
<file path=[Content_Types].xml><?xml version="1.0" encoding="utf-8"?>
<Types xmlns="http://schemas.openxmlformats.org/package/2006/content-types">
  <Override PartName="/xl/worksheets/sheet15.xml" ContentType="application/vnd.openxmlformats-officedocument.spreadsheetml.worksheet+xml"/>
  <Override PartName="/xl/worksheets/sheet24.xml" ContentType="application/vnd.openxmlformats-officedocument.spreadsheetml.worksheet+xml"/>
  <Override PartName="/xl/worksheets/sheet35.xml" ContentType="application/vnd.openxmlformats-officedocument.spreadsheetml.worksheet+xml"/>
  <Override PartName="/xl/worksheets/sheet9.xml" ContentType="application/vnd.openxmlformats-officedocument.spreadsheetml.worksheet+xml"/>
  <Override PartName="/xl/worksheets/sheet13.xml" ContentType="application/vnd.openxmlformats-officedocument.spreadsheetml.worksheet+xml"/>
  <Override PartName="/xl/worksheets/sheet2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externalLinks/externalLink6.xml" ContentType="application/vnd.openxmlformats-officedocument.spreadsheetml.externalLink+xml"/>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comments4.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comments2.xml" ContentType="application/vnd.openxmlformats-officedocument.spreadsheetml.comments+xml"/>
  <Override PartName="/xl/comments3.xml" ContentType="application/vnd.openxmlformats-officedocument.spreadsheetml.comments+xml"/>
  <Override PartName="/xl/drawings/drawing1.xml" ContentType="application/vnd.openxmlformats-officedocument.drawing+xml"/>
  <Override PartName="/xl/worksheets/sheet1.xml" ContentType="application/vnd.openxmlformats-officedocument.spreadsheetml.worksheet+xml"/>
  <Override PartName="/xl/externalLinks/externalLink1.xml" ContentType="application/vnd.openxmlformats-officedocument.spreadsheetml.externalLink+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worksheets/sheet19.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docProps/core.xml" ContentType="application/vnd.openxmlformats-package.core-properties+xml"/>
  <Override PartName="/xl/worksheets/sheet16.xml" ContentType="application/vnd.openxmlformats-officedocument.spreadsheetml.worksheet+xml"/>
  <Override PartName="/xl/worksheets/sheet25.xml" ContentType="application/vnd.openxmlformats-officedocument.spreadsheetml.worksheet+xml"/>
  <Override PartName="/xl/worksheets/sheet34.xml" ContentType="application/vnd.openxmlformats-officedocument.spreadsheetml.worksheet+xml"/>
  <Default Extension="bin" ContentType="application/vnd.openxmlformats-officedocument.spreadsheetml.printerSettings"/>
  <Default Extension="png" ContentType="image/png"/>
  <Override PartName="/xl/worksheets/sheet14.xml" ContentType="application/vnd.openxmlformats-officedocument.spreadsheetml.worksheet+xml"/>
  <Override PartName="/xl/worksheets/sheet23.xml" ContentType="application/vnd.openxmlformats-officedocument.spreadsheetml.worksheet+xml"/>
  <Override PartName="/xl/worksheets/sheet32.xml" ContentType="application/vnd.openxmlformats-officedocument.spreadsheetml.worksheet+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0" yWindow="90" windowWidth="19200" windowHeight="11640" activeTab="2"/>
  </bookViews>
  <sheets>
    <sheet name="宝洁-品牌" sheetId="34" r:id="rId1"/>
    <sheet name="联合利华-品牌" sheetId="35" r:id="rId2"/>
    <sheet name="蓝月亮-品牌" sheetId="36" r:id="rId3"/>
    <sheet name="美的-品牌" sheetId="1" r:id="rId4"/>
    <sheet name="小熊-品牌" sheetId="2" r:id="rId5"/>
    <sheet name="奔腾-品牌" sheetId="3" r:id="rId6"/>
    <sheet name="金号-品牌" sheetId="12" r:id="rId7"/>
    <sheet name="埃迪蒙托-品牌" sheetId="13" r:id="rId8"/>
    <sheet name="空间大师-品牌" sheetId="14" r:id="rId9"/>
    <sheet name="空间大师2-品牌" sheetId="22" r:id="rId10"/>
    <sheet name="迪士尼-品牌" sheetId="15" r:id="rId11"/>
    <sheet name="迪士尼2-品牌" sheetId="21" r:id="rId12"/>
    <sheet name="东联-品牌" sheetId="16" r:id="rId13"/>
    <sheet name="资生堂-品牌" sheetId="18" r:id="rId14"/>
    <sheet name="强生-品牌" sheetId="20" r:id="rId15"/>
    <sheet name="乐扣乐扣-品牌" sheetId="19" r:id="rId16"/>
    <sheet name="移动电源-品类" sheetId="4" r:id="rId17"/>
    <sheet name="炖煮煲类-品类" sheetId="5" r:id="rId18"/>
    <sheet name="电热水壶-品类" sheetId="6" r:id="rId19"/>
    <sheet name="夏凉净化-品类" sheetId="7" r:id="rId20"/>
    <sheet name="超值数码-品类" sheetId="8" r:id="rId21"/>
    <sheet name="龙头家装-品类" sheetId="9" r:id="rId22"/>
    <sheet name="榨汁机-品类" sheetId="10" r:id="rId23"/>
    <sheet name="电磁炉-品类" sheetId="11" r:id="rId24"/>
    <sheet name="纸巾-品类" sheetId="23" r:id="rId25"/>
    <sheet name="锅具餐具-品类" sheetId="24" r:id="rId26"/>
    <sheet name="雨伞-品类" sheetId="25" r:id="rId27"/>
    <sheet name="除湿-品类" sheetId="26" r:id="rId28"/>
    <sheet name="清洁用品-品类" sheetId="27" r:id="rId29"/>
    <sheet name="枕头-品类" sheetId="28" r:id="rId30"/>
    <sheet name="夏凉家纺-品类" sheetId="29" r:id="rId31"/>
    <sheet name="套件毛毯-品类" sheetId="30" r:id="rId32"/>
    <sheet name="抱枕地毯-品类" sheetId="31" r:id="rId33"/>
    <sheet name="家具装饰-品类" sheetId="32" r:id="rId34"/>
    <sheet name="灯饰-品类" sheetId="33" r:id="rId35"/>
  </sheets>
  <externalReferences>
    <externalReference r:id="rId36"/>
    <externalReference r:id="rId37"/>
    <externalReference r:id="rId38"/>
    <externalReference r:id="rId39"/>
    <externalReference r:id="rId40"/>
    <externalReference r:id="rId41"/>
  </externalReferences>
  <calcPr calcId="124519"/>
</workbook>
</file>

<file path=xl/calcChain.xml><?xml version="1.0" encoding="utf-8"?>
<calcChain xmlns="http://schemas.openxmlformats.org/spreadsheetml/2006/main">
  <c r="W50" i="36"/>
  <c r="Q50"/>
  <c r="W49"/>
  <c r="Q49"/>
  <c r="W48"/>
  <c r="Q48"/>
  <c r="W45"/>
  <c r="Q45"/>
  <c r="W44"/>
  <c r="Q44"/>
  <c r="W42"/>
  <c r="Q42"/>
  <c r="W41"/>
  <c r="Q41"/>
  <c r="W40"/>
  <c r="Q40"/>
  <c r="W39"/>
  <c r="Q39"/>
  <c r="W35"/>
  <c r="Q35"/>
  <c r="W34"/>
  <c r="Q34"/>
  <c r="W33"/>
  <c r="Q33"/>
  <c r="W32"/>
  <c r="Q32"/>
  <c r="W30"/>
  <c r="Q30"/>
  <c r="W29"/>
  <c r="Q29"/>
  <c r="W27"/>
  <c r="Q27"/>
  <c r="W26"/>
  <c r="Q26"/>
  <c r="W25"/>
  <c r="Q25"/>
  <c r="W24"/>
  <c r="Q24"/>
  <c r="W21"/>
  <c r="Q21"/>
  <c r="W18"/>
  <c r="Q18"/>
  <c r="W17"/>
  <c r="Q17"/>
  <c r="W15"/>
  <c r="Q15"/>
  <c r="W13"/>
  <c r="Q13"/>
  <c r="W10"/>
  <c r="Q10"/>
  <c r="W9"/>
  <c r="Q9"/>
  <c r="W8"/>
  <c r="Q8"/>
  <c r="W7"/>
  <c r="Q7"/>
  <c r="W6"/>
  <c r="Q6"/>
  <c r="Q5"/>
  <c r="AA78" i="35"/>
  <c r="S78"/>
  <c r="S77"/>
  <c r="Q77"/>
  <c r="AA77" s="1"/>
  <c r="S76"/>
  <c r="Q76"/>
  <c r="AA76" s="1"/>
  <c r="S75"/>
  <c r="Q75"/>
  <c r="AA75" s="1"/>
  <c r="AA74"/>
  <c r="S74"/>
  <c r="AA73"/>
  <c r="S73"/>
  <c r="S72"/>
  <c r="Q72"/>
  <c r="AA72" s="1"/>
  <c r="AA71"/>
  <c r="S71"/>
  <c r="S70"/>
  <c r="R70"/>
  <c r="AA70" s="1"/>
  <c r="S69"/>
  <c r="R69"/>
  <c r="AA69" s="1"/>
  <c r="S68"/>
  <c r="Q68"/>
  <c r="AA68" s="1"/>
  <c r="AA67"/>
  <c r="S67"/>
  <c r="AA66"/>
  <c r="S66"/>
  <c r="AA65"/>
  <c r="S65"/>
  <c r="AA64"/>
  <c r="S64"/>
  <c r="AA63"/>
  <c r="AA61"/>
  <c r="S61"/>
  <c r="AA60"/>
  <c r="S60"/>
  <c r="AA59"/>
  <c r="S59"/>
  <c r="AA58"/>
  <c r="S58"/>
  <c r="AA57"/>
  <c r="S57"/>
  <c r="AA56"/>
  <c r="S56"/>
  <c r="AA55"/>
  <c r="S55"/>
  <c r="AA54"/>
  <c r="S54"/>
  <c r="S53"/>
  <c r="Q53"/>
  <c r="AA53" s="1"/>
  <c r="S52"/>
  <c r="Q52"/>
  <c r="AA52" s="1"/>
  <c r="AA51"/>
  <c r="S51"/>
  <c r="AA50"/>
  <c r="S50"/>
  <c r="AA48"/>
  <c r="S48"/>
  <c r="AA47"/>
  <c r="S47"/>
  <c r="AA46"/>
  <c r="S46"/>
  <c r="AA45"/>
  <c r="S45"/>
  <c r="AA44"/>
  <c r="S44"/>
  <c r="AA43"/>
  <c r="S43"/>
  <c r="AA42"/>
  <c r="S42"/>
  <c r="AA41"/>
  <c r="S41"/>
  <c r="AA40"/>
  <c r="S40"/>
  <c r="AA39"/>
  <c r="S39"/>
  <c r="AA38"/>
  <c r="S38"/>
  <c r="AA37"/>
  <c r="S37"/>
  <c r="AA36"/>
  <c r="S36"/>
  <c r="AA35"/>
  <c r="S35"/>
  <c r="AA34"/>
  <c r="S34"/>
  <c r="AA33"/>
  <c r="S33"/>
  <c r="AA32"/>
  <c r="S32"/>
  <c r="AA31"/>
  <c r="S31"/>
  <c r="AA28"/>
  <c r="S28"/>
  <c r="O28"/>
  <c r="AA27"/>
  <c r="O27"/>
  <c r="S27" s="1"/>
  <c r="AA26"/>
  <c r="S26"/>
  <c r="O26"/>
  <c r="AA25"/>
  <c r="O25"/>
  <c r="S25" s="1"/>
  <c r="AA24"/>
  <c r="S24"/>
  <c r="AA23"/>
  <c r="S23"/>
  <c r="AA22"/>
  <c r="S22"/>
  <c r="AA21"/>
  <c r="S21"/>
  <c r="AA20"/>
  <c r="S20"/>
  <c r="AA19"/>
  <c r="S19"/>
  <c r="AA18"/>
  <c r="S18"/>
  <c r="AA17"/>
  <c r="S17"/>
  <c r="AA16"/>
  <c r="S16"/>
  <c r="AA15"/>
  <c r="S15"/>
  <c r="AA14"/>
  <c r="S14"/>
  <c r="AA13"/>
  <c r="S13"/>
  <c r="AA12"/>
  <c r="S12"/>
  <c r="AA11"/>
  <c r="S11"/>
  <c r="AA10"/>
  <c r="S10"/>
  <c r="AA9"/>
  <c r="S9"/>
  <c r="AA8"/>
  <c r="S8"/>
  <c r="AA7"/>
  <c r="S7"/>
  <c r="AA6"/>
  <c r="S6"/>
  <c r="AA5"/>
  <c r="S5"/>
  <c r="AA126" i="34"/>
  <c r="AA125"/>
  <c r="AA124"/>
  <c r="AA123"/>
  <c r="AA122"/>
  <c r="AA121"/>
  <c r="M121"/>
  <c r="AA120"/>
  <c r="M120"/>
  <c r="AA119"/>
  <c r="M119"/>
  <c r="AA118"/>
  <c r="M118"/>
  <c r="AA117"/>
  <c r="M117"/>
  <c r="AA116"/>
  <c r="M116"/>
  <c r="AA115"/>
  <c r="M115"/>
  <c r="AA114"/>
  <c r="M114"/>
  <c r="AA113"/>
  <c r="M113"/>
  <c r="AA112"/>
  <c r="AA111"/>
  <c r="AA110"/>
  <c r="AA109"/>
  <c r="AA108"/>
  <c r="M108"/>
  <c r="AA107"/>
  <c r="M107"/>
  <c r="AA106"/>
  <c r="M105"/>
  <c r="AA105" s="1"/>
  <c r="M104"/>
  <c r="AA104" s="1"/>
  <c r="AA103"/>
  <c r="M103"/>
  <c r="AA102"/>
  <c r="M102"/>
  <c r="AA101"/>
  <c r="M101"/>
  <c r="AA100"/>
  <c r="M100"/>
  <c r="AA99"/>
  <c r="M99"/>
  <c r="AA98"/>
  <c r="M98"/>
  <c r="AA97"/>
  <c r="M97"/>
  <c r="AA96"/>
  <c r="M96"/>
  <c r="AA95"/>
  <c r="M95"/>
  <c r="AA94"/>
  <c r="M94"/>
  <c r="AA93"/>
  <c r="M93"/>
  <c r="AA92"/>
  <c r="M92"/>
  <c r="AA91"/>
  <c r="M91"/>
  <c r="AA90"/>
  <c r="M90"/>
  <c r="AA89"/>
  <c r="M89"/>
  <c r="AA88"/>
  <c r="M87"/>
  <c r="AA87" s="1"/>
  <c r="AA86"/>
  <c r="AA85"/>
  <c r="T84"/>
  <c r="AA84" s="1"/>
  <c r="S84"/>
  <c r="AA83"/>
  <c r="AA82"/>
  <c r="AA81"/>
  <c r="AA80"/>
  <c r="AA79"/>
  <c r="AA78"/>
  <c r="AA77"/>
  <c r="AA76"/>
  <c r="X76"/>
  <c r="O76"/>
  <c r="S76" s="1"/>
  <c r="AA75"/>
  <c r="AA74"/>
  <c r="AA73"/>
  <c r="AA72"/>
  <c r="AA71"/>
  <c r="AA70"/>
  <c r="AA69"/>
  <c r="AA68"/>
  <c r="AA67"/>
  <c r="AA66"/>
  <c r="AA65"/>
  <c r="AA64"/>
  <c r="AA63"/>
  <c r="AA62"/>
  <c r="AA61"/>
  <c r="AA60"/>
  <c r="AA59"/>
  <c r="AA58"/>
  <c r="AA57"/>
  <c r="AA56"/>
  <c r="AA55"/>
  <c r="AA54"/>
  <c r="AA53"/>
  <c r="AA52"/>
  <c r="AA51"/>
  <c r="AA50"/>
  <c r="M49"/>
  <c r="AA49" s="1"/>
  <c r="M48"/>
  <c r="AA48" s="1"/>
  <c r="M47"/>
  <c r="AA47" s="1"/>
  <c r="M46"/>
  <c r="AA46" s="1"/>
  <c r="M45"/>
  <c r="AA45" s="1"/>
  <c r="AA44"/>
  <c r="AA43"/>
  <c r="AA42"/>
  <c r="AA41"/>
  <c r="AA40"/>
  <c r="AA39"/>
  <c r="AA38"/>
  <c r="AA37"/>
  <c r="AA36"/>
  <c r="AA35"/>
  <c r="AA34"/>
  <c r="AA33"/>
  <c r="AA32"/>
  <c r="AA31"/>
  <c r="AA30"/>
  <c r="AA29"/>
  <c r="AA28"/>
  <c r="AA27"/>
  <c r="AA26"/>
  <c r="AA25"/>
  <c r="AA24"/>
  <c r="AA23"/>
  <c r="AA22"/>
  <c r="AA21"/>
  <c r="AA20"/>
  <c r="AA19"/>
  <c r="AA18"/>
  <c r="AA17"/>
  <c r="AA16"/>
  <c r="AA15"/>
  <c r="AA14"/>
  <c r="AA13"/>
  <c r="AA12"/>
  <c r="AA11"/>
  <c r="AA10"/>
  <c r="AA9"/>
  <c r="AA8"/>
  <c r="AA7"/>
  <c r="AA6"/>
  <c r="AA5"/>
  <c r="AA4"/>
  <c r="W5" i="33"/>
  <c r="W6"/>
  <c r="W7"/>
  <c r="W8"/>
  <c r="W9"/>
  <c r="W10"/>
  <c r="W11"/>
  <c r="W12"/>
  <c r="W13"/>
  <c r="W14"/>
  <c r="W15"/>
  <c r="W16"/>
  <c r="W17"/>
  <c r="W18"/>
  <c r="W19"/>
  <c r="W20"/>
  <c r="W21"/>
  <c r="W22"/>
  <c r="W23"/>
  <c r="W24"/>
  <c r="W25"/>
  <c r="W26"/>
  <c r="W27"/>
  <c r="W28"/>
  <c r="W29"/>
  <c r="W30"/>
  <c r="W31"/>
  <c r="W32"/>
  <c r="W33"/>
  <c r="W34"/>
  <c r="W35"/>
  <c r="W36"/>
  <c r="W37"/>
  <c r="W38"/>
  <c r="W39"/>
  <c r="W40"/>
  <c r="W41"/>
  <c r="W42"/>
  <c r="W43"/>
  <c r="W44"/>
  <c r="W45"/>
  <c r="W46"/>
  <c r="W47"/>
  <c r="W48"/>
  <c r="W4"/>
  <c r="W5" i="32"/>
  <c r="W6"/>
  <c r="W7"/>
  <c r="W8"/>
  <c r="W9"/>
  <c r="W10"/>
  <c r="W11"/>
  <c r="W12"/>
  <c r="W13"/>
  <c r="W14"/>
  <c r="W15"/>
  <c r="W16"/>
  <c r="W17"/>
  <c r="W18"/>
  <c r="W19"/>
  <c r="W20"/>
  <c r="W21"/>
  <c r="W22"/>
  <c r="W23"/>
  <c r="W24"/>
  <c r="W25"/>
  <c r="W26"/>
  <c r="W27"/>
  <c r="W28"/>
  <c r="W29"/>
  <c r="W30"/>
  <c r="W31"/>
  <c r="W32"/>
  <c r="W33"/>
  <c r="W34"/>
  <c r="W35"/>
  <c r="W5" i="31"/>
  <c r="W6"/>
  <c r="W7"/>
  <c r="W8"/>
  <c r="W9"/>
  <c r="W10"/>
  <c r="W11"/>
  <c r="W12"/>
  <c r="W13"/>
  <c r="W14"/>
  <c r="W15"/>
  <c r="W16"/>
  <c r="W17"/>
  <c r="W18"/>
  <c r="W19"/>
  <c r="W20"/>
  <c r="W21"/>
  <c r="W22"/>
  <c r="W23"/>
  <c r="W24"/>
  <c r="W25"/>
  <c r="W26"/>
  <c r="W27"/>
  <c r="W28"/>
  <c r="W29"/>
  <c r="W30"/>
  <c r="W31"/>
  <c r="W32"/>
  <c r="W33"/>
  <c r="W34"/>
  <c r="W35"/>
  <c r="W36"/>
  <c r="W37"/>
  <c r="W38"/>
  <c r="W39"/>
  <c r="W40"/>
  <c r="W41"/>
  <c r="W42"/>
  <c r="W43"/>
  <c r="W44"/>
  <c r="W45"/>
  <c r="W46"/>
  <c r="W47"/>
  <c r="W48"/>
  <c r="W49"/>
  <c r="W50"/>
  <c r="W51"/>
  <c r="W52"/>
  <c r="W53"/>
  <c r="W54"/>
  <c r="W55"/>
  <c r="W56"/>
  <c r="W57"/>
  <c r="W58"/>
  <c r="W59"/>
  <c r="W60"/>
  <c r="W61"/>
  <c r="W4"/>
  <c r="W5" i="30"/>
  <c r="W6"/>
  <c r="W7"/>
  <c r="W8"/>
  <c r="W9"/>
  <c r="W10"/>
  <c r="W11"/>
  <c r="W12"/>
  <c r="W13"/>
  <c r="W14"/>
  <c r="W15"/>
  <c r="W16"/>
  <c r="W17"/>
  <c r="W18"/>
  <c r="W19"/>
  <c r="W20"/>
  <c r="W21"/>
  <c r="W22"/>
  <c r="W23"/>
  <c r="W24"/>
  <c r="W25"/>
  <c r="W26"/>
  <c r="W4"/>
  <c r="W5" i="29"/>
  <c r="W6"/>
  <c r="W7"/>
  <c r="W8"/>
  <c r="W9"/>
  <c r="W10"/>
  <c r="W11"/>
  <c r="W12"/>
  <c r="W13"/>
  <c r="W14"/>
  <c r="W15"/>
  <c r="W16"/>
  <c r="W17"/>
  <c r="W18"/>
  <c r="W19"/>
  <c r="W20"/>
  <c r="W21"/>
  <c r="W22"/>
  <c r="W23"/>
  <c r="W24"/>
  <c r="W25"/>
  <c r="W26"/>
  <c r="W27"/>
  <c r="W28"/>
  <c r="W29"/>
  <c r="W30"/>
  <c r="W4"/>
  <c r="W5" i="28"/>
  <c r="W6"/>
  <c r="W7"/>
  <c r="W8"/>
  <c r="W9"/>
  <c r="W10"/>
  <c r="W11"/>
  <c r="W12"/>
  <c r="W13"/>
  <c r="W14"/>
  <c r="W15"/>
  <c r="W16"/>
  <c r="W17"/>
  <c r="W18"/>
  <c r="W19"/>
  <c r="W20"/>
  <c r="W21"/>
  <c r="W22"/>
  <c r="W23"/>
  <c r="W24"/>
  <c r="W4"/>
  <c r="V24" i="16"/>
  <c r="V5"/>
  <c r="V6"/>
  <c r="V7"/>
  <c r="V8"/>
  <c r="V9"/>
  <c r="V10"/>
  <c r="V11"/>
  <c r="V12"/>
  <c r="V13"/>
  <c r="V14"/>
  <c r="V15"/>
  <c r="V16"/>
  <c r="V17"/>
  <c r="V18"/>
  <c r="V19"/>
  <c r="V20"/>
  <c r="V21"/>
  <c r="V22"/>
  <c r="V23"/>
  <c r="V4"/>
  <c r="V5" i="14"/>
  <c r="V6"/>
  <c r="V7"/>
  <c r="V8"/>
  <c r="V9"/>
  <c r="V10"/>
  <c r="V11"/>
  <c r="V12"/>
  <c r="V13"/>
  <c r="V14"/>
  <c r="V15"/>
  <c r="V16"/>
  <c r="V17"/>
  <c r="V18"/>
  <c r="V19"/>
  <c r="V20"/>
  <c r="V21"/>
  <c r="V22"/>
  <c r="V23"/>
  <c r="V24"/>
  <c r="V25"/>
  <c r="V26"/>
  <c r="V27"/>
  <c r="V28"/>
  <c r="V29"/>
  <c r="V30"/>
  <c r="V4"/>
  <c r="V8" i="13"/>
  <c r="V9"/>
  <c r="V10"/>
  <c r="V11"/>
  <c r="V12"/>
  <c r="V13"/>
  <c r="V14"/>
  <c r="V15"/>
  <c r="V16"/>
  <c r="V17"/>
  <c r="V18"/>
  <c r="V19"/>
  <c r="V20"/>
  <c r="V21"/>
  <c r="V22"/>
  <c r="V23"/>
  <c r="V24"/>
  <c r="V25"/>
  <c r="V26"/>
  <c r="V27"/>
  <c r="V28"/>
  <c r="V29"/>
  <c r="V30"/>
  <c r="V31"/>
  <c r="V32"/>
  <c r="V33"/>
  <c r="V34"/>
  <c r="V35"/>
  <c r="V36"/>
  <c r="V37"/>
  <c r="V38"/>
  <c r="V39"/>
  <c r="V40"/>
  <c r="V41"/>
  <c r="V42"/>
  <c r="V43"/>
  <c r="V4"/>
  <c r="V5"/>
  <c r="V6"/>
  <c r="V7"/>
  <c r="V5" i="12"/>
  <c r="V6"/>
  <c r="V7"/>
  <c r="V8"/>
  <c r="V9"/>
  <c r="V10"/>
  <c r="V11"/>
  <c r="V12"/>
  <c r="V13"/>
  <c r="V14"/>
  <c r="V15"/>
  <c r="V16"/>
  <c r="V17"/>
  <c r="V18"/>
  <c r="V19"/>
  <c r="V20"/>
  <c r="V21"/>
  <c r="V22"/>
  <c r="V23"/>
  <c r="V24"/>
  <c r="V25"/>
  <c r="V26"/>
  <c r="V27"/>
  <c r="V28"/>
  <c r="V4"/>
  <c r="R48" i="33" l="1"/>
  <c r="Q48"/>
  <c r="R47"/>
  <c r="Q47"/>
  <c r="R46"/>
  <c r="Q46"/>
  <c r="R45"/>
  <c r="Q45"/>
  <c r="R44"/>
  <c r="Q44"/>
  <c r="R43"/>
  <c r="Q43"/>
  <c r="R42"/>
  <c r="Q42"/>
  <c r="R41"/>
  <c r="Q41"/>
  <c r="R40"/>
  <c r="Q40"/>
  <c r="R39"/>
  <c r="Q39"/>
  <c r="R38"/>
  <c r="Q38"/>
  <c r="R37"/>
  <c r="Q37"/>
  <c r="R36"/>
  <c r="Q36"/>
  <c r="R35"/>
  <c r="Q35"/>
  <c r="R34"/>
  <c r="Q34"/>
  <c r="R33"/>
  <c r="Q33"/>
  <c r="R32"/>
  <c r="Q32"/>
  <c r="R31"/>
  <c r="Q31"/>
  <c r="R30"/>
  <c r="Q30"/>
  <c r="S29"/>
  <c r="R29"/>
  <c r="Q29"/>
  <c r="S28"/>
  <c r="R28"/>
  <c r="Q28"/>
  <c r="R27"/>
  <c r="Q27"/>
  <c r="R26"/>
  <c r="Q26"/>
  <c r="R25"/>
  <c r="Q25"/>
  <c r="R24"/>
  <c r="Q24"/>
  <c r="R23"/>
  <c r="Q23"/>
  <c r="R22"/>
  <c r="Q22"/>
  <c r="R21"/>
  <c r="Q21"/>
  <c r="R20"/>
  <c r="Q20"/>
  <c r="R19"/>
  <c r="Q19"/>
  <c r="R18"/>
  <c r="Q18"/>
  <c r="R17"/>
  <c r="Q17"/>
  <c r="R16"/>
  <c r="Q16"/>
  <c r="R15"/>
  <c r="Q15"/>
  <c r="R14"/>
  <c r="Q14"/>
  <c r="R13"/>
  <c r="Q13"/>
  <c r="R12"/>
  <c r="Q12"/>
  <c r="R11"/>
  <c r="Q11"/>
  <c r="R10"/>
  <c r="Q10"/>
  <c r="R9"/>
  <c r="Q9"/>
  <c r="R8"/>
  <c r="Q8"/>
  <c r="R7"/>
  <c r="Q7"/>
  <c r="R6"/>
  <c r="Q6"/>
  <c r="R5"/>
  <c r="Q5"/>
  <c r="R4"/>
  <c r="Q4"/>
  <c r="R35" i="32"/>
  <c r="N35"/>
  <c r="N34"/>
  <c r="R33"/>
  <c r="N33"/>
  <c r="N32"/>
  <c r="R31"/>
  <c r="R30"/>
  <c r="R29"/>
  <c r="N28"/>
  <c r="R28" s="1"/>
  <c r="R27"/>
  <c r="N26"/>
  <c r="R26" s="1"/>
  <c r="R25"/>
  <c r="N25"/>
  <c r="N24"/>
  <c r="R23"/>
  <c r="N23"/>
  <c r="R22"/>
  <c r="N22"/>
  <c r="N21"/>
  <c r="R21" s="1"/>
  <c r="R20"/>
  <c r="N20"/>
  <c r="N19"/>
  <c r="R19" s="1"/>
  <c r="R18"/>
  <c r="N18"/>
  <c r="N17"/>
  <c r="R17" s="1"/>
  <c r="R16"/>
  <c r="N16"/>
  <c r="N15"/>
  <c r="R15" s="1"/>
  <c r="N14"/>
  <c r="R14" s="1"/>
  <c r="R13"/>
  <c r="N13"/>
  <c r="N12"/>
  <c r="R12" s="1"/>
  <c r="R11"/>
  <c r="N11"/>
  <c r="N10"/>
  <c r="R10" s="1"/>
  <c r="R9"/>
  <c r="N9"/>
  <c r="N8"/>
  <c r="R8" s="1"/>
  <c r="R7"/>
  <c r="N7"/>
  <c r="N6"/>
  <c r="R6" s="1"/>
  <c r="R5"/>
  <c r="N5"/>
  <c r="N4"/>
  <c r="R4" s="1"/>
  <c r="R61" i="31"/>
  <c r="Q61"/>
  <c r="R60"/>
  <c r="Q60"/>
  <c r="R59"/>
  <c r="Q59"/>
  <c r="R58"/>
  <c r="Q58"/>
  <c r="R57"/>
  <c r="Q57"/>
  <c r="R56"/>
  <c r="Q56"/>
  <c r="R55"/>
  <c r="Q55"/>
  <c r="R54"/>
  <c r="Q54"/>
  <c r="R53"/>
  <c r="Q53"/>
  <c r="R52"/>
  <c r="R51"/>
  <c r="Q48"/>
  <c r="P48"/>
  <c r="R48" s="1"/>
  <c r="Q47"/>
  <c r="P47"/>
  <c r="R47" s="1"/>
  <c r="R46"/>
  <c r="Q46"/>
  <c r="P45"/>
  <c r="R45" s="1"/>
  <c r="M45"/>
  <c r="Q45" s="1"/>
  <c r="P44"/>
  <c r="R44" s="1"/>
  <c r="M44"/>
  <c r="Q44" s="1"/>
  <c r="B44"/>
  <c r="B45"/>
  <c r="W4" i="32" l="1"/>
  <c r="R24"/>
  <c r="R32"/>
  <c r="R34"/>
  <c r="P43" i="31"/>
  <c r="R43" s="1"/>
  <c r="M43"/>
  <c r="Q43" s="1"/>
  <c r="R42"/>
  <c r="Q42"/>
  <c r="P41"/>
  <c r="R41" s="1"/>
  <c r="M41"/>
  <c r="Q41" s="1"/>
  <c r="P40"/>
  <c r="R40" s="1"/>
  <c r="M40"/>
  <c r="Q40" s="1"/>
  <c r="R39"/>
  <c r="Q39"/>
  <c r="R38"/>
  <c r="Q38"/>
  <c r="Q37"/>
  <c r="P37"/>
  <c r="R37" s="1"/>
  <c r="Q36"/>
  <c r="P36"/>
  <c r="R36" s="1"/>
  <c r="R35"/>
  <c r="Q35"/>
  <c r="R34"/>
  <c r="Q34"/>
  <c r="Q33"/>
  <c r="P33"/>
  <c r="R33" s="1"/>
  <c r="Q32"/>
  <c r="P32"/>
  <c r="R32" s="1"/>
  <c r="R28"/>
  <c r="R27"/>
  <c r="R26"/>
  <c r="R25"/>
  <c r="R24"/>
  <c r="R23"/>
  <c r="R22"/>
  <c r="R21"/>
  <c r="R20"/>
  <c r="R19"/>
  <c r="R18"/>
  <c r="Q18"/>
  <c r="R17"/>
  <c r="Q17"/>
  <c r="R16"/>
  <c r="Q16"/>
  <c r="R15"/>
  <c r="Q15"/>
  <c r="R14"/>
  <c r="Q14"/>
  <c r="R13"/>
  <c r="Q13"/>
  <c r="R12"/>
  <c r="Q12"/>
  <c r="R11"/>
  <c r="Q11"/>
  <c r="R10"/>
  <c r="Q10"/>
  <c r="R9"/>
  <c r="Q9"/>
  <c r="R8"/>
  <c r="Q8"/>
  <c r="R7"/>
  <c r="Q7"/>
  <c r="R6"/>
  <c r="Q6"/>
  <c r="R5"/>
  <c r="Q5"/>
  <c r="R4"/>
  <c r="Q4"/>
  <c r="R25" i="30"/>
  <c r="Q25"/>
  <c r="R24"/>
  <c r="Q24"/>
  <c r="R23"/>
  <c r="Q23"/>
  <c r="R22"/>
  <c r="Q22"/>
  <c r="R21"/>
  <c r="Q21"/>
  <c r="R20"/>
  <c r="Q20"/>
  <c r="R19"/>
  <c r="Q19"/>
  <c r="R18"/>
  <c r="Q18"/>
  <c r="R17"/>
  <c r="Q17"/>
  <c r="R16"/>
  <c r="Q16"/>
  <c r="R15"/>
  <c r="Q15"/>
  <c r="R14"/>
  <c r="Q14"/>
  <c r="R13"/>
  <c r="Q13"/>
  <c r="R12"/>
  <c r="Q12"/>
  <c r="R11"/>
  <c r="Q11"/>
  <c r="R10"/>
  <c r="Q10"/>
  <c r="R9"/>
  <c r="Q9"/>
  <c r="R8"/>
  <c r="Q8"/>
  <c r="R7"/>
  <c r="Q7"/>
  <c r="R6"/>
  <c r="Q6"/>
  <c r="R5"/>
  <c r="Q5"/>
  <c r="R4"/>
  <c r="Q4"/>
  <c r="B51" i="31"/>
  <c r="R30" i="29" l="1"/>
  <c r="Q30"/>
  <c r="R29"/>
  <c r="Q29"/>
  <c r="R28"/>
  <c r="Q28"/>
  <c r="R27"/>
  <c r="Q27"/>
  <c r="R26"/>
  <c r="Q26"/>
  <c r="R25"/>
  <c r="Q25"/>
  <c r="R24"/>
  <c r="Q24"/>
  <c r="R23"/>
  <c r="Q23"/>
  <c r="R22"/>
  <c r="Q22"/>
  <c r="R21"/>
  <c r="Q21"/>
  <c r="R20"/>
  <c r="Q20"/>
  <c r="R19"/>
  <c r="Q19"/>
  <c r="R18"/>
  <c r="Q18"/>
  <c r="R17"/>
  <c r="Q17"/>
  <c r="R16"/>
  <c r="Q16"/>
  <c r="R15"/>
  <c r="Q15"/>
  <c r="R14"/>
  <c r="Q14"/>
  <c r="R13"/>
  <c r="Q13"/>
  <c r="R12"/>
  <c r="Q12"/>
  <c r="R11"/>
  <c r="Q11"/>
  <c r="R10"/>
  <c r="Q10"/>
  <c r="R9"/>
  <c r="Q9"/>
  <c r="R8"/>
  <c r="Q8"/>
  <c r="R7"/>
  <c r="Q7"/>
  <c r="R6"/>
  <c r="Q6"/>
  <c r="R5"/>
  <c r="Q5"/>
  <c r="R4"/>
  <c r="Q4"/>
  <c r="R24" i="28"/>
  <c r="Q24"/>
  <c r="R23"/>
  <c r="Q23"/>
  <c r="R22"/>
  <c r="Q22"/>
  <c r="R21"/>
  <c r="Q21"/>
  <c r="V20"/>
  <c r="R20"/>
  <c r="Q20"/>
  <c r="R19"/>
  <c r="Q19"/>
  <c r="V18"/>
  <c r="R18"/>
  <c r="Q18"/>
  <c r="R17"/>
  <c r="Q17"/>
  <c r="R16"/>
  <c r="Q16"/>
  <c r="R15"/>
  <c r="Q15"/>
  <c r="R14"/>
  <c r="Q14"/>
  <c r="R13"/>
  <c r="Q13"/>
  <c r="R12"/>
  <c r="Q12"/>
  <c r="R11"/>
  <c r="Q11"/>
  <c r="R10"/>
  <c r="Q10"/>
  <c r="R9"/>
  <c r="Q9"/>
  <c r="R8"/>
  <c r="Q8"/>
  <c r="R7"/>
  <c r="Q7"/>
  <c r="R6"/>
  <c r="Q6"/>
  <c r="R5"/>
  <c r="Q5"/>
  <c r="R4"/>
  <c r="Q4"/>
  <c r="V16" i="15"/>
  <c r="Q16"/>
  <c r="V15"/>
  <c r="Q15"/>
  <c r="V14"/>
  <c r="Q14"/>
  <c r="V13"/>
  <c r="Q13"/>
  <c r="V12"/>
  <c r="Q12"/>
  <c r="V11"/>
  <c r="Q11"/>
  <c r="V10"/>
  <c r="Q10"/>
  <c r="V9"/>
  <c r="Q9"/>
  <c r="V8"/>
  <c r="Q8"/>
  <c r="V7"/>
  <c r="Q7"/>
  <c r="V6"/>
  <c r="Q6"/>
  <c r="V5"/>
  <c r="Q5"/>
  <c r="V4"/>
  <c r="Q4"/>
  <c r="M30" i="14"/>
  <c r="Q30" s="1"/>
  <c r="M29"/>
  <c r="M28"/>
  <c r="Q28" s="1"/>
  <c r="M27"/>
  <c r="Q27" s="1"/>
  <c r="Q26"/>
  <c r="Q25"/>
  <c r="Q24"/>
  <c r="Q23"/>
  <c r="M23"/>
  <c r="Q22"/>
  <c r="M22"/>
  <c r="M21"/>
  <c r="Q21" s="1"/>
  <c r="M20"/>
  <c r="Q19"/>
  <c r="M18"/>
  <c r="Q18" s="1"/>
  <c r="Q17"/>
  <c r="M16"/>
  <c r="Q16" s="1"/>
  <c r="Q15"/>
  <c r="M14"/>
  <c r="Q14" s="1"/>
  <c r="Q13"/>
  <c r="Q12"/>
  <c r="Q11"/>
  <c r="Q10"/>
  <c r="M9"/>
  <c r="Q9" s="1"/>
  <c r="Q8"/>
  <c r="M8"/>
  <c r="Q7"/>
  <c r="Q6"/>
  <c r="Q5"/>
  <c r="Q4"/>
  <c r="X22" i="27"/>
  <c r="W22"/>
  <c r="X21"/>
  <c r="W21"/>
  <c r="X20"/>
  <c r="W20"/>
  <c r="X19"/>
  <c r="W19"/>
  <c r="X18"/>
  <c r="W18"/>
  <c r="Q18"/>
  <c r="X17"/>
  <c r="W17"/>
  <c r="X16"/>
  <c r="W16"/>
  <c r="X15"/>
  <c r="W15"/>
  <c r="X14"/>
  <c r="W14"/>
  <c r="X13"/>
  <c r="W13"/>
  <c r="X12"/>
  <c r="W12"/>
  <c r="X11"/>
  <c r="W11"/>
  <c r="X10"/>
  <c r="W10"/>
  <c r="X9"/>
  <c r="W9"/>
  <c r="X8"/>
  <c r="W8"/>
  <c r="X7"/>
  <c r="W7"/>
  <c r="X6"/>
  <c r="W6"/>
  <c r="Q6"/>
  <c r="X5"/>
  <c r="W5"/>
  <c r="Q5"/>
  <c r="W4"/>
  <c r="Q4"/>
  <c r="W28" i="26"/>
  <c r="W27"/>
  <c r="W26"/>
  <c r="W25"/>
  <c r="W24"/>
  <c r="W23"/>
  <c r="W22"/>
  <c r="W21"/>
  <c r="W20"/>
  <c r="W19"/>
  <c r="W18"/>
  <c r="W17"/>
  <c r="W16"/>
  <c r="W15"/>
  <c r="W14"/>
  <c r="W13"/>
  <c r="W12"/>
  <c r="W11"/>
  <c r="W10"/>
  <c r="W9"/>
  <c r="W8"/>
  <c r="W7"/>
  <c r="W6"/>
  <c r="W5"/>
  <c r="W4"/>
  <c r="W20" i="25"/>
  <c r="W19"/>
  <c r="W18"/>
  <c r="W17"/>
  <c r="W16"/>
  <c r="W15"/>
  <c r="W14"/>
  <c r="W13"/>
  <c r="W12"/>
  <c r="W11"/>
  <c r="W10"/>
  <c r="W9"/>
  <c r="W8"/>
  <c r="W7"/>
  <c r="W6"/>
  <c r="W5"/>
  <c r="W4"/>
  <c r="X14" i="24"/>
  <c r="S14"/>
  <c r="R14"/>
  <c r="X13"/>
  <c r="S13"/>
  <c r="R13"/>
  <c r="X12"/>
  <c r="S12"/>
  <c r="R12"/>
  <c r="X11"/>
  <c r="S11"/>
  <c r="R11"/>
  <c r="X10"/>
  <c r="S10"/>
  <c r="R10"/>
  <c r="X9"/>
  <c r="S9"/>
  <c r="R9"/>
  <c r="X8"/>
  <c r="S8"/>
  <c r="R8"/>
  <c r="X7"/>
  <c r="S7"/>
  <c r="R7"/>
  <c r="X6"/>
  <c r="S6"/>
  <c r="R6"/>
  <c r="X5"/>
  <c r="S5"/>
  <c r="R5"/>
  <c r="X4"/>
  <c r="R4"/>
  <c r="Q4"/>
  <c r="S4" s="1"/>
  <c r="W21" i="23"/>
  <c r="W20"/>
  <c r="W19"/>
  <c r="W18"/>
  <c r="W17"/>
  <c r="W16"/>
  <c r="W15"/>
  <c r="W14"/>
  <c r="W13"/>
  <c r="W12"/>
  <c r="W11"/>
  <c r="W10"/>
  <c r="W9"/>
  <c r="W8"/>
  <c r="W7"/>
  <c r="W6"/>
  <c r="W5"/>
  <c r="W4"/>
  <c r="W16" i="22"/>
  <c r="Q16"/>
  <c r="W15"/>
  <c r="Q15"/>
  <c r="W14"/>
  <c r="Q14"/>
  <c r="W13"/>
  <c r="Q13"/>
  <c r="W12"/>
  <c r="Q12"/>
  <c r="W11"/>
  <c r="Q11"/>
  <c r="W10"/>
  <c r="Q10"/>
  <c r="W9"/>
  <c r="Q9"/>
  <c r="Q8"/>
  <c r="P8"/>
  <c r="W8" s="1"/>
  <c r="W7"/>
  <c r="Q7"/>
  <c r="W6"/>
  <c r="W5"/>
  <c r="W4"/>
  <c r="W33" i="21"/>
  <c r="R33"/>
  <c r="Q33"/>
  <c r="W32"/>
  <c r="R32"/>
  <c r="Q32"/>
  <c r="W31"/>
  <c r="R31"/>
  <c r="Q31"/>
  <c r="W30"/>
  <c r="R30"/>
  <c r="Q30"/>
  <c r="W29"/>
  <c r="R29"/>
  <c r="Q29"/>
  <c r="W28"/>
  <c r="R28"/>
  <c r="Q28"/>
  <c r="W27"/>
  <c r="R27"/>
  <c r="Q27"/>
  <c r="W26"/>
  <c r="R26"/>
  <c r="Q26"/>
  <c r="W25"/>
  <c r="R25"/>
  <c r="Q25"/>
  <c r="W24"/>
  <c r="R24"/>
  <c r="Q24"/>
  <c r="W23"/>
  <c r="R23"/>
  <c r="Q23"/>
  <c r="W22"/>
  <c r="R22"/>
  <c r="Q22"/>
  <c r="W21"/>
  <c r="R21"/>
  <c r="Q21"/>
  <c r="W20"/>
  <c r="R20"/>
  <c r="Q20"/>
  <c r="W19"/>
  <c r="R19"/>
  <c r="Q19"/>
  <c r="W18"/>
  <c r="R18"/>
  <c r="Q18"/>
  <c r="W17"/>
  <c r="R17"/>
  <c r="Q17"/>
  <c r="W16"/>
  <c r="R16"/>
  <c r="Q16"/>
  <c r="W15"/>
  <c r="R15"/>
  <c r="Q15"/>
  <c r="W14"/>
  <c r="Q14"/>
  <c r="P14"/>
  <c r="R14" s="1"/>
  <c r="W13"/>
  <c r="Q13"/>
  <c r="P13"/>
  <c r="R13" s="1"/>
  <c r="W12"/>
  <c r="Q12"/>
  <c r="P12"/>
  <c r="R12" s="1"/>
  <c r="W11"/>
  <c r="R11"/>
  <c r="Q11"/>
  <c r="W10"/>
  <c r="R10"/>
  <c r="Q10"/>
  <c r="W9"/>
  <c r="R9"/>
  <c r="Q9"/>
  <c r="W8"/>
  <c r="R8"/>
  <c r="Q8"/>
  <c r="W7"/>
  <c r="R7"/>
  <c r="Q7"/>
  <c r="W6"/>
  <c r="R6"/>
  <c r="Q6"/>
  <c r="W5"/>
  <c r="R5"/>
  <c r="Q5"/>
  <c r="W53" i="20"/>
  <c r="Q53"/>
  <c r="W52"/>
  <c r="Q52"/>
  <c r="W51"/>
  <c r="Q51"/>
  <c r="W50"/>
  <c r="Q50"/>
  <c r="W49"/>
  <c r="Q49"/>
  <c r="W48"/>
  <c r="Q48"/>
  <c r="W47"/>
  <c r="Q47"/>
  <c r="W46"/>
  <c r="Q46"/>
  <c r="W45"/>
  <c r="Q45"/>
  <c r="W44"/>
  <c r="Q44"/>
  <c r="W43"/>
  <c r="Q43"/>
  <c r="W42"/>
  <c r="Q42"/>
  <c r="W41"/>
  <c r="Q41"/>
  <c r="W40"/>
  <c r="Q40"/>
  <c r="W39"/>
  <c r="Q39"/>
  <c r="W38"/>
  <c r="Q38"/>
  <c r="W37"/>
  <c r="Q37"/>
  <c r="W36"/>
  <c r="Q36"/>
  <c r="W35"/>
  <c r="Q35"/>
  <c r="W31"/>
  <c r="W30"/>
  <c r="W29"/>
  <c r="W28"/>
  <c r="W27"/>
  <c r="W26"/>
  <c r="W25"/>
  <c r="W24"/>
  <c r="W23"/>
  <c r="W22"/>
  <c r="W21"/>
  <c r="W20"/>
  <c r="W19"/>
  <c r="W18"/>
  <c r="W17"/>
  <c r="W16"/>
  <c r="W15"/>
  <c r="W14"/>
  <c r="W13"/>
  <c r="W12"/>
  <c r="W11"/>
  <c r="W10"/>
  <c r="W9"/>
  <c r="W8"/>
  <c r="W7"/>
  <c r="W6"/>
  <c r="W5"/>
  <c r="Q5"/>
  <c r="W4"/>
  <c r="B22" i="29"/>
  <c r="B25"/>
  <c r="Q20" i="14" l="1"/>
  <c r="Q29"/>
  <c r="X33" i="19"/>
  <c r="X32"/>
  <c r="X31"/>
  <c r="X30"/>
  <c r="X29"/>
  <c r="X28"/>
  <c r="X27"/>
  <c r="X26"/>
  <c r="X25"/>
  <c r="X24"/>
  <c r="X23"/>
  <c r="X22"/>
  <c r="X21"/>
  <c r="X20"/>
  <c r="X19"/>
  <c r="X18"/>
  <c r="X17"/>
  <c r="X16"/>
  <c r="X15"/>
  <c r="X14"/>
  <c r="X13"/>
  <c r="X12"/>
  <c r="X11"/>
  <c r="S11"/>
  <c r="R11"/>
  <c r="X10"/>
  <c r="S10"/>
  <c r="R10"/>
  <c r="X9"/>
  <c r="S9"/>
  <c r="R9"/>
  <c r="X8"/>
  <c r="S8"/>
  <c r="R8"/>
  <c r="X7"/>
  <c r="S7"/>
  <c r="R7"/>
  <c r="X6"/>
  <c r="S6"/>
  <c r="R6"/>
  <c r="X5"/>
  <c r="S5"/>
  <c r="R5"/>
  <c r="X4"/>
  <c r="S4"/>
  <c r="R4"/>
  <c r="AA23" i="18"/>
  <c r="S23"/>
  <c r="AA22"/>
  <c r="S22"/>
  <c r="AA21"/>
  <c r="S21"/>
  <c r="AA20"/>
  <c r="S20"/>
  <c r="AA19"/>
  <c r="S19"/>
  <c r="AA18"/>
  <c r="S18"/>
  <c r="AA17"/>
  <c r="S17"/>
  <c r="AA16"/>
  <c r="S16"/>
  <c r="AA15"/>
  <c r="S15"/>
  <c r="AA14"/>
  <c r="S14"/>
  <c r="AA13"/>
  <c r="S13"/>
  <c r="AA12"/>
  <c r="S12"/>
  <c r="AA11"/>
  <c r="S11"/>
  <c r="AA10"/>
  <c r="S10"/>
  <c r="AA9"/>
  <c r="S9"/>
  <c r="S8"/>
  <c r="Q8"/>
  <c r="AA8" s="1"/>
  <c r="AA7"/>
  <c r="S7"/>
  <c r="AA6"/>
  <c r="S6"/>
  <c r="AA5"/>
  <c r="S5"/>
  <c r="AA4"/>
  <c r="S4"/>
  <c r="B26" i="29"/>
  <c r="B27"/>
  <c r="B29" s="1"/>
  <c r="Q24" i="16" l="1"/>
  <c r="P24"/>
  <c r="Q23"/>
  <c r="P23"/>
  <c r="Q22"/>
  <c r="P22"/>
  <c r="Q21"/>
  <c r="P21"/>
  <c r="Q20"/>
  <c r="P20"/>
  <c r="Q19"/>
  <c r="P19"/>
  <c r="Q18"/>
  <c r="P18"/>
  <c r="Q17"/>
  <c r="P17"/>
  <c r="Q16"/>
  <c r="P16"/>
  <c r="Q15"/>
  <c r="P15"/>
  <c r="Q14"/>
  <c r="P14"/>
  <c r="Q13"/>
  <c r="P13"/>
  <c r="Q12"/>
  <c r="P12"/>
  <c r="Q11"/>
  <c r="P11"/>
  <c r="Q10"/>
  <c r="P10"/>
  <c r="Q9"/>
  <c r="P9"/>
  <c r="Q8"/>
  <c r="P8"/>
  <c r="Q7"/>
  <c r="P7"/>
  <c r="Q6"/>
  <c r="P6"/>
  <c r="Q5"/>
  <c r="P5"/>
  <c r="Q4"/>
  <c r="P4"/>
  <c r="Q28" i="12"/>
  <c r="P28"/>
  <c r="Q27"/>
  <c r="P27"/>
  <c r="Q26"/>
  <c r="P26"/>
  <c r="Q25"/>
  <c r="P25"/>
  <c r="Q24"/>
  <c r="P24"/>
  <c r="Q23"/>
  <c r="P23"/>
  <c r="Q22"/>
  <c r="P22"/>
  <c r="Q21"/>
  <c r="P21"/>
  <c r="Q20"/>
  <c r="P20"/>
  <c r="Q19"/>
  <c r="P19"/>
  <c r="Q18"/>
  <c r="P18"/>
  <c r="Q17"/>
  <c r="P17"/>
  <c r="Q16"/>
  <c r="P16"/>
  <c r="Q15"/>
  <c r="P15"/>
  <c r="Q14"/>
  <c r="P14"/>
  <c r="Q13"/>
  <c r="P13"/>
  <c r="Q12"/>
  <c r="P12"/>
  <c r="Q11"/>
  <c r="P11"/>
  <c r="Q10"/>
  <c r="P10"/>
  <c r="Q9"/>
  <c r="P9"/>
  <c r="Q8"/>
  <c r="P8"/>
  <c r="Q7"/>
  <c r="P7"/>
  <c r="Q6"/>
  <c r="P6"/>
  <c r="Q5"/>
  <c r="P5"/>
  <c r="Q4"/>
  <c r="P4"/>
  <c r="W16" i="11"/>
  <c r="W15"/>
  <c r="W14"/>
  <c r="W13"/>
  <c r="W12"/>
  <c r="W11"/>
  <c r="W10"/>
  <c r="W9"/>
  <c r="W8"/>
  <c r="W7"/>
  <c r="W6"/>
  <c r="W5"/>
  <c r="W4"/>
  <c r="W14" i="10"/>
  <c r="W13"/>
  <c r="W12"/>
  <c r="W11"/>
  <c r="W10"/>
  <c r="W9"/>
  <c r="W8"/>
  <c r="W6"/>
  <c r="W5"/>
  <c r="W4"/>
  <c r="W13" i="9"/>
  <c r="Q13"/>
  <c r="W12"/>
  <c r="Q12"/>
  <c r="W11"/>
  <c r="Q11"/>
  <c r="W10"/>
  <c r="Q10"/>
  <c r="W9"/>
  <c r="Q9"/>
  <c r="W8"/>
  <c r="Q8"/>
  <c r="W7"/>
  <c r="Q7"/>
  <c r="W6"/>
  <c r="Q6"/>
  <c r="W5"/>
  <c r="Q5"/>
  <c r="W4"/>
  <c r="Q4"/>
  <c r="W16" i="8"/>
  <c r="W15"/>
  <c r="W14"/>
  <c r="W13"/>
  <c r="W12"/>
  <c r="W11"/>
  <c r="W10"/>
  <c r="W9"/>
  <c r="W8"/>
  <c r="W7"/>
  <c r="W5"/>
  <c r="W4"/>
  <c r="W16" i="7"/>
  <c r="W15"/>
  <c r="W14"/>
  <c r="W13"/>
  <c r="W12"/>
  <c r="W11"/>
  <c r="W10"/>
  <c r="W9"/>
  <c r="W8"/>
  <c r="W7"/>
  <c r="W6"/>
  <c r="W5"/>
  <c r="W4"/>
  <c r="W14" i="6"/>
  <c r="W13"/>
  <c r="W12"/>
  <c r="W11"/>
  <c r="W10"/>
  <c r="W9"/>
  <c r="W8"/>
  <c r="W7"/>
  <c r="W6"/>
  <c r="W5"/>
  <c r="W4"/>
  <c r="W15" i="5"/>
  <c r="W14"/>
  <c r="W13"/>
  <c r="W12"/>
  <c r="W11"/>
  <c r="W10"/>
  <c r="W9"/>
  <c r="W8"/>
  <c r="W7"/>
  <c r="W6"/>
  <c r="W5"/>
  <c r="W4"/>
  <c r="W15" i="4"/>
  <c r="W14"/>
  <c r="W13"/>
  <c r="W12"/>
  <c r="W11"/>
  <c r="W10"/>
  <c r="W9"/>
  <c r="W8"/>
  <c r="W7"/>
  <c r="W6"/>
  <c r="W5"/>
  <c r="W4"/>
  <c r="W13" i="3"/>
  <c r="W12"/>
  <c r="W11"/>
  <c r="W10"/>
  <c r="W9"/>
  <c r="W8"/>
  <c r="W7"/>
  <c r="W6"/>
  <c r="W5"/>
  <c r="W4"/>
  <c r="W17" i="2"/>
  <c r="W16"/>
  <c r="W15"/>
  <c r="W14"/>
  <c r="W13"/>
  <c r="W12"/>
  <c r="W11"/>
  <c r="W10"/>
  <c r="W9"/>
  <c r="W8"/>
  <c r="W7"/>
  <c r="W15" i="1"/>
  <c r="W14"/>
  <c r="W13"/>
  <c r="W12"/>
  <c r="W11"/>
  <c r="W10"/>
  <c r="W9"/>
  <c r="W8"/>
  <c r="W7"/>
  <c r="W6"/>
  <c r="W5"/>
  <c r="W4"/>
  <c r="B7" i="28"/>
  <c r="B8" i="12"/>
  <c r="B13" i="28"/>
  <c r="B10" i="12"/>
  <c r="B12"/>
  <c r="B14" i="28"/>
  <c r="B14" i="12"/>
  <c r="B16" i="28"/>
  <c r="B17" s="1"/>
  <c r="B16" i="12"/>
  <c r="B18"/>
  <c r="B20"/>
  <c r="B22"/>
  <c r="B25" s="1"/>
  <c r="B27"/>
</calcChain>
</file>

<file path=xl/comments1.xml><?xml version="1.0" encoding="utf-8"?>
<comments xmlns="http://schemas.openxmlformats.org/spreadsheetml/2006/main">
  <authors>
    <author>作者</author>
  </authors>
  <commentList>
    <comment ref="O45" authorId="0">
      <text>
        <r>
          <rPr>
            <b/>
            <sz val="9"/>
            <color indexed="81"/>
            <rFont val="宋体"/>
            <charset val="134"/>
          </rPr>
          <t>捆绑两包飞飞价</t>
        </r>
        <r>
          <rPr>
            <b/>
            <sz val="9"/>
            <color indexed="81"/>
            <rFont val="Tahoma"/>
            <family val="2"/>
          </rPr>
          <t>9.9</t>
        </r>
        <r>
          <rPr>
            <b/>
            <sz val="9"/>
            <color indexed="81"/>
            <rFont val="宋体"/>
            <charset val="134"/>
          </rPr>
          <t>元
一包</t>
        </r>
        <r>
          <rPr>
            <b/>
            <sz val="9"/>
            <color indexed="81"/>
            <rFont val="Tahoma"/>
            <family val="2"/>
          </rPr>
          <t xml:space="preserve">6.9
</t>
        </r>
        <r>
          <rPr>
            <b/>
            <sz val="9"/>
            <color indexed="81"/>
            <rFont val="宋体"/>
            <charset val="134"/>
          </rPr>
          <t xml:space="preserve">
</t>
        </r>
      </text>
    </comment>
  </commentList>
</comments>
</file>

<file path=xl/comments2.xml><?xml version="1.0" encoding="utf-8"?>
<comments xmlns="http://schemas.openxmlformats.org/spreadsheetml/2006/main">
  <authors>
    <author>作者</author>
  </authors>
  <commentList>
    <comment ref="M35" authorId="0">
      <text>
        <r>
          <rPr>
            <sz val="9"/>
            <color indexed="81"/>
            <rFont val="宋体"/>
            <family val="3"/>
            <charset val="134"/>
          </rPr>
          <t>yan-cs:
DLE201306000360批次是27.65；DLJ201401000169批次是24.58</t>
        </r>
      </text>
    </comment>
    <comment ref="M36" authorId="0">
      <text>
        <r>
          <rPr>
            <sz val="9"/>
            <color indexed="81"/>
            <rFont val="宋体"/>
            <family val="3"/>
            <charset val="134"/>
          </rPr>
          <t>yan-cs:
DLE201306000360批次是27.65；DLJ201401000169批次是24.58</t>
        </r>
      </text>
    </comment>
    <comment ref="M44" authorId="0">
      <text>
        <r>
          <rPr>
            <b/>
            <sz val="10"/>
            <color indexed="81"/>
            <rFont val="Tahoma"/>
            <family val="2"/>
          </rPr>
          <t>作者:</t>
        </r>
        <r>
          <rPr>
            <sz val="10"/>
            <color indexed="81"/>
            <rFont val="Tahoma"/>
            <family val="2"/>
          </rPr>
          <t xml:space="preserve">
3.18</t>
        </r>
        <r>
          <rPr>
            <sz val="10"/>
            <color indexed="81"/>
            <rFont val="宋体"/>
            <family val="3"/>
            <charset val="134"/>
          </rPr>
          <t>第八轮采购的出厂价是</t>
        </r>
        <r>
          <rPr>
            <sz val="10"/>
            <color indexed="81"/>
            <rFont val="Tahoma"/>
            <family val="2"/>
          </rPr>
          <t>36.16</t>
        </r>
      </text>
    </comment>
    <comment ref="O47" authorId="0">
      <text>
        <r>
          <rPr>
            <sz val="9"/>
            <color indexed="81"/>
            <rFont val="宋体"/>
            <family val="3"/>
            <charset val="134"/>
          </rPr>
          <t>yan-cs:
活动零售价27.5</t>
        </r>
      </text>
    </comment>
  </commentList>
</comments>
</file>

<file path=xl/comments3.xml><?xml version="1.0" encoding="utf-8"?>
<comments xmlns="http://schemas.openxmlformats.org/spreadsheetml/2006/main">
  <authors>
    <author>作者</author>
  </authors>
  <commentList>
    <comment ref="N4" authorId="0">
      <text>
        <r>
          <rPr>
            <b/>
            <sz val="9"/>
            <color indexed="81"/>
            <rFont val="宋体"/>
            <family val="3"/>
            <charset val="134"/>
          </rPr>
          <t xml:space="preserve">捆绑后的出厂价
</t>
        </r>
      </text>
    </comment>
    <comment ref="O4" authorId="0">
      <text>
        <r>
          <rPr>
            <b/>
            <sz val="9"/>
            <color indexed="81"/>
            <rFont val="宋体"/>
            <family val="3"/>
            <charset val="134"/>
          </rPr>
          <t>捆绑两瓶</t>
        </r>
        <r>
          <rPr>
            <b/>
            <sz val="9"/>
            <color indexed="81"/>
            <rFont val="Tahoma"/>
            <family val="2"/>
          </rPr>
          <t>9.9</t>
        </r>
        <r>
          <rPr>
            <b/>
            <sz val="9"/>
            <color indexed="81"/>
            <rFont val="宋体"/>
            <family val="3"/>
            <charset val="134"/>
          </rPr>
          <t>，单瓶售价</t>
        </r>
        <r>
          <rPr>
            <b/>
            <sz val="9"/>
            <color indexed="81"/>
            <rFont val="Tahoma"/>
            <family val="2"/>
          </rPr>
          <t>7.9</t>
        </r>
      </text>
    </comment>
    <comment ref="P4" authorId="0">
      <text>
        <r>
          <rPr>
            <b/>
            <sz val="9"/>
            <color indexed="81"/>
            <rFont val="宋体"/>
            <family val="3"/>
            <charset val="134"/>
          </rPr>
          <t>捆绑</t>
        </r>
        <r>
          <rPr>
            <b/>
            <sz val="9"/>
            <color indexed="81"/>
            <rFont val="Verdana"/>
            <family val="2"/>
          </rPr>
          <t>2</t>
        </r>
        <r>
          <rPr>
            <b/>
            <sz val="9"/>
            <color indexed="81"/>
            <rFont val="宋体"/>
            <family val="3"/>
            <charset val="134"/>
          </rPr>
          <t>瓶，售价</t>
        </r>
        <r>
          <rPr>
            <b/>
            <sz val="9"/>
            <color indexed="81"/>
            <rFont val="Verdana"/>
            <family val="2"/>
          </rPr>
          <t>9.9</t>
        </r>
        <r>
          <rPr>
            <b/>
            <sz val="9"/>
            <color indexed="81"/>
            <rFont val="宋体"/>
            <family val="3"/>
            <charset val="134"/>
          </rPr>
          <t>；单瓶售价</t>
        </r>
        <r>
          <rPr>
            <b/>
            <sz val="9"/>
            <color indexed="81"/>
            <rFont val="Verdana"/>
            <family val="2"/>
          </rPr>
          <t>7.9</t>
        </r>
      </text>
    </comment>
    <comment ref="S4" authorId="0">
      <text>
        <r>
          <rPr>
            <b/>
            <sz val="9"/>
            <color indexed="81"/>
            <rFont val="宋体"/>
            <family val="3"/>
            <charset val="134"/>
          </rPr>
          <t>此为</t>
        </r>
        <r>
          <rPr>
            <b/>
            <sz val="9"/>
            <color indexed="81"/>
            <rFont val="Tahoma"/>
            <family val="2"/>
          </rPr>
          <t>3</t>
        </r>
        <r>
          <rPr>
            <b/>
            <sz val="9"/>
            <color indexed="81"/>
            <rFont val="宋体"/>
            <family val="3"/>
            <charset val="134"/>
          </rPr>
          <t>瓶捆绑的市场价</t>
        </r>
      </text>
    </comment>
    <comment ref="N8" authorId="0">
      <text>
        <r>
          <rPr>
            <sz val="9"/>
            <color indexed="81"/>
            <rFont val="Tahoma"/>
            <family val="2"/>
          </rPr>
          <t xml:space="preserve">
</t>
        </r>
        <r>
          <rPr>
            <sz val="9"/>
            <color indexed="81"/>
            <rFont val="宋体"/>
            <family val="3"/>
            <charset val="134"/>
          </rPr>
          <t xml:space="preserve">捆绑后的出厂价
</t>
        </r>
      </text>
    </comment>
    <comment ref="O8" authorId="0">
      <text>
        <r>
          <rPr>
            <b/>
            <sz val="9"/>
            <color indexed="81"/>
            <rFont val="宋体"/>
            <family val="3"/>
            <charset val="134"/>
          </rPr>
          <t>捆绑两瓶</t>
        </r>
        <r>
          <rPr>
            <b/>
            <sz val="9"/>
            <color indexed="81"/>
            <rFont val="Tahoma"/>
            <family val="2"/>
          </rPr>
          <t>9.9</t>
        </r>
        <r>
          <rPr>
            <b/>
            <sz val="9"/>
            <color indexed="81"/>
            <rFont val="宋体"/>
            <family val="3"/>
            <charset val="134"/>
          </rPr>
          <t>，单瓶售价</t>
        </r>
        <r>
          <rPr>
            <b/>
            <sz val="9"/>
            <color indexed="81"/>
            <rFont val="Tahoma"/>
            <family val="2"/>
          </rPr>
          <t>7.9</t>
        </r>
      </text>
    </comment>
    <comment ref="P8" authorId="0">
      <text>
        <r>
          <rPr>
            <b/>
            <sz val="9"/>
            <color indexed="81"/>
            <rFont val="宋体"/>
            <family val="3"/>
            <charset val="134"/>
          </rPr>
          <t>捆绑</t>
        </r>
        <r>
          <rPr>
            <b/>
            <sz val="9"/>
            <color indexed="81"/>
            <rFont val="Tahoma"/>
            <family val="2"/>
          </rPr>
          <t>2</t>
        </r>
        <r>
          <rPr>
            <b/>
            <sz val="9"/>
            <color indexed="81"/>
            <rFont val="宋体"/>
            <family val="3"/>
            <charset val="134"/>
          </rPr>
          <t>瓶，售价</t>
        </r>
        <r>
          <rPr>
            <b/>
            <sz val="9"/>
            <color indexed="81"/>
            <rFont val="Tahoma"/>
            <family val="2"/>
          </rPr>
          <t>9.9</t>
        </r>
        <r>
          <rPr>
            <b/>
            <sz val="9"/>
            <color indexed="81"/>
            <rFont val="宋体"/>
            <family val="3"/>
            <charset val="134"/>
          </rPr>
          <t>；单瓶售价</t>
        </r>
        <r>
          <rPr>
            <b/>
            <sz val="9"/>
            <color indexed="81"/>
            <rFont val="Tahoma"/>
            <family val="2"/>
          </rPr>
          <t>7.9</t>
        </r>
      </text>
    </comment>
    <comment ref="S8" authorId="0">
      <text>
        <r>
          <rPr>
            <b/>
            <sz val="9"/>
            <color indexed="81"/>
            <rFont val="宋体"/>
            <family val="3"/>
            <charset val="134"/>
          </rPr>
          <t>此为</t>
        </r>
        <r>
          <rPr>
            <b/>
            <sz val="9"/>
            <color indexed="81"/>
            <rFont val="Tahoma"/>
            <family val="2"/>
          </rPr>
          <t>3</t>
        </r>
        <r>
          <rPr>
            <b/>
            <sz val="9"/>
            <color indexed="81"/>
            <rFont val="宋体"/>
            <family val="3"/>
            <charset val="134"/>
          </rPr>
          <t>瓶捆绑的市场价</t>
        </r>
      </text>
    </comment>
    <comment ref="N11" authorId="0">
      <text>
        <r>
          <rPr>
            <b/>
            <sz val="9"/>
            <color indexed="81"/>
            <rFont val="宋体"/>
            <family val="3"/>
            <charset val="134"/>
          </rPr>
          <t xml:space="preserve">捆绑后的出厂价
</t>
        </r>
      </text>
    </comment>
    <comment ref="O11" authorId="0">
      <text>
        <r>
          <rPr>
            <b/>
            <sz val="9"/>
            <color indexed="81"/>
            <rFont val="宋体"/>
            <family val="3"/>
            <charset val="134"/>
          </rPr>
          <t>捆绑</t>
        </r>
        <r>
          <rPr>
            <b/>
            <sz val="9"/>
            <color indexed="81"/>
            <rFont val="Tahoma"/>
            <family val="2"/>
          </rPr>
          <t>3</t>
        </r>
        <r>
          <rPr>
            <b/>
            <sz val="9"/>
            <color indexed="81"/>
            <rFont val="宋体"/>
            <family val="3"/>
            <charset val="134"/>
          </rPr>
          <t>包卖</t>
        </r>
        <r>
          <rPr>
            <b/>
            <sz val="9"/>
            <color indexed="81"/>
            <rFont val="Tahoma"/>
            <family val="2"/>
          </rPr>
          <t>9.9</t>
        </r>
        <r>
          <rPr>
            <b/>
            <sz val="9"/>
            <color indexed="81"/>
            <rFont val="宋体"/>
            <family val="3"/>
            <charset val="134"/>
          </rPr>
          <t>，一包</t>
        </r>
        <r>
          <rPr>
            <b/>
            <sz val="9"/>
            <color indexed="81"/>
            <rFont val="Tahoma"/>
            <family val="2"/>
          </rPr>
          <t xml:space="preserve">5.9
</t>
        </r>
      </text>
    </comment>
    <comment ref="P11" authorId="0">
      <text>
        <r>
          <rPr>
            <b/>
            <sz val="9"/>
            <color indexed="81"/>
            <rFont val="宋体"/>
            <family val="3"/>
            <charset val="134"/>
          </rPr>
          <t>捆绑</t>
        </r>
        <r>
          <rPr>
            <b/>
            <sz val="9"/>
            <color indexed="81"/>
            <rFont val="Tahoma"/>
            <family val="2"/>
          </rPr>
          <t>3</t>
        </r>
        <r>
          <rPr>
            <b/>
            <sz val="9"/>
            <color indexed="81"/>
            <rFont val="宋体"/>
            <family val="3"/>
            <charset val="134"/>
          </rPr>
          <t>包，售价</t>
        </r>
        <r>
          <rPr>
            <b/>
            <sz val="9"/>
            <color indexed="81"/>
            <rFont val="Tahoma"/>
            <family val="2"/>
          </rPr>
          <t>9.9</t>
        </r>
        <r>
          <rPr>
            <b/>
            <sz val="9"/>
            <color indexed="81"/>
            <rFont val="宋体"/>
            <family val="3"/>
            <charset val="134"/>
          </rPr>
          <t>；单包售价</t>
        </r>
        <r>
          <rPr>
            <b/>
            <sz val="9"/>
            <color indexed="81"/>
            <rFont val="Tahoma"/>
            <family val="2"/>
          </rPr>
          <t>5.9</t>
        </r>
      </text>
    </comment>
    <comment ref="S11" authorId="0">
      <text>
        <r>
          <rPr>
            <b/>
            <sz val="9"/>
            <color indexed="81"/>
            <rFont val="宋体"/>
            <family val="3"/>
            <charset val="134"/>
          </rPr>
          <t>京东</t>
        </r>
        <r>
          <rPr>
            <b/>
            <sz val="9"/>
            <color indexed="81"/>
            <rFont val="Tahoma"/>
            <family val="2"/>
          </rPr>
          <t>8</t>
        </r>
        <r>
          <rPr>
            <b/>
            <sz val="9"/>
            <color indexed="81"/>
            <rFont val="宋体"/>
            <family val="3"/>
            <charset val="134"/>
          </rPr>
          <t>元</t>
        </r>
        <r>
          <rPr>
            <b/>
            <sz val="9"/>
            <color indexed="81"/>
            <rFont val="Tahoma"/>
            <family val="2"/>
          </rPr>
          <t>/</t>
        </r>
        <r>
          <rPr>
            <b/>
            <sz val="9"/>
            <color indexed="81"/>
            <rFont val="宋体"/>
            <family val="3"/>
            <charset val="134"/>
          </rPr>
          <t>包，此为</t>
        </r>
        <r>
          <rPr>
            <b/>
            <sz val="9"/>
            <color indexed="81"/>
            <rFont val="Tahoma"/>
            <family val="2"/>
          </rPr>
          <t>3</t>
        </r>
        <r>
          <rPr>
            <b/>
            <sz val="9"/>
            <color indexed="81"/>
            <rFont val="宋体"/>
            <family val="3"/>
            <charset val="134"/>
          </rPr>
          <t>瓶捆绑的市场价</t>
        </r>
      </text>
    </comment>
  </commentList>
</comments>
</file>

<file path=xl/comments4.xml><?xml version="1.0" encoding="utf-8"?>
<comments xmlns="http://schemas.openxmlformats.org/spreadsheetml/2006/main">
  <authors>
    <author>作者</author>
  </authors>
  <commentList>
    <comment ref="F4" authorId="0">
      <text>
        <r>
          <rPr>
            <b/>
            <sz val="12"/>
            <color indexed="81"/>
            <rFont val="宋体"/>
            <family val="3"/>
            <charset val="134"/>
          </rPr>
          <t>必须突出一物两用，纸巾筒底座的卖点在商品名前缀</t>
        </r>
      </text>
    </comment>
    <comment ref="F5" authorId="0">
      <text>
        <r>
          <rPr>
            <b/>
            <sz val="12"/>
            <color indexed="81"/>
            <rFont val="宋体"/>
            <family val="3"/>
            <charset val="134"/>
          </rPr>
          <t>必须突出一物两用，纸巾筒底座的卖点在商品名前缀</t>
        </r>
      </text>
    </comment>
    <comment ref="F6" authorId="0">
      <text>
        <r>
          <rPr>
            <b/>
            <sz val="12"/>
            <color indexed="81"/>
            <rFont val="宋体"/>
            <family val="3"/>
            <charset val="134"/>
          </rPr>
          <t>必须突出一物两用，纸巾筒底座的卖点在商品名前缀</t>
        </r>
      </text>
    </comment>
    <comment ref="F7" authorId="0">
      <text>
        <r>
          <rPr>
            <b/>
            <sz val="12"/>
            <color indexed="81"/>
            <rFont val="宋体"/>
            <family val="3"/>
            <charset val="134"/>
          </rPr>
          <t>必须突出一物两用，纸巾筒底座的卖点在商品名前缀</t>
        </r>
      </text>
    </comment>
    <comment ref="K8" authorId="0">
      <text>
        <r>
          <rPr>
            <b/>
            <sz val="12"/>
            <color indexed="81"/>
            <rFont val="宋体"/>
            <family val="3"/>
            <charset val="134"/>
          </rPr>
          <t>已补货20个，预计下周到仓</t>
        </r>
      </text>
    </comment>
    <comment ref="K9" authorId="0">
      <text>
        <r>
          <rPr>
            <b/>
            <sz val="11"/>
            <color indexed="81"/>
            <rFont val="宋体"/>
            <family val="3"/>
            <charset val="134"/>
          </rPr>
          <t>已补货80个，预计下周到仓</t>
        </r>
      </text>
    </comment>
    <comment ref="D34" authorId="0">
      <text>
        <r>
          <rPr>
            <b/>
            <sz val="12"/>
            <color indexed="81"/>
            <rFont val="宋体"/>
            <family val="3"/>
            <charset val="134"/>
          </rPr>
          <t>预计下周新上线</t>
        </r>
      </text>
    </comment>
    <comment ref="N37" authorId="0">
      <text>
        <r>
          <rPr>
            <b/>
            <sz val="12"/>
            <color indexed="81"/>
            <rFont val="宋体"/>
            <family val="3"/>
            <charset val="134"/>
          </rPr>
          <t xml:space="preserve">已购销
</t>
        </r>
      </text>
    </comment>
    <comment ref="N38" authorId="0">
      <text>
        <r>
          <rPr>
            <b/>
            <sz val="12"/>
            <color indexed="81"/>
            <rFont val="宋体"/>
            <family val="3"/>
            <charset val="134"/>
          </rPr>
          <t xml:space="preserve">已购销
</t>
        </r>
      </text>
    </comment>
    <comment ref="N39" authorId="0">
      <text>
        <r>
          <rPr>
            <b/>
            <sz val="12"/>
            <color indexed="81"/>
            <rFont val="宋体"/>
            <family val="3"/>
            <charset val="134"/>
          </rPr>
          <t xml:space="preserve">已购销
</t>
        </r>
      </text>
    </comment>
    <comment ref="N40" authorId="0">
      <text>
        <r>
          <rPr>
            <b/>
            <sz val="12"/>
            <color indexed="81"/>
            <rFont val="宋体"/>
            <family val="3"/>
            <charset val="134"/>
          </rPr>
          <t xml:space="preserve">已购销
</t>
        </r>
      </text>
    </comment>
  </commentList>
</comments>
</file>

<file path=xl/sharedStrings.xml><?xml version="1.0" encoding="utf-8"?>
<sst xmlns="http://schemas.openxmlformats.org/spreadsheetml/2006/main" count="8266" uniqueCount="2920">
  <si>
    <t>飞粉日产品提交表</t>
  </si>
  <si>
    <t>爆款分析</t>
  </si>
  <si>
    <t>推广渠道与时间段</t>
  </si>
  <si>
    <t>事业群</t>
  </si>
  <si>
    <t>序号</t>
  </si>
  <si>
    <r>
      <rPr>
        <b/>
        <sz val="10"/>
        <color indexed="15"/>
        <rFont val="宋体"/>
        <family val="3"/>
        <charset val="134"/>
      </rPr>
      <t>品牌专区</t>
    </r>
    <r>
      <rPr>
        <b/>
        <sz val="10"/>
        <color indexed="15"/>
        <rFont val="ArialUnicodeMS"/>
        <family val="2"/>
        <charset val="134"/>
      </rPr>
      <t xml:space="preserve">/
</t>
    </r>
    <r>
      <rPr>
        <b/>
        <sz val="10"/>
        <color indexed="15"/>
        <rFont val="宋体"/>
        <family val="3"/>
        <charset val="134"/>
      </rPr>
      <t>品类楼层</t>
    </r>
  </si>
  <si>
    <t>产品类型</t>
  </si>
  <si>
    <t>品牌名称</t>
  </si>
  <si>
    <t>品牌分类</t>
  </si>
  <si>
    <t>着陆页
SKU号码</t>
  </si>
  <si>
    <t>其他规格
SKU号码</t>
  </si>
  <si>
    <t>SKU名称</t>
  </si>
  <si>
    <t>当前库存（如有特殊情况，请说明）</t>
  </si>
  <si>
    <t>目标库存</t>
  </si>
  <si>
    <t>厂家支持</t>
  </si>
  <si>
    <t>出厂价</t>
  </si>
  <si>
    <r>
      <rPr>
        <b/>
        <sz val="10"/>
        <color indexed="15"/>
        <rFont val="ArialUnicodeMS"/>
        <family val="2"/>
        <charset val="134"/>
      </rPr>
      <t>飞飞价</t>
    </r>
  </si>
  <si>
    <r>
      <rPr>
        <b/>
        <sz val="10"/>
        <color indexed="15"/>
        <rFont val="ArialUnicodeMS"/>
        <family val="2"/>
        <charset val="134"/>
      </rPr>
      <t>毛利率</t>
    </r>
  </si>
  <si>
    <t>网络常规售价（选填1-2个）</t>
  </si>
  <si>
    <t>市场部补差金额</t>
  </si>
  <si>
    <t>促销时间</t>
  </si>
  <si>
    <t>促销数量</t>
  </si>
  <si>
    <t>推荐原因（清库存、争取到厂家支持、当季商品、换季换货等）</t>
  </si>
  <si>
    <t>回复日期</t>
  </si>
  <si>
    <t>Y/N</t>
  </si>
  <si>
    <t>回复建议</t>
  </si>
  <si>
    <r>
      <rPr>
        <b/>
        <sz val="10"/>
        <color indexed="9"/>
        <rFont val="宋体"/>
        <family val="3"/>
        <charset val="134"/>
      </rPr>
      <t>品牌</t>
    </r>
    <r>
      <rPr>
        <b/>
        <sz val="10"/>
        <color indexed="9"/>
        <rFont val="ArialUnicodeMS"/>
        <family val="2"/>
        <charset val="134"/>
      </rPr>
      <t>/</t>
    </r>
    <r>
      <rPr>
        <b/>
        <sz val="10"/>
        <color indexed="9"/>
        <rFont val="宋体"/>
        <family val="3"/>
        <charset val="134"/>
      </rPr>
      <t>黑马</t>
    </r>
  </si>
  <si>
    <t>折扣赠品等</t>
  </si>
  <si>
    <t>目前</t>
  </si>
  <si>
    <t>厂价支持</t>
  </si>
  <si>
    <t>半价促销</t>
  </si>
  <si>
    <t>天猫</t>
  </si>
  <si>
    <t>京东</t>
  </si>
  <si>
    <t>一号店</t>
  </si>
  <si>
    <t>其他</t>
  </si>
  <si>
    <r>
      <rPr>
        <b/>
        <sz val="10"/>
        <color indexed="16"/>
        <rFont val="宋体"/>
        <family val="3"/>
        <charset val="134"/>
      </rPr>
      <t>飞飞价</t>
    </r>
    <r>
      <rPr>
        <b/>
        <sz val="10"/>
        <color indexed="16"/>
        <rFont val="ArialUnicodeMS"/>
        <family val="2"/>
        <charset val="134"/>
      </rPr>
      <t>-</t>
    </r>
    <r>
      <rPr>
        <b/>
        <sz val="10"/>
        <color indexed="16"/>
        <rFont val="宋体"/>
        <family val="3"/>
        <charset val="134"/>
      </rPr>
      <t>调整后的飞飞价</t>
    </r>
  </si>
  <si>
    <t>家用电器</t>
  </si>
  <si>
    <t>美的</t>
  </si>
  <si>
    <t>超级爆款</t>
  </si>
  <si>
    <t>品牌</t>
  </si>
  <si>
    <t>A7651271</t>
  </si>
  <si>
    <t>美的 料榨机 JE25C21</t>
  </si>
  <si>
    <t>楼层产品</t>
  </si>
  <si>
    <t>A7010427</t>
  </si>
  <si>
    <t>美的 电热水壶 15S08A1c+</t>
  </si>
  <si>
    <t>A8739724</t>
  </si>
  <si>
    <t>美的 电饭煲 4L YJ408J</t>
  </si>
  <si>
    <t>A4311851</t>
  </si>
  <si>
    <t>美的 电热水壶 M317A07a</t>
  </si>
  <si>
    <t>A1318867</t>
  </si>
  <si>
    <t>美的 电热开水瓶 PD105-50G</t>
  </si>
  <si>
    <t>A9411652</t>
  </si>
  <si>
    <t>美的 电饭煲 MB-WFS4018</t>
  </si>
  <si>
    <t xml:space="preserve"> </t>
  </si>
  <si>
    <t>A5023904</t>
  </si>
  <si>
    <t>美的Midea 电压力锅 W13PCS503E 三大创新功能 10重安全保护 电炖锅</t>
  </si>
  <si>
    <t>A2127950</t>
  </si>
  <si>
    <t>美的 电饭煲 FS306</t>
  </si>
  <si>
    <t>A3898760</t>
  </si>
  <si>
    <t>美的 豆浆机 DE12X11</t>
  </si>
  <si>
    <t>A7335675</t>
  </si>
  <si>
    <t>美的 挂烫机 YGD30A1</t>
  </si>
  <si>
    <t>A7088655</t>
  </si>
  <si>
    <t>美的 电饭煲 FZ4021</t>
  </si>
  <si>
    <t>A1088763</t>
  </si>
  <si>
    <t>美的 电饭煲 MB-FS4088</t>
  </si>
  <si>
    <t>家用电器</t>
    <phoneticPr fontId="18" type="noConversion"/>
  </si>
  <si>
    <t>小熊</t>
    <phoneticPr fontId="18" type="noConversion"/>
  </si>
  <si>
    <t>超级爆款</t>
    <phoneticPr fontId="18" type="noConversion"/>
  </si>
  <si>
    <t>品牌</t>
    <phoneticPr fontId="18" type="noConversion"/>
  </si>
  <si>
    <t>A2137590</t>
    <phoneticPr fontId="18" type="noConversion"/>
  </si>
  <si>
    <t xml:space="preserve">小熊Bear 电炖锅/电炖盅 DDZ-1181
</t>
    <phoneticPr fontId="18" type="noConversion"/>
  </si>
  <si>
    <t>A5584257</t>
    <phoneticPr fontId="18" type="noConversion"/>
  </si>
  <si>
    <t>小熊 酸奶机 SNJ-580（酸奶+红酒）</t>
    <phoneticPr fontId="18" type="noConversion"/>
  </si>
  <si>
    <t>后备爆款</t>
    <phoneticPr fontId="18" type="noConversion"/>
  </si>
  <si>
    <t>A7241300</t>
    <phoneticPr fontId="18" type="noConversion"/>
  </si>
  <si>
    <t xml:space="preserve">小熊 电炖锅 DDZ-1804（三胆）
</t>
    <phoneticPr fontId="18" type="noConversion"/>
  </si>
  <si>
    <t>楼层产品</t>
    <phoneticPr fontId="18" type="noConversion"/>
  </si>
  <si>
    <t>A9884822</t>
    <phoneticPr fontId="18" type="noConversion"/>
  </si>
  <si>
    <t xml:space="preserve">小熊 酸奶机 SNJ-533（酸奶）
</t>
    <phoneticPr fontId="18" type="noConversion"/>
  </si>
  <si>
    <t>A6926263</t>
    <phoneticPr fontId="18" type="noConversion"/>
  </si>
  <si>
    <t>小熊煮蛋器ZDQ-2041（双层）小熊 煮蛋器 ZDQ-2041（双层）</t>
    <phoneticPr fontId="18" type="noConversion"/>
  </si>
  <si>
    <t>A1245084</t>
  </si>
  <si>
    <t xml:space="preserve">小熊 电炖锅 DDZ-1161（单胆1.2L）
</t>
    <phoneticPr fontId="18" type="noConversion"/>
  </si>
  <si>
    <t>A2838281</t>
  </si>
  <si>
    <t xml:space="preserve">小熊 电热饭盒 DFH-S2011（单层）
</t>
    <phoneticPr fontId="18" type="noConversion"/>
  </si>
  <si>
    <t>A8589690</t>
  </si>
  <si>
    <t xml:space="preserve">小熊 电炖锅 DDZ-1091（迷你0.8L）
</t>
    <phoneticPr fontId="18" type="noConversion"/>
  </si>
  <si>
    <t>A2531710</t>
  </si>
  <si>
    <t>小熊 电热饭盒 DFH-S2033（双层）</t>
  </si>
  <si>
    <t>A7936879</t>
  </si>
  <si>
    <t xml:space="preserve">小熊 酸奶机 SNJ-502（酸奶+米酒）
</t>
    <phoneticPr fontId="18" type="noConversion"/>
  </si>
  <si>
    <t>A1914385</t>
  </si>
  <si>
    <t>小熊 电水壶 ZDH-8023</t>
  </si>
  <si>
    <t>A2979410</t>
  </si>
  <si>
    <t>小熊 豆芽机 DYJ-S6151</t>
  </si>
  <si>
    <t>A5545754</t>
  </si>
  <si>
    <t>小熊 电水壶 ZDH-8062</t>
  </si>
  <si>
    <t>A1621642</t>
  </si>
  <si>
    <t xml:space="preserve">小熊 电水壶 ZDH-985
</t>
    <phoneticPr fontId="18" type="noConversion"/>
  </si>
  <si>
    <t>奔腾</t>
  </si>
  <si>
    <t>A4478587</t>
  </si>
  <si>
    <r>
      <rPr>
        <b/>
        <sz val="11"/>
        <color indexed="8"/>
        <rFont val="微软雅黑"/>
        <family val="3"/>
        <charset val="134"/>
      </rPr>
      <t>奔腾</t>
    </r>
    <r>
      <rPr>
        <b/>
        <sz val="11"/>
        <color indexed="8"/>
        <rFont val="微软雅黑"/>
        <family val="2"/>
        <charset val="134"/>
      </rPr>
      <t xml:space="preserve"> </t>
    </r>
    <r>
      <rPr>
        <b/>
        <sz val="11"/>
        <color indexed="8"/>
        <rFont val="微软雅黑"/>
        <family val="3"/>
        <charset val="134"/>
      </rPr>
      <t>充电式浮动双刀头剃须刀</t>
    </r>
    <r>
      <rPr>
        <b/>
        <sz val="11"/>
        <color indexed="8"/>
        <rFont val="微软雅黑"/>
        <family val="2"/>
        <charset val="134"/>
      </rPr>
      <t xml:space="preserve"> PW918 </t>
    </r>
    <r>
      <rPr>
        <b/>
        <sz val="11"/>
        <color indexed="8"/>
        <rFont val="微软雅黑"/>
        <family val="3"/>
        <charset val="134"/>
      </rPr>
      <t>充电式浮动双刀头</t>
    </r>
    <r>
      <rPr>
        <b/>
        <sz val="11"/>
        <color indexed="8"/>
        <rFont val="微软雅黑"/>
        <family val="2"/>
        <charset val="134"/>
      </rPr>
      <t xml:space="preserve"> </t>
    </r>
    <r>
      <rPr>
        <b/>
        <sz val="11"/>
        <color indexed="8"/>
        <rFont val="微软雅黑"/>
        <family val="3"/>
        <charset val="134"/>
      </rPr>
      <t>专业刀网</t>
    </r>
    <r>
      <rPr>
        <b/>
        <sz val="11"/>
        <color indexed="8"/>
        <rFont val="微软雅黑"/>
        <family val="2"/>
        <charset val="134"/>
      </rPr>
      <t xml:space="preserve"> </t>
    </r>
    <r>
      <rPr>
        <b/>
        <sz val="11"/>
        <color indexed="8"/>
        <rFont val="微软雅黑"/>
        <family val="3"/>
        <charset val="134"/>
      </rPr>
      <t>不伤皮肤</t>
    </r>
    <r>
      <rPr>
        <b/>
        <sz val="11"/>
        <color indexed="8"/>
        <rFont val="微软雅黑"/>
        <family val="2"/>
        <charset val="134"/>
      </rPr>
      <t xml:space="preserve"> </t>
    </r>
    <r>
      <rPr>
        <b/>
        <sz val="11"/>
        <color indexed="8"/>
        <rFont val="微软雅黑"/>
        <family val="3"/>
        <charset val="134"/>
      </rPr>
      <t>胡须刀</t>
    </r>
    <r>
      <rPr>
        <b/>
        <sz val="11"/>
        <color indexed="8"/>
        <rFont val="微软雅黑"/>
        <family val="2"/>
        <charset val="134"/>
      </rPr>
      <t xml:space="preserve"> </t>
    </r>
    <r>
      <rPr>
        <b/>
        <sz val="11"/>
        <color indexed="8"/>
        <rFont val="微软雅黑"/>
        <family val="3"/>
        <charset val="134"/>
      </rPr>
      <t>刮胡刀</t>
    </r>
  </si>
  <si>
    <t>A2610250</t>
  </si>
  <si>
    <r>
      <rPr>
        <b/>
        <sz val="11"/>
        <color indexed="8"/>
        <rFont val="微软雅黑"/>
        <family val="3"/>
        <charset val="134"/>
      </rPr>
      <t>奔腾</t>
    </r>
    <r>
      <rPr>
        <b/>
        <sz val="11"/>
        <color indexed="8"/>
        <rFont val="微软雅黑"/>
        <family val="2"/>
        <charset val="134"/>
      </rPr>
      <t xml:space="preserve"> </t>
    </r>
    <r>
      <rPr>
        <b/>
        <sz val="11"/>
        <color indexed="8"/>
        <rFont val="微软雅黑"/>
        <family val="3"/>
        <charset val="134"/>
      </rPr>
      <t>电吹风</t>
    </r>
    <r>
      <rPr>
        <b/>
        <sz val="11"/>
        <color indexed="8"/>
        <rFont val="微软雅黑"/>
        <family val="2"/>
        <charset val="134"/>
      </rPr>
      <t xml:space="preserve"> PW608 1000W</t>
    </r>
    <r>
      <rPr>
        <b/>
        <sz val="11"/>
        <color indexed="8"/>
        <rFont val="微软雅黑"/>
        <family val="3"/>
        <charset val="134"/>
      </rPr>
      <t>迷你便携两档控制电吹风</t>
    </r>
    <r>
      <rPr>
        <b/>
        <sz val="11"/>
        <color indexed="8"/>
        <rFont val="微软雅黑"/>
        <family val="2"/>
        <charset val="134"/>
      </rPr>
      <t xml:space="preserve"> </t>
    </r>
    <r>
      <rPr>
        <b/>
        <sz val="11"/>
        <color indexed="8"/>
        <rFont val="微软雅黑"/>
        <family val="3"/>
        <charset val="134"/>
      </rPr>
      <t>个人健康</t>
    </r>
  </si>
  <si>
    <t>A9457063</t>
  </si>
  <si>
    <r>
      <rPr>
        <b/>
        <sz val="11"/>
        <color indexed="8"/>
        <rFont val="微软雅黑"/>
        <family val="3"/>
        <charset val="134"/>
      </rPr>
      <t>奔腾</t>
    </r>
    <r>
      <rPr>
        <b/>
        <sz val="11"/>
        <color indexed="8"/>
        <rFont val="微软雅黑"/>
        <family val="2"/>
        <charset val="134"/>
      </rPr>
      <t xml:space="preserve"> </t>
    </r>
    <r>
      <rPr>
        <b/>
        <sz val="11"/>
        <color indexed="8"/>
        <rFont val="微软雅黑"/>
        <family val="3"/>
        <charset val="134"/>
      </rPr>
      <t>鼻毛修剪器</t>
    </r>
    <r>
      <rPr>
        <b/>
        <sz val="11"/>
        <color indexed="8"/>
        <rFont val="微软雅黑"/>
        <family val="2"/>
        <charset val="134"/>
      </rPr>
      <t xml:space="preserve"> PR209 </t>
    </r>
    <r>
      <rPr>
        <b/>
        <sz val="11"/>
        <color indexed="8"/>
        <rFont val="微软雅黑"/>
        <family val="3"/>
        <charset val="134"/>
      </rPr>
      <t>电动</t>
    </r>
    <r>
      <rPr>
        <b/>
        <sz val="11"/>
        <color indexed="8"/>
        <rFont val="微软雅黑"/>
        <family val="2"/>
        <charset val="134"/>
      </rPr>
      <t xml:space="preserve"> </t>
    </r>
    <r>
      <rPr>
        <b/>
        <sz val="11"/>
        <color indexed="8"/>
        <rFont val="微软雅黑"/>
        <family val="3"/>
        <charset val="134"/>
      </rPr>
      <t>多功能</t>
    </r>
    <r>
      <rPr>
        <b/>
        <sz val="11"/>
        <color indexed="8"/>
        <rFont val="微软雅黑"/>
        <family val="2"/>
        <charset val="134"/>
      </rPr>
      <t xml:space="preserve"> </t>
    </r>
    <r>
      <rPr>
        <b/>
        <sz val="11"/>
        <color indexed="8"/>
        <rFont val="微软雅黑"/>
        <family val="3"/>
        <charset val="134"/>
      </rPr>
      <t>不锈钢刀头</t>
    </r>
    <r>
      <rPr>
        <b/>
        <sz val="11"/>
        <color indexed="8"/>
        <rFont val="微软雅黑"/>
        <family val="2"/>
        <charset val="134"/>
      </rPr>
      <t xml:space="preserve"> </t>
    </r>
    <r>
      <rPr>
        <b/>
        <sz val="11"/>
        <color indexed="8"/>
        <rFont val="微软雅黑"/>
        <family val="3"/>
        <charset val="134"/>
      </rPr>
      <t>可拆卸水洗</t>
    </r>
    <r>
      <rPr>
        <b/>
        <sz val="11"/>
        <color indexed="8"/>
        <rFont val="微软雅黑"/>
        <family val="2"/>
        <charset val="134"/>
      </rPr>
      <t xml:space="preserve"> </t>
    </r>
    <r>
      <rPr>
        <b/>
        <sz val="11"/>
        <color indexed="8"/>
        <rFont val="微软雅黑"/>
        <family val="3"/>
        <charset val="134"/>
      </rPr>
      <t>鼻毛器</t>
    </r>
  </si>
  <si>
    <t>A9552639</t>
  </si>
  <si>
    <t>奔腾鼻毛修剪器PR208 </t>
  </si>
  <si>
    <t>A5025689</t>
  </si>
  <si>
    <r>
      <rPr>
        <b/>
        <sz val="11"/>
        <color indexed="8"/>
        <rFont val="微软雅黑"/>
        <family val="3"/>
        <charset val="134"/>
      </rPr>
      <t>奔腾电吹风</t>
    </r>
    <r>
      <rPr>
        <b/>
        <sz val="11"/>
        <color indexed="8"/>
        <rFont val="微软雅黑"/>
        <family val="2"/>
        <charset val="134"/>
      </rPr>
      <t xml:space="preserve">PH3803 </t>
    </r>
    <r>
      <rPr>
        <b/>
        <sz val="11"/>
        <color indexed="8"/>
        <rFont val="微软雅黑"/>
        <family val="3"/>
        <charset val="134"/>
      </rPr>
      <t>奔腾</t>
    </r>
    <r>
      <rPr>
        <b/>
        <sz val="11"/>
        <color indexed="8"/>
        <rFont val="微软雅黑"/>
        <family val="2"/>
        <charset val="134"/>
      </rPr>
      <t xml:space="preserve"> </t>
    </r>
    <r>
      <rPr>
        <b/>
        <sz val="11"/>
        <color indexed="8"/>
        <rFont val="微软雅黑"/>
        <family val="3"/>
        <charset val="134"/>
      </rPr>
      <t>电吹风</t>
    </r>
    <r>
      <rPr>
        <b/>
        <sz val="11"/>
        <color indexed="8"/>
        <rFont val="微软雅黑"/>
        <family val="2"/>
        <charset val="134"/>
      </rPr>
      <t xml:space="preserve"> PH3803 1200w </t>
    </r>
    <r>
      <rPr>
        <b/>
        <sz val="11"/>
        <color indexed="8"/>
        <rFont val="微软雅黑"/>
        <family val="3"/>
        <charset val="134"/>
      </rPr>
      <t>三档可折叠</t>
    </r>
    <r>
      <rPr>
        <b/>
        <sz val="11"/>
        <color indexed="8"/>
        <rFont val="微软雅黑"/>
        <family val="2"/>
        <charset val="134"/>
      </rPr>
      <t xml:space="preserve"> </t>
    </r>
    <r>
      <rPr>
        <b/>
        <sz val="11"/>
        <color indexed="8"/>
        <rFont val="微软雅黑"/>
        <family val="3"/>
        <charset val="134"/>
      </rPr>
      <t>恒温水润负离子</t>
    </r>
    <r>
      <rPr>
        <b/>
        <sz val="11"/>
        <color indexed="8"/>
        <rFont val="微软雅黑"/>
        <family val="2"/>
        <charset val="134"/>
      </rPr>
      <t xml:space="preserve"> </t>
    </r>
    <r>
      <rPr>
        <b/>
        <sz val="11"/>
        <color indexed="8"/>
        <rFont val="微软雅黑"/>
        <family val="3"/>
        <charset val="134"/>
      </rPr>
      <t>吹风筒</t>
    </r>
  </si>
  <si>
    <t>A2106377</t>
  </si>
  <si>
    <r>
      <rPr>
        <b/>
        <sz val="11"/>
        <color indexed="8"/>
        <rFont val="微软雅黑"/>
        <family val="3"/>
        <charset val="134"/>
      </rPr>
      <t>奔腾</t>
    </r>
    <r>
      <rPr>
        <b/>
        <sz val="11"/>
        <color indexed="8"/>
        <rFont val="微软雅黑"/>
        <family val="2"/>
        <charset val="134"/>
      </rPr>
      <t xml:space="preserve"> </t>
    </r>
    <r>
      <rPr>
        <b/>
        <sz val="11"/>
        <color indexed="8"/>
        <rFont val="微软雅黑"/>
        <family val="3"/>
        <charset val="134"/>
      </rPr>
      <t>剃毛器</t>
    </r>
    <r>
      <rPr>
        <b/>
        <sz val="11"/>
        <color indexed="8"/>
        <rFont val="微软雅黑"/>
        <family val="2"/>
        <charset val="134"/>
      </rPr>
      <t xml:space="preserve"> PS1080 </t>
    </r>
    <r>
      <rPr>
        <b/>
        <sz val="11"/>
        <color indexed="8"/>
        <rFont val="微软雅黑"/>
        <family val="3"/>
        <charset val="134"/>
      </rPr>
      <t>干电池女士电动刮毛器</t>
    </r>
    <r>
      <rPr>
        <b/>
        <sz val="11"/>
        <color indexed="8"/>
        <rFont val="微软雅黑"/>
        <family val="2"/>
        <charset val="134"/>
      </rPr>
      <t xml:space="preserve"> </t>
    </r>
    <r>
      <rPr>
        <b/>
        <sz val="11"/>
        <color indexed="8"/>
        <rFont val="微软雅黑"/>
        <family val="3"/>
        <charset val="134"/>
      </rPr>
      <t>美容刮毛器</t>
    </r>
    <r>
      <rPr>
        <b/>
        <sz val="11"/>
        <color indexed="8"/>
        <rFont val="微软雅黑"/>
        <family val="2"/>
        <charset val="134"/>
      </rPr>
      <t xml:space="preserve"> </t>
    </r>
    <r>
      <rPr>
        <b/>
        <sz val="11"/>
        <color indexed="8"/>
        <rFont val="微软雅黑"/>
        <family val="3"/>
        <charset val="134"/>
      </rPr>
      <t>全身可用</t>
    </r>
    <r>
      <rPr>
        <b/>
        <sz val="11"/>
        <color indexed="8"/>
        <rFont val="微软雅黑"/>
        <family val="2"/>
        <charset val="134"/>
      </rPr>
      <t xml:space="preserve"> </t>
    </r>
    <r>
      <rPr>
        <b/>
        <sz val="11"/>
        <color indexed="8"/>
        <rFont val="微软雅黑"/>
        <family val="3"/>
        <charset val="134"/>
      </rPr>
      <t>个人健康</t>
    </r>
  </si>
  <si>
    <t>A8639630</t>
  </si>
  <si>
    <r>
      <rPr>
        <b/>
        <sz val="11"/>
        <color indexed="8"/>
        <rFont val="微软雅黑"/>
        <family val="3"/>
        <charset val="134"/>
      </rPr>
      <t>奔腾</t>
    </r>
    <r>
      <rPr>
        <b/>
        <sz val="11"/>
        <color indexed="8"/>
        <rFont val="微软雅黑"/>
        <family val="2"/>
        <charset val="134"/>
      </rPr>
      <t xml:space="preserve"> </t>
    </r>
    <r>
      <rPr>
        <b/>
        <sz val="11"/>
        <color indexed="8"/>
        <rFont val="微软雅黑"/>
        <family val="3"/>
        <charset val="134"/>
      </rPr>
      <t>剃须刀</t>
    </r>
    <r>
      <rPr>
        <b/>
        <sz val="11"/>
        <color indexed="8"/>
        <rFont val="微软雅黑"/>
        <family val="2"/>
        <charset val="134"/>
      </rPr>
      <t xml:space="preserve"> PW923 </t>
    </r>
    <r>
      <rPr>
        <b/>
        <sz val="11"/>
        <color indexed="8"/>
        <rFont val="微软雅黑"/>
        <family val="3"/>
        <charset val="134"/>
      </rPr>
      <t>浮动旋转式双刀头</t>
    </r>
    <r>
      <rPr>
        <b/>
        <sz val="11"/>
        <color indexed="8"/>
        <rFont val="微软雅黑"/>
        <family val="2"/>
        <charset val="134"/>
      </rPr>
      <t xml:space="preserve"> </t>
    </r>
    <r>
      <rPr>
        <b/>
        <sz val="11"/>
        <color indexed="8"/>
        <rFont val="微软雅黑"/>
        <family val="3"/>
        <charset val="134"/>
      </rPr>
      <t>电动</t>
    </r>
    <r>
      <rPr>
        <b/>
        <sz val="11"/>
        <color indexed="8"/>
        <rFont val="微软雅黑"/>
        <family val="2"/>
        <charset val="134"/>
      </rPr>
      <t xml:space="preserve"> </t>
    </r>
    <r>
      <rPr>
        <b/>
        <sz val="11"/>
        <color indexed="8"/>
        <rFont val="微软雅黑"/>
        <family val="3"/>
        <charset val="134"/>
      </rPr>
      <t>浮动旋转式双刀头</t>
    </r>
    <r>
      <rPr>
        <b/>
        <sz val="11"/>
        <color indexed="8"/>
        <rFont val="微软雅黑"/>
        <family val="2"/>
        <charset val="134"/>
      </rPr>
      <t xml:space="preserve"> </t>
    </r>
    <r>
      <rPr>
        <b/>
        <sz val="11"/>
        <color indexed="8"/>
        <rFont val="微软雅黑"/>
        <family val="3"/>
        <charset val="134"/>
      </rPr>
      <t>胡须刀</t>
    </r>
    <r>
      <rPr>
        <b/>
        <sz val="11"/>
        <color indexed="8"/>
        <rFont val="微软雅黑"/>
        <family val="2"/>
        <charset val="134"/>
      </rPr>
      <t xml:space="preserve"> </t>
    </r>
    <r>
      <rPr>
        <b/>
        <sz val="11"/>
        <color indexed="8"/>
        <rFont val="微软雅黑"/>
        <family val="3"/>
        <charset val="134"/>
      </rPr>
      <t>刮胡刀</t>
    </r>
  </si>
  <si>
    <t>A4123094</t>
  </si>
  <si>
    <t>奔腾剃须刀PW906</t>
  </si>
  <si>
    <t>A3822555</t>
  </si>
  <si>
    <r>
      <rPr>
        <b/>
        <sz val="11"/>
        <color indexed="8"/>
        <rFont val="微软雅黑"/>
        <family val="3"/>
        <charset val="134"/>
      </rPr>
      <t>奔腾</t>
    </r>
    <r>
      <rPr>
        <b/>
        <sz val="11"/>
        <color indexed="8"/>
        <rFont val="微软雅黑"/>
        <family val="2"/>
        <charset val="134"/>
      </rPr>
      <t xml:space="preserve"> </t>
    </r>
    <r>
      <rPr>
        <b/>
        <sz val="11"/>
        <color indexed="8"/>
        <rFont val="微软雅黑"/>
        <family val="3"/>
        <charset val="134"/>
      </rPr>
      <t>电吹风</t>
    </r>
    <r>
      <rPr>
        <b/>
        <sz val="11"/>
        <color indexed="8"/>
        <rFont val="微软雅黑"/>
        <family val="2"/>
        <charset val="134"/>
      </rPr>
      <t xml:space="preserve"> PH9020I </t>
    </r>
    <r>
      <rPr>
        <b/>
        <sz val="11"/>
        <color indexed="8"/>
        <rFont val="微软雅黑"/>
        <family val="3"/>
        <charset val="134"/>
      </rPr>
      <t>恒温</t>
    </r>
    <r>
      <rPr>
        <b/>
        <sz val="11"/>
        <color indexed="8"/>
        <rFont val="微软雅黑"/>
        <family val="2"/>
        <charset val="134"/>
      </rPr>
      <t xml:space="preserve"> </t>
    </r>
    <r>
      <rPr>
        <b/>
        <sz val="11"/>
        <color indexed="8"/>
        <rFont val="微软雅黑"/>
        <family val="3"/>
        <charset val="134"/>
      </rPr>
      <t>负离子</t>
    </r>
    <r>
      <rPr>
        <b/>
        <sz val="11"/>
        <color indexed="8"/>
        <rFont val="微软雅黑"/>
        <family val="2"/>
        <charset val="134"/>
      </rPr>
      <t xml:space="preserve"> </t>
    </r>
    <r>
      <rPr>
        <b/>
        <sz val="11"/>
        <color indexed="8"/>
        <rFont val="微软雅黑"/>
        <family val="3"/>
        <charset val="134"/>
      </rPr>
      <t>静音</t>
    </r>
    <r>
      <rPr>
        <b/>
        <sz val="11"/>
        <color indexed="8"/>
        <rFont val="微软雅黑"/>
        <family val="2"/>
        <charset val="134"/>
      </rPr>
      <t xml:space="preserve"> </t>
    </r>
    <r>
      <rPr>
        <b/>
        <sz val="11"/>
        <color indexed="8"/>
        <rFont val="微软雅黑"/>
        <family val="3"/>
        <charset val="134"/>
      </rPr>
      <t>大功率风筒</t>
    </r>
    <r>
      <rPr>
        <b/>
        <sz val="11"/>
        <color indexed="8"/>
        <rFont val="微软雅黑"/>
        <family val="2"/>
        <charset val="134"/>
      </rPr>
      <t xml:space="preserve"> </t>
    </r>
    <r>
      <rPr>
        <b/>
        <sz val="11"/>
        <color indexed="8"/>
        <rFont val="微软雅黑"/>
        <family val="3"/>
        <charset val="134"/>
      </rPr>
      <t>吹风机</t>
    </r>
  </si>
  <si>
    <t>A1586320</t>
  </si>
  <si>
    <r>
      <rPr>
        <b/>
        <sz val="11"/>
        <color indexed="8"/>
        <rFont val="微软雅黑"/>
        <family val="3"/>
        <charset val="134"/>
      </rPr>
      <t>奔腾</t>
    </r>
    <r>
      <rPr>
        <b/>
        <sz val="11"/>
        <color indexed="8"/>
        <rFont val="微软雅黑"/>
        <family val="2"/>
        <charset val="134"/>
      </rPr>
      <t xml:space="preserve"> 3D</t>
    </r>
    <r>
      <rPr>
        <b/>
        <sz val="11"/>
        <color indexed="8"/>
        <rFont val="微软雅黑"/>
        <family val="3"/>
        <charset val="134"/>
      </rPr>
      <t>浮动三刀头剃须刀</t>
    </r>
    <r>
      <rPr>
        <b/>
        <sz val="11"/>
        <color indexed="8"/>
        <rFont val="微软雅黑"/>
        <family val="2"/>
        <charset val="134"/>
      </rPr>
      <t xml:space="preserve"> PT0072Q </t>
    </r>
    <r>
      <rPr>
        <b/>
        <sz val="11"/>
        <color indexed="8"/>
        <rFont val="微软雅黑"/>
        <family val="3"/>
        <charset val="134"/>
      </rPr>
      <t>电动</t>
    </r>
    <r>
      <rPr>
        <b/>
        <sz val="11"/>
        <color indexed="8"/>
        <rFont val="微软雅黑"/>
        <family val="2"/>
        <charset val="134"/>
      </rPr>
      <t xml:space="preserve"> 3D</t>
    </r>
    <r>
      <rPr>
        <b/>
        <sz val="11"/>
        <color indexed="8"/>
        <rFont val="微软雅黑"/>
        <family val="3"/>
        <charset val="134"/>
      </rPr>
      <t>浮动三刀头</t>
    </r>
    <r>
      <rPr>
        <b/>
        <sz val="11"/>
        <color indexed="8"/>
        <rFont val="微软雅黑"/>
        <family val="2"/>
        <charset val="134"/>
      </rPr>
      <t xml:space="preserve"> </t>
    </r>
    <r>
      <rPr>
        <b/>
        <sz val="11"/>
        <color indexed="8"/>
        <rFont val="微软雅黑"/>
        <family val="3"/>
        <charset val="134"/>
      </rPr>
      <t>胡须刀</t>
    </r>
    <r>
      <rPr>
        <b/>
        <sz val="11"/>
        <color indexed="8"/>
        <rFont val="微软雅黑"/>
        <family val="2"/>
        <charset val="134"/>
      </rPr>
      <t xml:space="preserve"> </t>
    </r>
    <r>
      <rPr>
        <b/>
        <sz val="11"/>
        <color indexed="8"/>
        <rFont val="微软雅黑"/>
        <family val="3"/>
        <charset val="134"/>
      </rPr>
      <t>刮胡刀</t>
    </r>
  </si>
  <si>
    <t>移动电源</t>
  </si>
  <si>
    <t>迪比科</t>
  </si>
  <si>
    <t>黑马</t>
  </si>
  <si>
    <t>H8715424</t>
    <phoneticPr fontId="18" type="noConversion"/>
  </si>
  <si>
    <t>迪比科（DBK） Z11 移动电源 11000mAh Z11 橙色</t>
    <phoneticPr fontId="18" type="noConversion"/>
  </si>
  <si>
    <t>出厂价降低5元，品牌销售如超1000台，再降5元</t>
  </si>
  <si>
    <t>中旗</t>
  </si>
  <si>
    <t>A8025585</t>
  </si>
  <si>
    <r>
      <rPr>
        <b/>
        <sz val="11"/>
        <color indexed="8"/>
        <rFont val="微软雅黑"/>
        <family val="3"/>
        <charset val="134"/>
      </rPr>
      <t>中旗</t>
    </r>
    <r>
      <rPr>
        <b/>
        <sz val="11"/>
        <color indexed="8"/>
        <rFont val="微软雅黑"/>
        <family val="2"/>
        <charset val="134"/>
      </rPr>
      <t xml:space="preserve"> </t>
    </r>
    <r>
      <rPr>
        <b/>
        <sz val="11"/>
        <color indexed="8"/>
        <rFont val="微软雅黑"/>
        <family val="3"/>
        <charset val="134"/>
      </rPr>
      <t>移动电源</t>
    </r>
    <r>
      <rPr>
        <b/>
        <sz val="11"/>
        <color indexed="8"/>
        <rFont val="微软雅黑"/>
        <family val="2"/>
        <charset val="134"/>
      </rPr>
      <t xml:space="preserve"> ZQ3000B LED</t>
    </r>
    <r>
      <rPr>
        <b/>
        <sz val="11"/>
        <color indexed="8"/>
        <rFont val="微软雅黑"/>
        <family val="3"/>
        <charset val="134"/>
      </rPr>
      <t>照明灯光</t>
    </r>
    <r>
      <rPr>
        <b/>
        <sz val="11"/>
        <color indexed="8"/>
        <rFont val="微软雅黑"/>
        <family val="2"/>
        <charset val="134"/>
      </rPr>
      <t xml:space="preserve"> </t>
    </r>
    <r>
      <rPr>
        <b/>
        <sz val="11"/>
        <color indexed="8"/>
        <rFont val="微软雅黑"/>
        <family val="3"/>
        <charset val="134"/>
      </rPr>
      <t>紫外验钞灯光</t>
    </r>
    <r>
      <rPr>
        <b/>
        <sz val="11"/>
        <color indexed="8"/>
        <rFont val="微软雅黑"/>
        <family val="2"/>
        <charset val="134"/>
      </rPr>
      <t xml:space="preserve"> </t>
    </r>
    <r>
      <rPr>
        <b/>
        <sz val="11"/>
        <color indexed="8"/>
        <rFont val="微软雅黑"/>
        <family val="3"/>
        <charset val="134"/>
      </rPr>
      <t xml:space="preserve">充电宝
</t>
    </r>
  </si>
  <si>
    <t>京尚</t>
  </si>
  <si>
    <t>H4716454</t>
  </si>
  <si>
    <r>
      <rPr>
        <b/>
        <sz val="11"/>
        <color indexed="8"/>
        <rFont val="微软雅黑"/>
        <family val="3"/>
        <charset val="134"/>
      </rPr>
      <t>京尚</t>
    </r>
    <r>
      <rPr>
        <b/>
        <sz val="11"/>
        <color indexed="8"/>
        <rFont val="微软雅黑"/>
        <family val="2"/>
        <charset val="134"/>
      </rPr>
      <t xml:space="preserve"> </t>
    </r>
    <r>
      <rPr>
        <b/>
        <sz val="11"/>
        <color indexed="8"/>
        <rFont val="微软雅黑"/>
        <family val="3"/>
        <charset val="134"/>
      </rPr>
      <t>移动电源</t>
    </r>
    <r>
      <rPr>
        <b/>
        <sz val="11"/>
        <color indexed="8"/>
        <rFont val="微软雅黑"/>
        <family val="2"/>
        <charset val="134"/>
      </rPr>
      <t xml:space="preserve"> JC452YDA 4500</t>
    </r>
    <r>
      <rPr>
        <b/>
        <sz val="11"/>
        <color indexed="8"/>
        <rFont val="微软雅黑"/>
        <family val="3"/>
        <charset val="134"/>
      </rPr>
      <t>毫安</t>
    </r>
    <r>
      <rPr>
        <b/>
        <sz val="11"/>
        <color indexed="8"/>
        <rFont val="微软雅黑"/>
        <family val="2"/>
        <charset val="134"/>
      </rPr>
      <t xml:space="preserve"> </t>
    </r>
    <r>
      <rPr>
        <b/>
        <sz val="11"/>
        <color indexed="8"/>
        <rFont val="微软雅黑"/>
        <family val="3"/>
        <charset val="134"/>
      </rPr>
      <t>绿色</t>
    </r>
    <r>
      <rPr>
        <b/>
        <sz val="11"/>
        <color indexed="8"/>
        <rFont val="微软雅黑"/>
        <family val="2"/>
        <charset val="134"/>
      </rPr>
      <t xml:space="preserve"> </t>
    </r>
    <r>
      <rPr>
        <b/>
        <sz val="11"/>
        <color indexed="8"/>
        <rFont val="微软雅黑"/>
        <family val="3"/>
        <charset val="134"/>
      </rPr>
      <t>两大输出供电模式</t>
    </r>
    <r>
      <rPr>
        <b/>
        <sz val="11"/>
        <color indexed="8"/>
        <rFont val="微软雅黑"/>
        <family val="2"/>
        <charset val="134"/>
      </rPr>
      <t xml:space="preserve"> </t>
    </r>
    <r>
      <rPr>
        <b/>
        <sz val="11"/>
        <color indexed="8"/>
        <rFont val="微软雅黑"/>
        <family val="3"/>
        <charset val="134"/>
      </rPr>
      <t>自带数据线</t>
    </r>
    <r>
      <rPr>
        <b/>
        <sz val="11"/>
        <color indexed="8"/>
        <rFont val="微软雅黑"/>
        <family val="2"/>
        <charset val="134"/>
      </rPr>
      <t xml:space="preserve"> </t>
    </r>
    <r>
      <rPr>
        <b/>
        <sz val="11"/>
        <color indexed="8"/>
        <rFont val="微软雅黑"/>
        <family val="3"/>
        <charset val="134"/>
      </rPr>
      <t>充电宝</t>
    </r>
  </si>
  <si>
    <t>倍斯特</t>
  </si>
  <si>
    <t>H5043076</t>
  </si>
  <si>
    <r>
      <rPr>
        <b/>
        <sz val="11"/>
        <color indexed="8"/>
        <rFont val="微软雅黑"/>
        <family val="3"/>
        <charset val="134"/>
      </rPr>
      <t>倍斯特</t>
    </r>
    <r>
      <rPr>
        <b/>
        <sz val="11"/>
        <color indexed="8"/>
        <rFont val="微软雅黑"/>
        <family val="2"/>
        <charset val="134"/>
      </rPr>
      <t xml:space="preserve"> </t>
    </r>
    <r>
      <rPr>
        <b/>
        <sz val="11"/>
        <color indexed="8"/>
        <rFont val="微软雅黑"/>
        <family val="3"/>
        <charset val="134"/>
      </rPr>
      <t>移动电源</t>
    </r>
    <r>
      <rPr>
        <b/>
        <sz val="11"/>
        <color indexed="8"/>
        <rFont val="微软雅黑"/>
        <family val="2"/>
        <charset val="134"/>
      </rPr>
      <t xml:space="preserve"> </t>
    </r>
    <r>
      <rPr>
        <b/>
        <sz val="11"/>
        <color indexed="8"/>
        <rFont val="微软雅黑"/>
        <family val="3"/>
        <charset val="134"/>
      </rPr>
      <t>格兰木</t>
    </r>
    <r>
      <rPr>
        <b/>
        <sz val="11"/>
        <color indexed="8"/>
        <rFont val="微软雅黑"/>
        <family val="2"/>
        <charset val="134"/>
      </rPr>
      <t xml:space="preserve"> BST-0137 </t>
    </r>
    <r>
      <rPr>
        <b/>
        <sz val="11"/>
        <color indexed="8"/>
        <rFont val="微软雅黑"/>
        <family val="3"/>
        <charset val="134"/>
      </rPr>
      <t>白色兼容</t>
    </r>
    <r>
      <rPr>
        <b/>
        <sz val="11"/>
        <color indexed="8"/>
        <rFont val="微软雅黑"/>
        <family val="2"/>
        <charset val="134"/>
      </rPr>
      <t>98%</t>
    </r>
    <r>
      <rPr>
        <b/>
        <sz val="11"/>
        <color indexed="8"/>
        <rFont val="微软雅黑"/>
        <family val="3"/>
        <charset val="134"/>
      </rPr>
      <t>数码设备</t>
    </r>
    <r>
      <rPr>
        <b/>
        <sz val="11"/>
        <color indexed="8"/>
        <rFont val="微软雅黑"/>
        <family val="2"/>
        <charset val="134"/>
      </rPr>
      <t xml:space="preserve"> 10400mAh
</t>
    </r>
  </si>
  <si>
    <t>购销60元，代销62</t>
  </si>
  <si>
    <t>H1506983</t>
  </si>
  <si>
    <r>
      <rPr>
        <b/>
        <sz val="11"/>
        <color indexed="8"/>
        <rFont val="微软雅黑"/>
        <family val="3"/>
        <charset val="134"/>
      </rPr>
      <t>倍斯特</t>
    </r>
    <r>
      <rPr>
        <b/>
        <sz val="11"/>
        <color indexed="8"/>
        <rFont val="微软雅黑"/>
        <family val="2"/>
        <charset val="134"/>
      </rPr>
      <t xml:space="preserve"> </t>
    </r>
    <r>
      <rPr>
        <b/>
        <sz val="11"/>
        <color indexed="8"/>
        <rFont val="微软雅黑"/>
        <family val="3"/>
        <charset val="134"/>
      </rPr>
      <t>移动电源</t>
    </r>
    <r>
      <rPr>
        <b/>
        <sz val="11"/>
        <color indexed="8"/>
        <rFont val="微软雅黑"/>
        <family val="2"/>
        <charset val="134"/>
      </rPr>
      <t xml:space="preserve"> </t>
    </r>
    <r>
      <rPr>
        <b/>
        <sz val="11"/>
        <color indexed="8"/>
        <rFont val="微软雅黑"/>
        <family val="3"/>
        <charset val="134"/>
      </rPr>
      <t>格兰木</t>
    </r>
    <r>
      <rPr>
        <b/>
        <sz val="11"/>
        <color indexed="8"/>
        <rFont val="微软雅黑"/>
        <family val="2"/>
        <charset val="134"/>
      </rPr>
      <t xml:space="preserve"> BST-0137 </t>
    </r>
    <r>
      <rPr>
        <b/>
        <sz val="11"/>
        <color indexed="8"/>
        <rFont val="微软雅黑"/>
        <family val="3"/>
        <charset val="134"/>
      </rPr>
      <t xml:space="preserve">黑色
</t>
    </r>
  </si>
  <si>
    <t>A6028307</t>
  </si>
  <si>
    <t xml:space="preserve">迪比科 移动电源 N12 白+橙 极速充电 双USB输出 带LED照明灯 充电宝
</t>
  </si>
  <si>
    <t>品牌销售如超1000台，再降5元</t>
  </si>
  <si>
    <t>争取厂家支持</t>
  </si>
  <si>
    <t>H7258439</t>
  </si>
  <si>
    <r>
      <rPr>
        <b/>
        <sz val="11"/>
        <color indexed="8"/>
        <rFont val="微软雅黑"/>
        <family val="3"/>
        <charset val="134"/>
      </rPr>
      <t>倍斯特</t>
    </r>
    <r>
      <rPr>
        <b/>
        <sz val="11"/>
        <color indexed="8"/>
        <rFont val="微软雅黑"/>
        <family val="2"/>
        <charset val="134"/>
      </rPr>
      <t xml:space="preserve"> </t>
    </r>
    <r>
      <rPr>
        <b/>
        <sz val="11"/>
        <color indexed="8"/>
        <rFont val="微软雅黑"/>
        <family val="3"/>
        <charset val="134"/>
      </rPr>
      <t>天悦</t>
    </r>
    <r>
      <rPr>
        <b/>
        <sz val="11"/>
        <color indexed="8"/>
        <rFont val="微软雅黑"/>
        <family val="2"/>
        <charset val="134"/>
      </rPr>
      <t xml:space="preserve"> </t>
    </r>
    <r>
      <rPr>
        <b/>
        <sz val="11"/>
        <color indexed="8"/>
        <rFont val="微软雅黑"/>
        <family val="3"/>
        <charset val="134"/>
      </rPr>
      <t>移动电源</t>
    </r>
    <r>
      <rPr>
        <b/>
        <sz val="11"/>
        <color indexed="8"/>
        <rFont val="微软雅黑"/>
        <family val="2"/>
        <charset val="134"/>
      </rPr>
      <t>/</t>
    </r>
    <r>
      <rPr>
        <b/>
        <sz val="11"/>
        <color indexed="8"/>
        <rFont val="微软雅黑"/>
        <family val="3"/>
        <charset val="134"/>
      </rPr>
      <t>充电宝</t>
    </r>
    <r>
      <rPr>
        <b/>
        <sz val="11"/>
        <color indexed="8"/>
        <rFont val="微软雅黑"/>
        <family val="2"/>
        <charset val="134"/>
      </rPr>
      <t xml:space="preserve"> 10400</t>
    </r>
    <r>
      <rPr>
        <b/>
        <sz val="11"/>
        <color indexed="8"/>
        <rFont val="微软雅黑"/>
        <family val="3"/>
        <charset val="134"/>
      </rPr>
      <t>毫安</t>
    </r>
    <r>
      <rPr>
        <b/>
        <sz val="11"/>
        <color indexed="8"/>
        <rFont val="微软雅黑"/>
        <family val="2"/>
        <charset val="134"/>
      </rPr>
      <t xml:space="preserve"> BST-0157 </t>
    </r>
    <r>
      <rPr>
        <b/>
        <sz val="11"/>
        <color indexed="8"/>
        <rFont val="微软雅黑"/>
        <family val="3"/>
        <charset val="134"/>
      </rPr>
      <t xml:space="preserve">白色
</t>
    </r>
  </si>
  <si>
    <t>H2593488</t>
  </si>
  <si>
    <t xml:space="preserve">倍斯特 天悦 移动电源/充电宝 10400毫安 BST-0157 黑色
</t>
  </si>
  <si>
    <t>A7396830</t>
  </si>
  <si>
    <r>
      <rPr>
        <b/>
        <sz val="11"/>
        <color indexed="8"/>
        <rFont val="微软雅黑"/>
        <family val="3"/>
        <charset val="134"/>
      </rPr>
      <t>中旗</t>
    </r>
    <r>
      <rPr>
        <b/>
        <sz val="11"/>
        <color indexed="8"/>
        <rFont val="微软雅黑"/>
        <family val="2"/>
        <charset val="134"/>
      </rPr>
      <t xml:space="preserve"> </t>
    </r>
    <r>
      <rPr>
        <b/>
        <sz val="11"/>
        <color indexed="8"/>
        <rFont val="微软雅黑"/>
        <family val="3"/>
        <charset val="134"/>
      </rPr>
      <t>移动电源</t>
    </r>
    <r>
      <rPr>
        <b/>
        <sz val="11"/>
        <color indexed="8"/>
        <rFont val="微软雅黑"/>
        <family val="2"/>
        <charset val="134"/>
      </rPr>
      <t xml:space="preserve"> ZQ7000A </t>
    </r>
    <r>
      <rPr>
        <b/>
        <sz val="11"/>
        <color indexed="8"/>
        <rFont val="微软雅黑"/>
        <family val="3"/>
        <charset val="134"/>
      </rPr>
      <t>白色</t>
    </r>
    <r>
      <rPr>
        <b/>
        <sz val="11"/>
        <color indexed="8"/>
        <rFont val="微软雅黑"/>
        <family val="2"/>
        <charset val="134"/>
      </rPr>
      <t xml:space="preserve"> LED</t>
    </r>
    <r>
      <rPr>
        <b/>
        <sz val="11"/>
        <color indexed="8"/>
        <rFont val="微软雅黑"/>
        <family val="3"/>
        <charset val="134"/>
      </rPr>
      <t>照明灯光</t>
    </r>
    <r>
      <rPr>
        <b/>
        <sz val="11"/>
        <color indexed="8"/>
        <rFont val="微软雅黑"/>
        <family val="2"/>
        <charset val="134"/>
      </rPr>
      <t xml:space="preserve"> </t>
    </r>
    <r>
      <rPr>
        <b/>
        <sz val="11"/>
        <color indexed="8"/>
        <rFont val="微软雅黑"/>
        <family val="3"/>
        <charset val="134"/>
      </rPr>
      <t>紫外验钞灯光</t>
    </r>
    <r>
      <rPr>
        <b/>
        <sz val="11"/>
        <color indexed="8"/>
        <rFont val="微软雅黑"/>
        <family val="2"/>
        <charset val="134"/>
      </rPr>
      <t xml:space="preserve"> </t>
    </r>
    <r>
      <rPr>
        <b/>
        <sz val="11"/>
        <color indexed="8"/>
        <rFont val="微软雅黑"/>
        <family val="3"/>
        <charset val="134"/>
      </rPr>
      <t xml:space="preserve">充电器
</t>
    </r>
  </si>
  <si>
    <t>爱国者</t>
  </si>
  <si>
    <t>H4967323</t>
  </si>
  <si>
    <r>
      <rPr>
        <b/>
        <sz val="11"/>
        <color indexed="8"/>
        <rFont val="微软雅黑"/>
        <family val="3"/>
        <charset val="134"/>
      </rPr>
      <t>爱国者</t>
    </r>
    <r>
      <rPr>
        <b/>
        <sz val="11"/>
        <color indexed="8"/>
        <rFont val="微软雅黑"/>
        <family val="2"/>
        <charset val="134"/>
      </rPr>
      <t>D5200 5200</t>
    </r>
    <r>
      <rPr>
        <b/>
        <sz val="11"/>
        <color indexed="8"/>
        <rFont val="微软雅黑"/>
        <family val="3"/>
        <charset val="134"/>
      </rPr>
      <t>毫安移动电源</t>
    </r>
    <r>
      <rPr>
        <b/>
        <sz val="11"/>
        <color indexed="8"/>
        <rFont val="微软雅黑"/>
        <family val="2"/>
        <charset val="134"/>
      </rPr>
      <t xml:space="preserve"> </t>
    </r>
    <r>
      <rPr>
        <b/>
        <sz val="11"/>
        <color indexed="8"/>
        <rFont val="微软雅黑"/>
        <family val="3"/>
        <charset val="134"/>
      </rPr>
      <t>随身迷你便携手机平板通用充电宝</t>
    </r>
    <r>
      <rPr>
        <b/>
        <sz val="11"/>
        <color indexed="8"/>
        <rFont val="微软雅黑"/>
        <family val="2"/>
        <charset val="134"/>
      </rPr>
      <t xml:space="preserve"> </t>
    </r>
  </si>
  <si>
    <t>H6155847</t>
  </si>
  <si>
    <r>
      <rPr>
        <b/>
        <sz val="11"/>
        <color indexed="8"/>
        <rFont val="微软雅黑"/>
        <family val="3"/>
        <charset val="134"/>
      </rPr>
      <t>京尚</t>
    </r>
    <r>
      <rPr>
        <b/>
        <sz val="11"/>
        <color indexed="8"/>
        <rFont val="微软雅黑"/>
        <family val="2"/>
        <charset val="134"/>
      </rPr>
      <t xml:space="preserve"> </t>
    </r>
    <r>
      <rPr>
        <b/>
        <sz val="11"/>
        <color indexed="8"/>
        <rFont val="微软雅黑"/>
        <family val="3"/>
        <charset val="134"/>
      </rPr>
      <t>移动电源</t>
    </r>
    <r>
      <rPr>
        <b/>
        <sz val="11"/>
        <color indexed="8"/>
        <rFont val="微软雅黑"/>
        <family val="2"/>
        <charset val="134"/>
      </rPr>
      <t xml:space="preserve"> JC103YDA 10000</t>
    </r>
    <r>
      <rPr>
        <b/>
        <sz val="11"/>
        <color indexed="8"/>
        <rFont val="微软雅黑"/>
        <family val="3"/>
        <charset val="134"/>
      </rPr>
      <t>毫安</t>
    </r>
    <r>
      <rPr>
        <b/>
        <sz val="11"/>
        <color indexed="8"/>
        <rFont val="微软雅黑"/>
        <family val="2"/>
        <charset val="134"/>
      </rPr>
      <t xml:space="preserve"> </t>
    </r>
    <r>
      <rPr>
        <b/>
        <sz val="11"/>
        <color indexed="8"/>
        <rFont val="微软雅黑"/>
        <family val="3"/>
        <charset val="134"/>
      </rPr>
      <t>白色</t>
    </r>
    <r>
      <rPr>
        <b/>
        <sz val="11"/>
        <color indexed="8"/>
        <rFont val="微软雅黑"/>
        <family val="2"/>
        <charset val="134"/>
      </rPr>
      <t xml:space="preserve"> </t>
    </r>
    <r>
      <rPr>
        <b/>
        <sz val="11"/>
        <color indexed="8"/>
        <rFont val="微软雅黑"/>
        <family val="3"/>
        <charset val="134"/>
      </rPr>
      <t>七重安全保护模式</t>
    </r>
    <r>
      <rPr>
        <b/>
        <sz val="11"/>
        <color indexed="8"/>
        <rFont val="微软雅黑"/>
        <family val="2"/>
        <charset val="134"/>
      </rPr>
      <t xml:space="preserve"> </t>
    </r>
    <r>
      <rPr>
        <b/>
        <sz val="11"/>
        <color indexed="8"/>
        <rFont val="微软雅黑"/>
        <family val="3"/>
        <charset val="134"/>
      </rPr>
      <t>自带数据线</t>
    </r>
    <r>
      <rPr>
        <b/>
        <sz val="11"/>
        <color indexed="8"/>
        <rFont val="微软雅黑"/>
        <family val="2"/>
        <charset val="134"/>
      </rPr>
      <t xml:space="preserve"> </t>
    </r>
    <r>
      <rPr>
        <b/>
        <sz val="11"/>
        <color indexed="8"/>
        <rFont val="微软雅黑"/>
        <family val="3"/>
        <charset val="134"/>
      </rPr>
      <t xml:space="preserve">充电宝
</t>
    </r>
  </si>
  <si>
    <t>H5843010</t>
  </si>
  <si>
    <r>
      <rPr>
        <b/>
        <sz val="11"/>
        <color indexed="8"/>
        <rFont val="微软雅黑"/>
        <family val="3"/>
        <charset val="134"/>
      </rPr>
      <t>爱国者</t>
    </r>
    <r>
      <rPr>
        <b/>
        <sz val="11"/>
        <color indexed="8"/>
        <rFont val="微软雅黑"/>
        <family val="2"/>
        <charset val="134"/>
      </rPr>
      <t>K11 11000</t>
    </r>
    <r>
      <rPr>
        <b/>
        <sz val="11"/>
        <color indexed="8"/>
        <rFont val="微软雅黑"/>
        <family val="3"/>
        <charset val="134"/>
      </rPr>
      <t>毫安移动电源</t>
    </r>
    <r>
      <rPr>
        <b/>
        <sz val="11"/>
        <color indexed="8"/>
        <rFont val="微软雅黑"/>
        <family val="2"/>
        <charset val="134"/>
      </rPr>
      <t xml:space="preserve"> </t>
    </r>
    <r>
      <rPr>
        <b/>
        <sz val="11"/>
        <color indexed="8"/>
        <rFont val="微软雅黑"/>
        <family val="3"/>
        <charset val="134"/>
      </rPr>
      <t>手机平板通用</t>
    </r>
    <r>
      <rPr>
        <b/>
        <sz val="11"/>
        <color indexed="8"/>
        <rFont val="微软雅黑"/>
        <family val="2"/>
        <charset val="134"/>
      </rPr>
      <t>USB</t>
    </r>
    <r>
      <rPr>
        <b/>
        <sz val="11"/>
        <color indexed="8"/>
        <rFont val="微软雅黑"/>
        <family val="3"/>
        <charset val="134"/>
      </rPr>
      <t>双口充电宝</t>
    </r>
    <r>
      <rPr>
        <b/>
        <sz val="11"/>
        <color indexed="8"/>
        <rFont val="微软雅黑"/>
        <family val="2"/>
        <charset val="134"/>
      </rPr>
      <t xml:space="preserve"> K11 </t>
    </r>
    <r>
      <rPr>
        <b/>
        <sz val="11"/>
        <color indexed="8"/>
        <rFont val="微软雅黑"/>
        <family val="3"/>
        <charset val="134"/>
      </rPr>
      <t xml:space="preserve">土豪金
</t>
    </r>
  </si>
  <si>
    <t>炖煮煲类</t>
  </si>
  <si>
    <t>伊莱特</t>
  </si>
  <si>
    <t>A2630476</t>
    <phoneticPr fontId="18" type="noConversion"/>
  </si>
  <si>
    <t>YC30H1</t>
  </si>
  <si>
    <t>金正</t>
  </si>
  <si>
    <t>A5516325</t>
  </si>
  <si>
    <t>金正 电炖锅 JZDZ-B15</t>
    <phoneticPr fontId="18" type="noConversion"/>
  </si>
  <si>
    <t>A2075451</t>
    <phoneticPr fontId="18" type="noConversion"/>
  </si>
  <si>
    <t>金正 电炖锅 JZZ-07B</t>
    <phoneticPr fontId="18" type="noConversion"/>
  </si>
  <si>
    <t>天际</t>
  </si>
  <si>
    <t>A5227150</t>
  </si>
  <si>
    <t>天际 电炖锅/电炖盅 DDZ-7B母婴BB煲 白瓷 9.5小时预约定时 煲汤锅</t>
  </si>
  <si>
    <t>A4015927</t>
    <phoneticPr fontId="18" type="noConversion"/>
  </si>
  <si>
    <t>天际 隔水炖 1.2L DGD12-12QWG</t>
    <phoneticPr fontId="18" type="noConversion"/>
  </si>
  <si>
    <t>A3747579</t>
    <phoneticPr fontId="18" type="noConversion"/>
  </si>
  <si>
    <t>天际 隔水炖 一锅三胆 1.6L DDZ-16Z</t>
    <phoneticPr fontId="18" type="noConversion"/>
  </si>
  <si>
    <t>A5916694</t>
  </si>
  <si>
    <t>天际 电炖锅/电炖盅 DDZ-W116D一锅三胆 智能预约 白瓷内胆 煲汤锅</t>
  </si>
  <si>
    <t>雅乐思</t>
  </si>
  <si>
    <t>A3301693</t>
  </si>
  <si>
    <t>雅乐思Rileosip 电饭煲 YF30-M 3L 白色 24小时预约功能，双温控控制，7段智能烹饪</t>
  </si>
  <si>
    <t>a1162484</t>
  </si>
  <si>
    <t>伊莱特 电饭煲 FCE58A 5L 紫红 20mm加厚内胆 陶晶厚釜 抑菌保鲜 迷你电饭锅</t>
  </si>
  <si>
    <t>A8770885</t>
  </si>
  <si>
    <t>伊莱特 电饭煲 EB-FC47A 红黑色 智能预约 拉丝彩钢机身 陶晶内胆智能锅</t>
  </si>
  <si>
    <t>A5573016</t>
  </si>
  <si>
    <t>美的电饭煲FD409 【新品】美的电饭煲FD409 迷你微电脑智能大容量4L 珍珠白 12小时预约 黄晶陶瓷内胆 智能烹饪一键通</t>
  </si>
  <si>
    <t>A4736007</t>
    <phoneticPr fontId="18" type="noConversion"/>
  </si>
  <si>
    <t>美的 电饭煲 FD402</t>
    <phoneticPr fontId="18" type="noConversion"/>
  </si>
  <si>
    <t>电热水壶</t>
  </si>
  <si>
    <t>美菱</t>
  </si>
  <si>
    <t>A7215902</t>
  </si>
  <si>
    <t>美菱 电水壶 ML-18A2 1.8L不锈钢烧水壶 自动断电 360度旋转设计 开水瓶</t>
  </si>
  <si>
    <t>A3635457</t>
  </si>
  <si>
    <t>美菱 电水壶 ML-15C1 1.5L不锈钢上盖 360度旋转设计 优质温控器 热水壶</t>
  </si>
  <si>
    <t>朗达RONDA</t>
  </si>
  <si>
    <t>A5538925</t>
  </si>
  <si>
    <t>朗达RONDA 电水壶 RD-18C RD-18C 蓝色超大容量 温控自动断电 防干烧 旋转底盘 烧水壶</t>
  </si>
  <si>
    <t>Techwood</t>
  </si>
  <si>
    <t>Techwood 保温电热水壶 TW-888</t>
    <phoneticPr fontId="18" type="noConversion"/>
  </si>
  <si>
    <t>A7151987</t>
  </si>
  <si>
    <t>Techwood 保温电热水壶 TW-868</t>
    <phoneticPr fontId="18" type="noConversion"/>
  </si>
  <si>
    <t>Favor(替选)</t>
  </si>
  <si>
    <t>A4709519</t>
  </si>
  <si>
    <t>FAVOR飞沃 电水壶 FK-803A 金属紫 不锈钢 干烧保护 360度旋转底座 防干烧 开水瓶</t>
  </si>
  <si>
    <t>A8393451</t>
  </si>
  <si>
    <t>FAVOR飞沃 电水壶 FK-803A 黑色 不锈钢 干烧断电保护 360度旋转底座 烧水壶</t>
  </si>
  <si>
    <t>A9083773</t>
  </si>
  <si>
    <t>FAVOR飞沃 电水壶 EK-361 金属蓝 不锈钢 干烧保护 360度旋转底座 防干烧 开水瓶</t>
  </si>
  <si>
    <t>Twinhorse</t>
  </si>
  <si>
    <t>A1125489</t>
  </si>
  <si>
    <t>TwinHorse 电热水瓶 38Y 高级不锈钢内胆 断电保护，防干烧 烧水壶</t>
  </si>
  <si>
    <t>A1499364</t>
    <phoneticPr fontId="18" type="noConversion"/>
  </si>
  <si>
    <t>33S</t>
  </si>
  <si>
    <t>A1499364</t>
  </si>
  <si>
    <t>TwinHorse 电热开水瓶 33S 不锈钢内胆 过热保护 夜视灯大视窗水位仪 开水瓶</t>
  </si>
  <si>
    <t>夏凉净化</t>
  </si>
  <si>
    <t>宝家丽</t>
  </si>
  <si>
    <t>D6315380</t>
  </si>
  <si>
    <t>宝家丽 除螨仪 TS-998 便携式 99.9%杀菌除螨率 吸尘器</t>
  </si>
  <si>
    <t>折扣</t>
  </si>
  <si>
    <t>争取到厂家支持</t>
  </si>
  <si>
    <t>楼层爆款</t>
  </si>
  <si>
    <t>神州</t>
    <phoneticPr fontId="18" type="noConversion"/>
  </si>
  <si>
    <t>A9392353</t>
    <phoneticPr fontId="18" type="noConversion"/>
  </si>
  <si>
    <t>神州(Shenzhou) 台扇FT5-30.T1</t>
    <phoneticPr fontId="18" type="noConversion"/>
  </si>
  <si>
    <t>暂未入仓，预计入仓300个</t>
  </si>
  <si>
    <t>樱花</t>
    <phoneticPr fontId="18" type="noConversion"/>
  </si>
  <si>
    <t>A6104030</t>
    <phoneticPr fontId="18" type="noConversion"/>
  </si>
  <si>
    <t>樱花(Chatim) 台扇FT5-30.T2</t>
    <phoneticPr fontId="18" type="noConversion"/>
  </si>
  <si>
    <t>魔光球</t>
  </si>
  <si>
    <t>A8256091</t>
    <phoneticPr fontId="18" type="noConversion"/>
  </si>
  <si>
    <t>魔光球 空气净化器Beer-A</t>
    <phoneticPr fontId="18" type="noConversion"/>
  </si>
  <si>
    <t>暂未入仓，预计入仓500个</t>
  </si>
  <si>
    <t>华宝</t>
  </si>
  <si>
    <t>A3422260</t>
    <phoneticPr fontId="18" type="noConversion"/>
  </si>
  <si>
    <t>万宝 电风扇FS-45（A18-5）</t>
    <phoneticPr fontId="18" type="noConversion"/>
  </si>
  <si>
    <t>裕力</t>
  </si>
  <si>
    <t>A9113671</t>
    <phoneticPr fontId="18" type="noConversion"/>
  </si>
  <si>
    <t>裕力 落地扇FS11-40.B2Y</t>
    <phoneticPr fontId="18" type="noConversion"/>
  </si>
  <si>
    <t>A1214358</t>
    <phoneticPr fontId="18" type="noConversion"/>
  </si>
  <si>
    <t>樱花(Chatim) 落地扇FS11-40.B17</t>
    <phoneticPr fontId="18" type="noConversion"/>
  </si>
  <si>
    <t>A3384246</t>
    <phoneticPr fontId="18" type="noConversion"/>
  </si>
  <si>
    <t>神州(Shenzhou) 落地扇FS11-40.B3Y</t>
    <phoneticPr fontId="18" type="noConversion"/>
  </si>
  <si>
    <t>A2274078</t>
    <phoneticPr fontId="18" type="noConversion"/>
  </si>
  <si>
    <t>魔光球 空气净化器Pyramid</t>
    <phoneticPr fontId="18" type="noConversion"/>
  </si>
  <si>
    <t>博瑞斯特Brisk 香薰机 BK-EG-FD08</t>
    <phoneticPr fontId="18" type="noConversion"/>
  </si>
  <si>
    <r>
      <t>博瑞斯特</t>
    </r>
    <r>
      <rPr>
        <b/>
        <sz val="12"/>
        <color rgb="FF000000"/>
        <rFont val="Verdana"/>
        <family val="2"/>
      </rPr>
      <t xml:space="preserve">Brisk </t>
    </r>
    <r>
      <rPr>
        <b/>
        <sz val="12"/>
        <color rgb="FF000000"/>
        <rFont val="宋体"/>
        <family val="3"/>
        <charset val="134"/>
      </rPr>
      <t>香薰机</t>
    </r>
    <r>
      <rPr>
        <b/>
        <sz val="12"/>
        <color rgb="FF000000"/>
        <rFont val="Verdana"/>
        <family val="2"/>
      </rPr>
      <t xml:space="preserve"> BK-EG-FD09</t>
    </r>
    <phoneticPr fontId="18" type="noConversion"/>
  </si>
  <si>
    <r>
      <t>博瑞斯特</t>
    </r>
    <r>
      <rPr>
        <b/>
        <sz val="12"/>
        <color rgb="FF000000"/>
        <rFont val="Verdana"/>
        <family val="2"/>
      </rPr>
      <t xml:space="preserve">Brisk </t>
    </r>
    <r>
      <rPr>
        <b/>
        <sz val="12"/>
        <color rgb="FF000000"/>
        <rFont val="宋体"/>
        <family val="3"/>
        <charset val="134"/>
      </rPr>
      <t>香薰机</t>
    </r>
    <r>
      <rPr>
        <b/>
        <sz val="12"/>
        <color rgb="FF000000"/>
        <rFont val="Verdana"/>
        <family val="2"/>
      </rPr>
      <t xml:space="preserve"> BK-EG-FD05 </t>
    </r>
    <phoneticPr fontId="18" type="noConversion"/>
  </si>
  <si>
    <r>
      <t>博瑞斯特</t>
    </r>
    <r>
      <rPr>
        <b/>
        <sz val="12"/>
        <color rgb="FF000000"/>
        <rFont val="Verdana"/>
        <family val="2"/>
      </rPr>
      <t xml:space="preserve">Brisk </t>
    </r>
    <r>
      <rPr>
        <b/>
        <sz val="12"/>
        <color rgb="FF000000"/>
        <rFont val="宋体"/>
        <family val="3"/>
        <charset val="134"/>
      </rPr>
      <t>香薰机</t>
    </r>
    <r>
      <rPr>
        <b/>
        <sz val="12"/>
        <color rgb="FF000000"/>
        <rFont val="Verdana"/>
        <family val="2"/>
      </rPr>
      <t xml:space="preserve"> BK-EG-FD06 </t>
    </r>
    <phoneticPr fontId="18" type="noConversion"/>
  </si>
  <si>
    <t>博瑞斯特</t>
    <phoneticPr fontId="18" type="noConversion"/>
  </si>
  <si>
    <t>A5016856</t>
    <phoneticPr fontId="18" type="noConversion"/>
  </si>
  <si>
    <t>A4390517</t>
    <phoneticPr fontId="18" type="noConversion"/>
  </si>
  <si>
    <t>A4155116</t>
    <phoneticPr fontId="18" type="noConversion"/>
  </si>
  <si>
    <t>A7782500</t>
    <phoneticPr fontId="18" type="noConversion"/>
  </si>
  <si>
    <t>超值数码</t>
  </si>
  <si>
    <t>斐讯路由器</t>
  </si>
  <si>
    <t>H6646504</t>
  </si>
  <si>
    <r>
      <rPr>
        <b/>
        <sz val="11"/>
        <color indexed="16"/>
        <rFont val="微软雅黑"/>
        <family val="3"/>
        <charset val="134"/>
      </rPr>
      <t>斐讯</t>
    </r>
    <r>
      <rPr>
        <b/>
        <sz val="11"/>
        <color indexed="16"/>
        <rFont val="微软雅黑"/>
        <family val="2"/>
        <charset val="134"/>
      </rPr>
      <t xml:space="preserve"> </t>
    </r>
    <r>
      <rPr>
        <b/>
        <sz val="11"/>
        <color indexed="16"/>
        <rFont val="微软雅黑"/>
        <family val="3"/>
        <charset val="134"/>
      </rPr>
      <t>路由器</t>
    </r>
    <r>
      <rPr>
        <b/>
        <sz val="11"/>
        <color indexed="16"/>
        <rFont val="微软雅黑"/>
        <family val="2"/>
        <charset val="134"/>
      </rPr>
      <t xml:space="preserve"> FIR150M </t>
    </r>
    <r>
      <rPr>
        <b/>
        <sz val="11"/>
        <color indexed="16"/>
        <rFont val="微软雅黑"/>
        <family val="3"/>
        <charset val="134"/>
      </rPr>
      <t>穿墙王</t>
    </r>
    <r>
      <rPr>
        <b/>
        <sz val="11"/>
        <color indexed="16"/>
        <rFont val="微软雅黑"/>
        <family val="2"/>
        <charset val="134"/>
      </rPr>
      <t xml:space="preserve">150M </t>
    </r>
    <r>
      <rPr>
        <b/>
        <sz val="11"/>
        <color indexed="16"/>
        <rFont val="微软雅黑"/>
        <family val="3"/>
        <charset val="134"/>
      </rPr>
      <t>无线</t>
    </r>
    <r>
      <rPr>
        <b/>
        <sz val="11"/>
        <color indexed="16"/>
        <rFont val="微软雅黑"/>
        <family val="2"/>
        <charset val="134"/>
      </rPr>
      <t xml:space="preserve">wifi </t>
    </r>
    <r>
      <rPr>
        <b/>
        <sz val="11"/>
        <color indexed="16"/>
        <rFont val="微软雅黑"/>
        <family val="3"/>
        <charset val="134"/>
      </rPr>
      <t>定时开关降辐</t>
    </r>
    <r>
      <rPr>
        <b/>
        <sz val="11"/>
        <color indexed="16"/>
        <rFont val="微软雅黑"/>
        <family val="2"/>
        <charset val="134"/>
      </rPr>
      <t xml:space="preserve"> </t>
    </r>
    <r>
      <rPr>
        <b/>
        <sz val="11"/>
        <color indexed="16"/>
        <rFont val="微软雅黑"/>
        <family val="3"/>
        <charset val="134"/>
      </rPr>
      <t xml:space="preserve">云控制
</t>
    </r>
  </si>
  <si>
    <t>参加完活动 正在补货</t>
  </si>
  <si>
    <t>500台</t>
  </si>
  <si>
    <t>华金龙</t>
  </si>
  <si>
    <t xml:space="preserve">H2501005
</t>
  </si>
  <si>
    <r>
      <rPr>
        <b/>
        <sz val="11"/>
        <color indexed="8"/>
        <rFont val="微软雅黑"/>
        <family val="3"/>
        <charset val="134"/>
      </rPr>
      <t>华金龙</t>
    </r>
    <r>
      <rPr>
        <b/>
        <sz val="11"/>
        <color indexed="8"/>
        <rFont val="微软雅黑"/>
        <family val="2"/>
        <charset val="134"/>
      </rPr>
      <t xml:space="preserve"> </t>
    </r>
    <r>
      <rPr>
        <b/>
        <sz val="11"/>
        <color indexed="8"/>
        <rFont val="微软雅黑"/>
        <family val="3"/>
        <charset val="134"/>
      </rPr>
      <t>网卡</t>
    </r>
    <r>
      <rPr>
        <b/>
        <sz val="11"/>
        <color indexed="8"/>
        <rFont val="微软雅黑"/>
        <family val="2"/>
        <charset val="134"/>
      </rPr>
      <t xml:space="preserve"> MT7601UN </t>
    </r>
    <r>
      <rPr>
        <b/>
        <sz val="11"/>
        <color indexed="8"/>
        <rFont val="微软雅黑"/>
        <family val="3"/>
        <charset val="134"/>
      </rPr>
      <t>智能随身</t>
    </r>
    <r>
      <rPr>
        <b/>
        <sz val="11"/>
        <color indexed="8"/>
        <rFont val="微软雅黑"/>
        <family val="2"/>
        <charset val="134"/>
      </rPr>
      <t xml:space="preserve">WIFI </t>
    </r>
    <r>
      <rPr>
        <b/>
        <sz val="11"/>
        <color indexed="8"/>
        <rFont val="微软雅黑"/>
        <family val="3"/>
        <charset val="134"/>
      </rPr>
      <t>无需驱动</t>
    </r>
    <r>
      <rPr>
        <b/>
        <sz val="11"/>
        <color indexed="8"/>
        <rFont val="微软雅黑"/>
        <family val="2"/>
        <charset val="134"/>
      </rPr>
      <t xml:space="preserve"> </t>
    </r>
    <r>
      <rPr>
        <b/>
        <sz val="11"/>
        <color indexed="8"/>
        <rFont val="微软雅黑"/>
        <family val="3"/>
        <charset val="134"/>
      </rPr>
      <t>即插即用</t>
    </r>
    <r>
      <rPr>
        <b/>
        <sz val="11"/>
        <color indexed="8"/>
        <rFont val="微软雅黑"/>
        <family val="2"/>
        <charset val="134"/>
      </rPr>
      <t xml:space="preserve"> </t>
    </r>
    <r>
      <rPr>
        <b/>
        <sz val="11"/>
        <color indexed="8"/>
        <rFont val="微软雅黑"/>
        <family val="3"/>
        <charset val="134"/>
      </rPr>
      <t xml:space="preserve">无线路由
</t>
    </r>
  </si>
  <si>
    <t>500个</t>
  </si>
  <si>
    <t>comfast</t>
  </si>
  <si>
    <t>H9094048</t>
  </si>
  <si>
    <r>
      <rPr>
        <b/>
        <sz val="11"/>
        <color indexed="8"/>
        <rFont val="微软雅黑"/>
        <family val="2"/>
        <charset val="134"/>
      </rPr>
      <t xml:space="preserve">comfast </t>
    </r>
    <r>
      <rPr>
        <b/>
        <sz val="11"/>
        <color indexed="8"/>
        <rFont val="微软雅黑"/>
        <family val="3"/>
        <charset val="134"/>
      </rPr>
      <t>网卡</t>
    </r>
    <r>
      <rPr>
        <b/>
        <sz val="11"/>
        <color indexed="8"/>
        <rFont val="微软雅黑"/>
        <family val="2"/>
        <charset val="134"/>
      </rPr>
      <t xml:space="preserve"> CF-WU715N </t>
    </r>
    <r>
      <rPr>
        <b/>
        <sz val="11"/>
        <color indexed="8"/>
        <rFont val="微软雅黑"/>
        <family val="3"/>
        <charset val="134"/>
      </rPr>
      <t>无线</t>
    </r>
    <r>
      <rPr>
        <b/>
        <sz val="11"/>
        <color indexed="8"/>
        <rFont val="微软雅黑"/>
        <family val="2"/>
        <charset val="134"/>
      </rPr>
      <t>AP</t>
    </r>
    <r>
      <rPr>
        <b/>
        <sz val="11"/>
        <color indexed="8"/>
        <rFont val="微软雅黑"/>
        <family val="3"/>
        <charset val="134"/>
      </rPr>
      <t>路由</t>
    </r>
    <r>
      <rPr>
        <b/>
        <sz val="11"/>
        <color indexed="8"/>
        <rFont val="微软雅黑"/>
        <family val="2"/>
        <charset val="134"/>
      </rPr>
      <t xml:space="preserve"> 360</t>
    </r>
    <r>
      <rPr>
        <b/>
        <sz val="11"/>
        <color indexed="8"/>
        <rFont val="微软雅黑"/>
        <family val="3"/>
        <charset val="134"/>
      </rPr>
      <t>随身</t>
    </r>
    <r>
      <rPr>
        <b/>
        <sz val="11"/>
        <color indexed="8"/>
        <rFont val="微软雅黑"/>
        <family val="2"/>
        <charset val="134"/>
      </rPr>
      <t xml:space="preserve">WIFI </t>
    </r>
    <r>
      <rPr>
        <b/>
        <sz val="11"/>
        <color indexed="8"/>
        <rFont val="微软雅黑"/>
        <family val="3"/>
        <charset val="134"/>
      </rPr>
      <t xml:space="preserve">代发射接收器
</t>
    </r>
  </si>
  <si>
    <t>今联</t>
  </si>
  <si>
    <t>A7525928</t>
  </si>
  <si>
    <r>
      <rPr>
        <b/>
        <sz val="11"/>
        <color indexed="8"/>
        <rFont val="微软雅黑"/>
        <family val="3"/>
        <charset val="134"/>
      </rPr>
      <t>今联</t>
    </r>
    <r>
      <rPr>
        <b/>
        <sz val="11"/>
        <color indexed="8"/>
        <rFont val="微软雅黑"/>
        <family val="2"/>
        <charset val="134"/>
      </rPr>
      <t xml:space="preserve"> </t>
    </r>
    <r>
      <rPr>
        <b/>
        <sz val="11"/>
        <color indexed="8"/>
        <rFont val="微软雅黑"/>
        <family val="3"/>
        <charset val="134"/>
      </rPr>
      <t>耳机</t>
    </r>
    <r>
      <rPr>
        <b/>
        <sz val="11"/>
        <color indexed="8"/>
        <rFont val="微软雅黑"/>
        <family val="2"/>
        <charset val="134"/>
      </rPr>
      <t xml:space="preserve"> KDM-905 </t>
    </r>
    <r>
      <rPr>
        <b/>
        <sz val="11"/>
        <color indexed="8"/>
        <rFont val="微软雅黑"/>
        <family val="3"/>
        <charset val="134"/>
      </rPr>
      <t>头戴式</t>
    </r>
    <r>
      <rPr>
        <b/>
        <sz val="11"/>
        <color indexed="8"/>
        <rFont val="微软雅黑"/>
        <family val="2"/>
        <charset val="134"/>
      </rPr>
      <t xml:space="preserve"> </t>
    </r>
    <r>
      <rPr>
        <b/>
        <sz val="11"/>
        <color indexed="8"/>
        <rFont val="微软雅黑"/>
        <family val="3"/>
        <charset val="134"/>
      </rPr>
      <t>幻彩立体声</t>
    </r>
    <r>
      <rPr>
        <b/>
        <sz val="11"/>
        <color indexed="8"/>
        <rFont val="微软雅黑"/>
        <family val="2"/>
        <charset val="134"/>
      </rPr>
      <t xml:space="preserve"> </t>
    </r>
    <r>
      <rPr>
        <b/>
        <sz val="11"/>
        <color indexed="8"/>
        <rFont val="微软雅黑"/>
        <family val="3"/>
        <charset val="134"/>
      </rPr>
      <t>不易掉落</t>
    </r>
    <r>
      <rPr>
        <b/>
        <sz val="11"/>
        <color indexed="8"/>
        <rFont val="微软雅黑"/>
        <family val="2"/>
        <charset val="134"/>
      </rPr>
      <t xml:space="preserve"> </t>
    </r>
    <r>
      <rPr>
        <b/>
        <sz val="11"/>
        <color indexed="8"/>
        <rFont val="微软雅黑"/>
        <family val="3"/>
        <charset val="134"/>
      </rPr>
      <t>运动耳机</t>
    </r>
  </si>
  <si>
    <t>ULDUM</t>
  </si>
  <si>
    <t>A9077018</t>
  </si>
  <si>
    <r>
      <rPr>
        <b/>
        <sz val="11"/>
        <color indexed="8"/>
        <rFont val="微软雅黑"/>
        <family val="2"/>
        <charset val="134"/>
      </rPr>
      <t xml:space="preserve">ULDUM </t>
    </r>
    <r>
      <rPr>
        <b/>
        <sz val="11"/>
        <color indexed="8"/>
        <rFont val="微软雅黑"/>
        <family val="3"/>
        <charset val="134"/>
      </rPr>
      <t>耳塞</t>
    </r>
    <r>
      <rPr>
        <b/>
        <sz val="11"/>
        <color indexed="8"/>
        <rFont val="微软雅黑"/>
        <family val="2"/>
        <charset val="134"/>
      </rPr>
      <t xml:space="preserve"> U-120714 </t>
    </r>
    <r>
      <rPr>
        <b/>
        <sz val="11"/>
        <color indexed="8"/>
        <rFont val="微软雅黑"/>
        <family val="3"/>
        <charset val="134"/>
      </rPr>
      <t>蓝色</t>
    </r>
    <r>
      <rPr>
        <b/>
        <sz val="11"/>
        <color indexed="8"/>
        <rFont val="微软雅黑"/>
        <family val="2"/>
        <charset val="134"/>
      </rPr>
      <t xml:space="preserve"> </t>
    </r>
    <r>
      <rPr>
        <b/>
        <sz val="11"/>
        <color indexed="8"/>
        <rFont val="微软雅黑"/>
        <family val="3"/>
        <charset val="134"/>
      </rPr>
      <t>重低音</t>
    </r>
    <r>
      <rPr>
        <b/>
        <sz val="11"/>
        <color indexed="8"/>
        <rFont val="微软雅黑"/>
        <family val="2"/>
        <charset val="134"/>
      </rPr>
      <t xml:space="preserve"> </t>
    </r>
    <r>
      <rPr>
        <b/>
        <sz val="11"/>
        <color indexed="8"/>
        <rFont val="微软雅黑"/>
        <family val="3"/>
        <charset val="134"/>
      </rPr>
      <t>立体声</t>
    </r>
    <r>
      <rPr>
        <b/>
        <sz val="11"/>
        <color indexed="8"/>
        <rFont val="微软雅黑"/>
        <family val="2"/>
        <charset val="134"/>
      </rPr>
      <t xml:space="preserve"> 3.5mm</t>
    </r>
    <r>
      <rPr>
        <b/>
        <sz val="11"/>
        <color indexed="8"/>
        <rFont val="微软雅黑"/>
        <family val="3"/>
        <charset val="134"/>
      </rPr>
      <t>通用接口</t>
    </r>
    <r>
      <rPr>
        <b/>
        <sz val="11"/>
        <color indexed="8"/>
        <rFont val="微软雅黑"/>
        <family val="2"/>
        <charset val="134"/>
      </rPr>
      <t xml:space="preserve"> </t>
    </r>
    <r>
      <rPr>
        <b/>
        <sz val="11"/>
        <color indexed="8"/>
        <rFont val="微软雅黑"/>
        <family val="3"/>
        <charset val="134"/>
      </rPr>
      <t xml:space="preserve">入耳式耳机
</t>
    </r>
  </si>
  <si>
    <t>H7259136</t>
  </si>
  <si>
    <r>
      <rPr>
        <b/>
        <sz val="11"/>
        <color indexed="8"/>
        <rFont val="微软雅黑"/>
        <family val="2"/>
        <charset val="134"/>
      </rPr>
      <t xml:space="preserve">comfast </t>
    </r>
    <r>
      <rPr>
        <b/>
        <sz val="11"/>
        <color indexed="8"/>
        <rFont val="微软雅黑"/>
        <family val="3"/>
        <charset val="134"/>
      </rPr>
      <t>网卡</t>
    </r>
    <r>
      <rPr>
        <b/>
        <sz val="11"/>
        <color indexed="8"/>
        <rFont val="微软雅黑"/>
        <family val="2"/>
        <charset val="134"/>
      </rPr>
      <t xml:space="preserve"> CF-WU830NS </t>
    </r>
    <r>
      <rPr>
        <b/>
        <sz val="11"/>
        <color indexed="8"/>
        <rFont val="微软雅黑"/>
        <family val="3"/>
        <charset val="134"/>
      </rPr>
      <t>极速</t>
    </r>
    <r>
      <rPr>
        <b/>
        <sz val="11"/>
        <color indexed="8"/>
        <rFont val="微软雅黑"/>
        <family val="2"/>
        <charset val="134"/>
      </rPr>
      <t xml:space="preserve">300M </t>
    </r>
    <r>
      <rPr>
        <b/>
        <sz val="11"/>
        <color indexed="8"/>
        <rFont val="微软雅黑"/>
        <family val="3"/>
        <charset val="134"/>
      </rPr>
      <t>支持高清电视</t>
    </r>
    <r>
      <rPr>
        <b/>
        <sz val="11"/>
        <color indexed="8"/>
        <rFont val="微软雅黑"/>
        <family val="2"/>
        <charset val="134"/>
      </rPr>
      <t xml:space="preserve"> WIFI</t>
    </r>
    <r>
      <rPr>
        <b/>
        <sz val="11"/>
        <color indexed="8"/>
        <rFont val="微软雅黑"/>
        <family val="3"/>
        <charset val="134"/>
      </rPr>
      <t xml:space="preserve">发射
</t>
    </r>
  </si>
  <si>
    <t>100台</t>
  </si>
  <si>
    <t>森麦</t>
  </si>
  <si>
    <t>A8964507</t>
  </si>
  <si>
    <r>
      <rPr>
        <b/>
        <sz val="11"/>
        <color indexed="8"/>
        <rFont val="微软雅黑"/>
        <family val="3"/>
        <charset val="134"/>
      </rPr>
      <t>森麦</t>
    </r>
    <r>
      <rPr>
        <b/>
        <sz val="11"/>
        <color indexed="8"/>
        <rFont val="微软雅黑"/>
        <family val="2"/>
        <charset val="134"/>
      </rPr>
      <t xml:space="preserve"> </t>
    </r>
    <r>
      <rPr>
        <b/>
        <sz val="11"/>
        <color indexed="8"/>
        <rFont val="微软雅黑"/>
        <family val="3"/>
        <charset val="134"/>
      </rPr>
      <t>耳麦</t>
    </r>
    <r>
      <rPr>
        <b/>
        <sz val="11"/>
        <color indexed="8"/>
        <rFont val="微软雅黑"/>
        <family val="2"/>
        <charset val="134"/>
      </rPr>
      <t xml:space="preserve"> SM-IP174I </t>
    </r>
    <r>
      <rPr>
        <b/>
        <sz val="11"/>
        <color indexed="8"/>
        <rFont val="微软雅黑"/>
        <family val="3"/>
        <charset val="134"/>
      </rPr>
      <t>黑金</t>
    </r>
    <r>
      <rPr>
        <b/>
        <sz val="11"/>
        <color indexed="8"/>
        <rFont val="微软雅黑"/>
        <family val="2"/>
        <charset val="134"/>
      </rPr>
      <t xml:space="preserve"> </t>
    </r>
    <r>
      <rPr>
        <b/>
        <sz val="11"/>
        <color indexed="8"/>
        <rFont val="微软雅黑"/>
        <family val="3"/>
        <charset val="134"/>
      </rPr>
      <t>柔软加宽头梁</t>
    </r>
    <r>
      <rPr>
        <b/>
        <sz val="11"/>
        <color indexed="8"/>
        <rFont val="微软雅黑"/>
        <family val="2"/>
        <charset val="134"/>
      </rPr>
      <t xml:space="preserve"> </t>
    </r>
    <r>
      <rPr>
        <b/>
        <sz val="11"/>
        <color indexed="8"/>
        <rFont val="微软雅黑"/>
        <family val="3"/>
        <charset val="134"/>
      </rPr>
      <t>单边入线防缠绕</t>
    </r>
    <r>
      <rPr>
        <b/>
        <sz val="11"/>
        <color indexed="8"/>
        <rFont val="微软雅黑"/>
        <family val="2"/>
        <charset val="134"/>
      </rPr>
      <t xml:space="preserve"> </t>
    </r>
    <r>
      <rPr>
        <b/>
        <sz val="11"/>
        <color indexed="8"/>
        <rFont val="微软雅黑"/>
        <family val="3"/>
        <charset val="134"/>
      </rPr>
      <t>线控式调节</t>
    </r>
    <r>
      <rPr>
        <b/>
        <sz val="11"/>
        <color indexed="8"/>
        <rFont val="微软雅黑"/>
        <family val="2"/>
        <charset val="134"/>
      </rPr>
      <t xml:space="preserve"> </t>
    </r>
    <r>
      <rPr>
        <b/>
        <sz val="11"/>
        <color indexed="8"/>
        <rFont val="微软雅黑"/>
        <family val="3"/>
        <charset val="134"/>
      </rPr>
      <t xml:space="preserve">游戏耳机
</t>
    </r>
  </si>
  <si>
    <t>H5998847</t>
  </si>
  <si>
    <r>
      <rPr>
        <b/>
        <sz val="11"/>
        <color indexed="16"/>
        <rFont val="微软雅黑"/>
        <family val="3"/>
        <charset val="134"/>
      </rPr>
      <t>斐讯</t>
    </r>
    <r>
      <rPr>
        <b/>
        <sz val="11"/>
        <color indexed="16"/>
        <rFont val="微软雅黑"/>
        <family val="2"/>
        <charset val="134"/>
      </rPr>
      <t xml:space="preserve"> </t>
    </r>
    <r>
      <rPr>
        <b/>
        <sz val="11"/>
        <color indexed="16"/>
        <rFont val="微软雅黑"/>
        <family val="3"/>
        <charset val="134"/>
      </rPr>
      <t>路由器</t>
    </r>
    <r>
      <rPr>
        <b/>
        <sz val="11"/>
        <color indexed="16"/>
        <rFont val="微软雅黑"/>
        <family val="2"/>
        <charset val="134"/>
      </rPr>
      <t xml:space="preserve"> FIR302M 300M</t>
    </r>
    <r>
      <rPr>
        <b/>
        <sz val="11"/>
        <color indexed="16"/>
        <rFont val="微软雅黑"/>
        <family val="3"/>
        <charset val="134"/>
      </rPr>
      <t>无限</t>
    </r>
    <r>
      <rPr>
        <b/>
        <sz val="11"/>
        <color indexed="16"/>
        <rFont val="微软雅黑"/>
        <family val="2"/>
        <charset val="134"/>
      </rPr>
      <t>wifi</t>
    </r>
    <r>
      <rPr>
        <b/>
        <sz val="11"/>
        <color indexed="16"/>
        <rFont val="微软雅黑"/>
        <family val="3"/>
        <charset val="134"/>
      </rPr>
      <t>穿墙王</t>
    </r>
    <r>
      <rPr>
        <b/>
        <sz val="11"/>
        <color indexed="16"/>
        <rFont val="微软雅黑"/>
        <family val="2"/>
        <charset val="134"/>
      </rPr>
      <t xml:space="preserve"> </t>
    </r>
    <r>
      <rPr>
        <b/>
        <sz val="11"/>
        <color indexed="16"/>
        <rFont val="微软雅黑"/>
        <family val="3"/>
        <charset val="134"/>
      </rPr>
      <t>定时开关降辐</t>
    </r>
    <r>
      <rPr>
        <b/>
        <sz val="11"/>
        <color indexed="16"/>
        <rFont val="微软雅黑"/>
        <family val="2"/>
        <charset val="134"/>
      </rPr>
      <t xml:space="preserve"> </t>
    </r>
    <r>
      <rPr>
        <b/>
        <sz val="11"/>
        <color indexed="16"/>
        <rFont val="微软雅黑"/>
        <family val="3"/>
        <charset val="134"/>
      </rPr>
      <t xml:space="preserve">云控制
</t>
    </r>
  </si>
  <si>
    <t>200台</t>
  </si>
  <si>
    <t>谷客</t>
  </si>
  <si>
    <t>H4530511</t>
  </si>
  <si>
    <r>
      <rPr>
        <b/>
        <sz val="11"/>
        <color indexed="8"/>
        <rFont val="微软雅黑"/>
        <family val="3"/>
        <charset val="134"/>
      </rPr>
      <t>谷客</t>
    </r>
    <r>
      <rPr>
        <b/>
        <sz val="11"/>
        <color indexed="8"/>
        <rFont val="微软雅黑"/>
        <family val="2"/>
        <charset val="134"/>
      </rPr>
      <t xml:space="preserve"> </t>
    </r>
    <r>
      <rPr>
        <b/>
        <sz val="11"/>
        <color indexed="8"/>
        <rFont val="微软雅黑"/>
        <family val="3"/>
        <charset val="134"/>
      </rPr>
      <t>无线蓝牙耳机</t>
    </r>
    <r>
      <rPr>
        <b/>
        <sz val="11"/>
        <color indexed="8"/>
        <rFont val="微软雅黑"/>
        <family val="2"/>
        <charset val="134"/>
      </rPr>
      <t xml:space="preserve"> P5 </t>
    </r>
    <r>
      <rPr>
        <b/>
        <sz val="11"/>
        <color indexed="8"/>
        <rFont val="微软雅黑"/>
        <family val="3"/>
        <charset val="134"/>
      </rPr>
      <t>黑色</t>
    </r>
    <r>
      <rPr>
        <b/>
        <sz val="11"/>
        <color indexed="8"/>
        <rFont val="微软雅黑"/>
        <family val="2"/>
        <charset val="134"/>
      </rPr>
      <t xml:space="preserve"> 13</t>
    </r>
    <r>
      <rPr>
        <b/>
        <sz val="11"/>
        <color indexed="8"/>
        <rFont val="微软雅黑"/>
        <family val="3"/>
        <charset val="134"/>
      </rPr>
      <t>小时通话时间</t>
    </r>
    <r>
      <rPr>
        <b/>
        <sz val="11"/>
        <color indexed="8"/>
        <rFont val="微软雅黑"/>
        <family val="2"/>
        <charset val="134"/>
      </rPr>
      <t xml:space="preserve"> </t>
    </r>
    <r>
      <rPr>
        <b/>
        <sz val="11"/>
        <color indexed="8"/>
        <rFont val="微软雅黑"/>
        <family val="3"/>
        <charset val="134"/>
      </rPr>
      <t>无线通用</t>
    </r>
    <r>
      <rPr>
        <b/>
        <sz val="11"/>
        <color indexed="8"/>
        <rFont val="微软雅黑"/>
        <family val="2"/>
        <charset val="134"/>
      </rPr>
      <t xml:space="preserve"> </t>
    </r>
    <r>
      <rPr>
        <b/>
        <sz val="11"/>
        <color indexed="8"/>
        <rFont val="微软雅黑"/>
        <family val="3"/>
        <charset val="134"/>
      </rPr>
      <t>立体声</t>
    </r>
    <r>
      <rPr>
        <b/>
        <sz val="11"/>
        <color indexed="8"/>
        <rFont val="微软雅黑"/>
        <family val="2"/>
        <charset val="134"/>
      </rPr>
      <t xml:space="preserve"> </t>
    </r>
    <r>
      <rPr>
        <b/>
        <sz val="11"/>
        <color indexed="8"/>
        <rFont val="微软雅黑"/>
        <family val="3"/>
        <charset val="134"/>
      </rPr>
      <t>蓝牙</t>
    </r>
    <r>
      <rPr>
        <b/>
        <sz val="11"/>
        <color indexed="8"/>
        <rFont val="微软雅黑"/>
        <family val="2"/>
        <charset val="134"/>
      </rPr>
      <t xml:space="preserve">3.0
</t>
    </r>
  </si>
  <si>
    <t>瑞福来音响</t>
  </si>
  <si>
    <t>A3513968</t>
  </si>
  <si>
    <r>
      <rPr>
        <b/>
        <sz val="11"/>
        <color indexed="8"/>
        <rFont val="微软雅黑"/>
        <family val="3"/>
        <charset val="134"/>
      </rPr>
      <t>瑞福来蓝牙音箱</t>
    </r>
    <r>
      <rPr>
        <b/>
        <sz val="11"/>
        <color indexed="8"/>
        <rFont val="微软雅黑"/>
        <family val="2"/>
        <charset val="134"/>
      </rPr>
      <t xml:space="preserve"> </t>
    </r>
    <r>
      <rPr>
        <b/>
        <sz val="11"/>
        <color indexed="8"/>
        <rFont val="微软雅黑"/>
        <family val="3"/>
        <charset val="134"/>
      </rPr>
      <t>瑞福来</t>
    </r>
    <r>
      <rPr>
        <b/>
        <sz val="11"/>
        <color indexed="8"/>
        <rFont val="微软雅黑"/>
        <family val="2"/>
        <charset val="134"/>
      </rPr>
      <t xml:space="preserve"> </t>
    </r>
    <r>
      <rPr>
        <b/>
        <sz val="11"/>
        <color indexed="8"/>
        <rFont val="微软雅黑"/>
        <family val="3"/>
        <charset val="134"/>
      </rPr>
      <t>蓝牙音箱音响</t>
    </r>
    <r>
      <rPr>
        <b/>
        <sz val="11"/>
        <color indexed="8"/>
        <rFont val="微软雅黑"/>
        <family val="2"/>
        <charset val="134"/>
      </rPr>
      <t xml:space="preserve"> RX077 </t>
    </r>
    <r>
      <rPr>
        <b/>
        <sz val="11"/>
        <color indexed="8"/>
        <rFont val="微软雅黑"/>
        <family val="3"/>
        <charset val="134"/>
      </rPr>
      <t>红色无线桌面音箱</t>
    </r>
    <r>
      <rPr>
        <b/>
        <sz val="11"/>
        <color indexed="8"/>
        <rFont val="微软雅黑"/>
        <family val="2"/>
        <charset val="134"/>
      </rPr>
      <t xml:space="preserve"> </t>
    </r>
    <r>
      <rPr>
        <b/>
        <sz val="11"/>
        <color indexed="8"/>
        <rFont val="微软雅黑"/>
        <family val="3"/>
        <charset val="134"/>
      </rPr>
      <t>可免提通话</t>
    </r>
    <r>
      <rPr>
        <b/>
        <sz val="11"/>
        <color indexed="8"/>
        <rFont val="微软雅黑"/>
        <family val="2"/>
        <charset val="134"/>
      </rPr>
      <t xml:space="preserve"> </t>
    </r>
    <r>
      <rPr>
        <b/>
        <sz val="11"/>
        <color indexed="8"/>
        <rFont val="微软雅黑"/>
        <family val="3"/>
        <charset val="134"/>
      </rPr>
      <t>音乐通话一件切换</t>
    </r>
    <r>
      <rPr>
        <b/>
        <sz val="11"/>
        <color indexed="8"/>
        <rFont val="微软雅黑"/>
        <family val="2"/>
        <charset val="134"/>
      </rPr>
      <t xml:space="preserve"> </t>
    </r>
    <r>
      <rPr>
        <b/>
        <sz val="11"/>
        <color indexed="8"/>
        <rFont val="微软雅黑"/>
        <family val="3"/>
        <charset val="134"/>
      </rPr>
      <t xml:space="preserve">蓝牙音箱
</t>
    </r>
  </si>
  <si>
    <t>A1349018</t>
  </si>
  <si>
    <r>
      <rPr>
        <b/>
        <sz val="11"/>
        <color indexed="8"/>
        <rFont val="微软雅黑"/>
        <family val="3"/>
        <charset val="134"/>
      </rPr>
      <t>瑞福来魔术音响</t>
    </r>
    <r>
      <rPr>
        <b/>
        <sz val="11"/>
        <color indexed="8"/>
        <rFont val="微软雅黑"/>
        <family val="2"/>
        <charset val="134"/>
      </rPr>
      <t xml:space="preserve"> </t>
    </r>
    <r>
      <rPr>
        <b/>
        <sz val="11"/>
        <color indexed="8"/>
        <rFont val="微软雅黑"/>
        <family val="3"/>
        <charset val="134"/>
      </rPr>
      <t>瑞福来</t>
    </r>
    <r>
      <rPr>
        <b/>
        <sz val="11"/>
        <color indexed="8"/>
        <rFont val="微软雅黑"/>
        <family val="2"/>
        <charset val="134"/>
      </rPr>
      <t xml:space="preserve"> </t>
    </r>
    <r>
      <rPr>
        <b/>
        <sz val="11"/>
        <color indexed="8"/>
        <rFont val="微软雅黑"/>
        <family val="3"/>
        <charset val="134"/>
      </rPr>
      <t>魔术音箱音响</t>
    </r>
    <r>
      <rPr>
        <b/>
        <sz val="11"/>
        <color indexed="8"/>
        <rFont val="微软雅黑"/>
        <family val="2"/>
        <charset val="134"/>
      </rPr>
      <t xml:space="preserve"> RX-068B </t>
    </r>
    <r>
      <rPr>
        <b/>
        <sz val="11"/>
        <color indexed="8"/>
        <rFont val="微软雅黑"/>
        <family val="3"/>
        <charset val="134"/>
      </rPr>
      <t>黑色非蓝牙无线连接</t>
    </r>
    <r>
      <rPr>
        <b/>
        <sz val="11"/>
        <color indexed="8"/>
        <rFont val="微软雅黑"/>
        <family val="2"/>
        <charset val="134"/>
      </rPr>
      <t xml:space="preserve"> </t>
    </r>
    <r>
      <rPr>
        <b/>
        <sz val="11"/>
        <color indexed="8"/>
        <rFont val="微软雅黑"/>
        <family val="3"/>
        <charset val="134"/>
      </rPr>
      <t>互感音箱</t>
    </r>
    <r>
      <rPr>
        <b/>
        <sz val="11"/>
        <color indexed="8"/>
        <rFont val="微软雅黑"/>
        <family val="2"/>
        <charset val="134"/>
      </rPr>
      <t xml:space="preserve"> </t>
    </r>
    <r>
      <rPr>
        <b/>
        <sz val="11"/>
        <color indexed="8"/>
        <rFont val="微软雅黑"/>
        <family val="3"/>
        <charset val="134"/>
      </rPr>
      <t>高振膜低音喇叭</t>
    </r>
    <r>
      <rPr>
        <b/>
        <sz val="11"/>
        <color indexed="8"/>
        <rFont val="微软雅黑"/>
        <family val="2"/>
        <charset val="134"/>
      </rPr>
      <t xml:space="preserve"> </t>
    </r>
    <r>
      <rPr>
        <b/>
        <sz val="11"/>
        <color indexed="8"/>
        <rFont val="微软雅黑"/>
        <family val="3"/>
        <charset val="134"/>
      </rPr>
      <t xml:space="preserve">手机音箱
</t>
    </r>
  </si>
  <si>
    <t>圣雷音响</t>
  </si>
  <si>
    <t>A8520363</t>
  </si>
  <si>
    <r>
      <rPr>
        <b/>
        <sz val="11"/>
        <color indexed="8"/>
        <rFont val="微软雅黑"/>
        <family val="3"/>
        <charset val="134"/>
      </rPr>
      <t>圣雷</t>
    </r>
    <r>
      <rPr>
        <b/>
        <sz val="11"/>
        <color indexed="8"/>
        <rFont val="微软雅黑"/>
        <family val="2"/>
        <charset val="134"/>
      </rPr>
      <t xml:space="preserve">selnon </t>
    </r>
    <r>
      <rPr>
        <b/>
        <sz val="11"/>
        <color indexed="8"/>
        <rFont val="微软雅黑"/>
        <family val="3"/>
        <charset val="134"/>
      </rPr>
      <t>音响</t>
    </r>
    <r>
      <rPr>
        <b/>
        <sz val="11"/>
        <color indexed="8"/>
        <rFont val="微软雅黑"/>
        <family val="2"/>
        <charset val="134"/>
      </rPr>
      <t>/</t>
    </r>
    <r>
      <rPr>
        <b/>
        <sz val="11"/>
        <color indexed="8"/>
        <rFont val="微软雅黑"/>
        <family val="3"/>
        <charset val="134"/>
      </rPr>
      <t>音箱</t>
    </r>
    <r>
      <rPr>
        <b/>
        <sz val="11"/>
        <color indexed="8"/>
        <rFont val="微软雅黑"/>
        <family val="2"/>
        <charset val="134"/>
      </rPr>
      <t xml:space="preserve"> SL-202 2.1</t>
    </r>
    <r>
      <rPr>
        <b/>
        <sz val="11"/>
        <color indexed="8"/>
        <rFont val="微软雅黑"/>
        <family val="3"/>
        <charset val="134"/>
      </rPr>
      <t>声道音箱</t>
    </r>
    <r>
      <rPr>
        <b/>
        <sz val="11"/>
        <color indexed="8"/>
        <rFont val="微软雅黑"/>
        <family val="2"/>
        <charset val="134"/>
      </rPr>
      <t xml:space="preserve"> </t>
    </r>
    <r>
      <rPr>
        <b/>
        <sz val="11"/>
        <color indexed="8"/>
        <rFont val="微软雅黑"/>
        <family val="3"/>
        <charset val="134"/>
      </rPr>
      <t>高音质</t>
    </r>
    <r>
      <rPr>
        <b/>
        <sz val="11"/>
        <color indexed="8"/>
        <rFont val="微软雅黑"/>
        <family val="2"/>
        <charset val="134"/>
      </rPr>
      <t xml:space="preserve"> </t>
    </r>
    <r>
      <rPr>
        <b/>
        <sz val="11"/>
        <color indexed="8"/>
        <rFont val="微软雅黑"/>
        <family val="3"/>
        <charset val="134"/>
      </rPr>
      <t>高性能</t>
    </r>
    <r>
      <rPr>
        <b/>
        <sz val="11"/>
        <color indexed="8"/>
        <rFont val="微软雅黑"/>
        <family val="2"/>
        <charset val="134"/>
      </rPr>
      <t xml:space="preserve"> </t>
    </r>
    <r>
      <rPr>
        <b/>
        <sz val="11"/>
        <color indexed="8"/>
        <rFont val="微软雅黑"/>
        <family val="3"/>
        <charset val="134"/>
      </rPr>
      <t xml:space="preserve">多功能音响
</t>
    </r>
  </si>
  <si>
    <t>A5235115</t>
  </si>
  <si>
    <r>
      <rPr>
        <b/>
        <sz val="11"/>
        <color indexed="8"/>
        <rFont val="微软雅黑"/>
        <family val="3"/>
        <charset val="134"/>
      </rPr>
      <t>圣雷</t>
    </r>
    <r>
      <rPr>
        <b/>
        <sz val="11"/>
        <color indexed="8"/>
        <rFont val="微软雅黑"/>
        <family val="2"/>
        <charset val="134"/>
      </rPr>
      <t xml:space="preserve">selnon </t>
    </r>
    <r>
      <rPr>
        <b/>
        <sz val="11"/>
        <color indexed="8"/>
        <rFont val="微软雅黑"/>
        <family val="3"/>
        <charset val="134"/>
      </rPr>
      <t>音响</t>
    </r>
    <r>
      <rPr>
        <b/>
        <sz val="11"/>
        <color indexed="8"/>
        <rFont val="微软雅黑"/>
        <family val="2"/>
        <charset val="134"/>
      </rPr>
      <t>/</t>
    </r>
    <r>
      <rPr>
        <b/>
        <sz val="11"/>
        <color indexed="8"/>
        <rFont val="微软雅黑"/>
        <family val="3"/>
        <charset val="134"/>
      </rPr>
      <t>音箱</t>
    </r>
    <r>
      <rPr>
        <b/>
        <sz val="11"/>
        <color indexed="8"/>
        <rFont val="微软雅黑"/>
        <family val="2"/>
        <charset val="134"/>
      </rPr>
      <t xml:space="preserve"> SL-206 </t>
    </r>
    <r>
      <rPr>
        <b/>
        <sz val="11"/>
        <color indexed="8"/>
        <rFont val="微软雅黑"/>
        <family val="3"/>
        <charset val="134"/>
      </rPr>
      <t>新型倒相管设计</t>
    </r>
    <r>
      <rPr>
        <b/>
        <sz val="11"/>
        <color indexed="8"/>
        <rFont val="微软雅黑"/>
        <family val="2"/>
        <charset val="134"/>
      </rPr>
      <t xml:space="preserve"> </t>
    </r>
    <r>
      <rPr>
        <b/>
        <sz val="11"/>
        <color indexed="8"/>
        <rFont val="微软雅黑"/>
        <family val="3"/>
        <charset val="134"/>
      </rPr>
      <t>降低噪音</t>
    </r>
    <r>
      <rPr>
        <b/>
        <sz val="11"/>
        <color indexed="8"/>
        <rFont val="微软雅黑"/>
        <family val="2"/>
        <charset val="134"/>
      </rPr>
      <t xml:space="preserve"> </t>
    </r>
    <r>
      <rPr>
        <b/>
        <sz val="11"/>
        <color indexed="8"/>
        <rFont val="微软雅黑"/>
        <family val="3"/>
        <charset val="134"/>
      </rPr>
      <t xml:space="preserve">电脑音箱
</t>
    </r>
  </si>
  <si>
    <t>龙头家装</t>
  </si>
  <si>
    <t>净易</t>
  </si>
  <si>
    <t>I6405776</t>
  </si>
  <si>
    <t>净易 龙头净水器 HF211</t>
  </si>
  <si>
    <t>每卖出20个返回同款产品0元提一个的比例，在结算时提供个</t>
  </si>
  <si>
    <t>I4672995</t>
  </si>
  <si>
    <t>净易 龙头净水器 HF201A</t>
  </si>
  <si>
    <t>LEISHEN雷神</t>
  </si>
  <si>
    <t>I6075573</t>
    <phoneticPr fontId="18" type="noConversion"/>
  </si>
  <si>
    <t>I9794371</t>
  </si>
  <si>
    <r>
      <t>LEISHEN</t>
    </r>
    <r>
      <rPr>
        <sz val="12"/>
        <color indexed="8"/>
        <rFont val="宋体"/>
        <family val="3"/>
        <charset val="134"/>
      </rPr>
      <t>雷神</t>
    </r>
    <r>
      <rPr>
        <sz val="12"/>
        <color indexed="8"/>
        <rFont val="Verdana"/>
        <family val="2"/>
        <charset val="134"/>
      </rPr>
      <t xml:space="preserve"> </t>
    </r>
    <r>
      <rPr>
        <sz val="12"/>
        <color indexed="8"/>
        <rFont val="宋体"/>
        <family val="3"/>
        <charset val="134"/>
      </rPr>
      <t>转换插座</t>
    </r>
    <r>
      <rPr>
        <sz val="12"/>
        <color indexed="8"/>
        <rFont val="Verdana"/>
        <family val="2"/>
        <charset val="134"/>
      </rPr>
      <t xml:space="preserve"> SP-933L</t>
    </r>
  </si>
  <si>
    <t>SOK</t>
  </si>
  <si>
    <t>I9840122</t>
  </si>
  <si>
    <r>
      <rPr>
        <b/>
        <sz val="12"/>
        <color indexed="8"/>
        <rFont val="微软雅黑"/>
        <family val="2"/>
        <charset val="134"/>
      </rPr>
      <t xml:space="preserve">SOK </t>
    </r>
    <r>
      <rPr>
        <b/>
        <sz val="12"/>
        <color indexed="8"/>
        <rFont val="微软雅黑"/>
        <family val="3"/>
        <charset val="134"/>
      </rPr>
      <t>六位大万用插
（单开关）</t>
    </r>
    <r>
      <rPr>
        <b/>
        <sz val="12"/>
        <color indexed="8"/>
        <rFont val="微软雅黑"/>
        <family val="2"/>
        <charset val="134"/>
      </rPr>
      <t>1.8</t>
    </r>
    <r>
      <rPr>
        <b/>
        <sz val="12"/>
        <color indexed="8"/>
        <rFont val="微软雅黑"/>
        <family val="3"/>
        <charset val="134"/>
      </rPr>
      <t>米线</t>
    </r>
  </si>
  <si>
    <t>英特曼</t>
  </si>
  <si>
    <t>A2195254</t>
  </si>
  <si>
    <t>英特曼ETMAN 接线板JR2165/3M 六位带开关 PC合金阻燃 绝缘安全 排插</t>
  </si>
  <si>
    <t>公牛</t>
  </si>
  <si>
    <t>H5080300</t>
  </si>
  <si>
    <t xml:space="preserve">公牛 接线板 GN-G1030 儿童防触电 内外置挂脚孔 1.8m 插线板 </t>
  </si>
  <si>
    <r>
      <rPr>
        <b/>
        <sz val="11"/>
        <color indexed="8"/>
        <rFont val="微软雅黑"/>
        <family val="2"/>
        <charset val="134"/>
      </rPr>
      <t xml:space="preserve">Joinsun </t>
    </r>
    <r>
      <rPr>
        <b/>
        <sz val="11"/>
        <color indexed="8"/>
        <rFont val="微软雅黑"/>
        <family val="3"/>
        <charset val="134"/>
      </rPr>
      <t>锦盛</t>
    </r>
  </si>
  <si>
    <t>BN9479659</t>
  </si>
  <si>
    <r>
      <rPr>
        <b/>
        <sz val="11"/>
        <color indexed="8"/>
        <rFont val="微软雅黑"/>
        <family val="3"/>
        <charset val="134"/>
      </rPr>
      <t>锦盛开关插座</t>
    </r>
    <r>
      <rPr>
        <b/>
        <sz val="11"/>
        <color indexed="8"/>
        <rFont val="微软雅黑"/>
        <family val="2"/>
        <charset val="134"/>
      </rPr>
      <t xml:space="preserve"> </t>
    </r>
    <r>
      <rPr>
        <b/>
        <sz val="11"/>
        <color indexed="8"/>
        <rFont val="微软雅黑"/>
        <family val="3"/>
        <charset val="134"/>
      </rPr>
      <t>居家必备简约</t>
    </r>
    <r>
      <rPr>
        <b/>
        <sz val="11"/>
        <color indexed="8"/>
        <rFont val="微软雅黑"/>
        <family val="2"/>
        <charset val="134"/>
      </rPr>
      <t>5</t>
    </r>
    <r>
      <rPr>
        <b/>
        <sz val="11"/>
        <color indexed="8"/>
        <rFont val="微软雅黑"/>
        <family val="3"/>
        <charset val="134"/>
      </rPr>
      <t>只套装</t>
    </r>
  </si>
  <si>
    <t>正泰电工</t>
  </si>
  <si>
    <t>BN9479444</t>
  </si>
  <si>
    <r>
      <rPr>
        <b/>
        <sz val="11"/>
        <color indexed="8"/>
        <rFont val="微软雅黑"/>
        <family val="3"/>
        <charset val="134"/>
      </rPr>
      <t>正泰</t>
    </r>
    <r>
      <rPr>
        <b/>
        <sz val="11"/>
        <color indexed="8"/>
        <rFont val="微软雅黑"/>
        <family val="2"/>
        <charset val="134"/>
      </rPr>
      <t xml:space="preserve">CHNT </t>
    </r>
    <r>
      <rPr>
        <b/>
        <sz val="11"/>
        <color indexed="8"/>
        <rFont val="微软雅黑"/>
        <family val="3"/>
        <charset val="134"/>
      </rPr>
      <t>开关插座</t>
    </r>
    <r>
      <rPr>
        <b/>
        <sz val="11"/>
        <color indexed="8"/>
        <rFont val="微软雅黑"/>
        <family val="2"/>
        <charset val="134"/>
      </rPr>
      <t xml:space="preserve"> </t>
    </r>
    <r>
      <rPr>
        <b/>
        <sz val="11"/>
        <color indexed="8"/>
        <rFont val="微软雅黑"/>
        <family val="3"/>
        <charset val="134"/>
      </rPr>
      <t>超值百搭款</t>
    </r>
    <r>
      <rPr>
        <b/>
        <sz val="11"/>
        <color indexed="8"/>
        <rFont val="微软雅黑"/>
        <family val="2"/>
        <charset val="134"/>
      </rPr>
      <t>8</t>
    </r>
    <r>
      <rPr>
        <b/>
        <sz val="11"/>
        <color indexed="8"/>
        <rFont val="微软雅黑"/>
        <family val="3"/>
        <charset val="134"/>
      </rPr>
      <t>只套装</t>
    </r>
  </si>
  <si>
    <t>独创</t>
  </si>
  <si>
    <t>BN9479699</t>
  </si>
  <si>
    <r>
      <rPr>
        <b/>
        <sz val="11"/>
        <color indexed="8"/>
        <rFont val="微软雅黑"/>
        <family val="3"/>
        <charset val="134"/>
      </rPr>
      <t>独创</t>
    </r>
    <r>
      <rPr>
        <b/>
        <sz val="11"/>
        <color indexed="8"/>
        <rFont val="微软雅黑"/>
        <family val="2"/>
        <charset val="134"/>
      </rPr>
      <t xml:space="preserve"> </t>
    </r>
    <r>
      <rPr>
        <b/>
        <sz val="11"/>
        <color indexed="8"/>
        <rFont val="微软雅黑"/>
        <family val="3"/>
        <charset val="134"/>
      </rPr>
      <t>开关插座</t>
    </r>
    <r>
      <rPr>
        <b/>
        <sz val="11"/>
        <color indexed="8"/>
        <rFont val="微软雅黑"/>
        <family val="2"/>
        <charset val="134"/>
      </rPr>
      <t xml:space="preserve"> </t>
    </r>
    <r>
      <rPr>
        <b/>
        <sz val="11"/>
        <color indexed="8"/>
        <rFont val="微软雅黑"/>
        <family val="3"/>
        <charset val="134"/>
      </rPr>
      <t>装修必备一应俱全</t>
    </r>
    <r>
      <rPr>
        <b/>
        <sz val="11"/>
        <color indexed="8"/>
        <rFont val="微软雅黑"/>
        <family val="2"/>
        <charset val="134"/>
      </rPr>
      <t xml:space="preserve"> 12</t>
    </r>
    <r>
      <rPr>
        <b/>
        <sz val="11"/>
        <color indexed="8"/>
        <rFont val="微软雅黑"/>
        <family val="3"/>
        <charset val="134"/>
      </rPr>
      <t>只套装</t>
    </r>
  </si>
  <si>
    <t>sok</t>
  </si>
  <si>
    <t>BN9479618</t>
  </si>
  <si>
    <r>
      <rPr>
        <b/>
        <sz val="11"/>
        <color indexed="8"/>
        <rFont val="微软雅黑"/>
        <family val="2"/>
        <charset val="134"/>
      </rPr>
      <t xml:space="preserve">sok K300a </t>
    </r>
    <r>
      <rPr>
        <b/>
        <sz val="11"/>
        <color indexed="8"/>
        <rFont val="微软雅黑"/>
        <family val="3"/>
        <charset val="134"/>
      </rPr>
      <t>高贵雅白</t>
    </r>
    <r>
      <rPr>
        <b/>
        <sz val="11"/>
        <color indexed="8"/>
        <rFont val="微软雅黑"/>
        <family val="2"/>
        <charset val="134"/>
      </rPr>
      <t xml:space="preserve"> </t>
    </r>
    <r>
      <rPr>
        <b/>
        <sz val="11"/>
        <color indexed="8"/>
        <rFont val="微软雅黑"/>
        <family val="3"/>
        <charset val="134"/>
      </rPr>
      <t>一室一厅</t>
    </r>
    <r>
      <rPr>
        <b/>
        <sz val="11"/>
        <color indexed="8"/>
        <rFont val="微软雅黑"/>
        <family val="2"/>
        <charset val="134"/>
      </rPr>
      <t xml:space="preserve"> 14</t>
    </r>
    <r>
      <rPr>
        <b/>
        <sz val="11"/>
        <color indexed="8"/>
        <rFont val="微软雅黑"/>
        <family val="3"/>
        <charset val="134"/>
      </rPr>
      <t>只</t>
    </r>
    <r>
      <rPr>
        <b/>
        <sz val="11"/>
        <color indexed="8"/>
        <rFont val="微软雅黑"/>
        <family val="2"/>
        <charset val="134"/>
      </rPr>
      <t xml:space="preserve"> </t>
    </r>
    <r>
      <rPr>
        <b/>
        <sz val="11"/>
        <color indexed="8"/>
        <rFont val="微软雅黑"/>
        <family val="3"/>
        <charset val="134"/>
      </rPr>
      <t>开关插座超值套餐</t>
    </r>
  </si>
  <si>
    <t>榨汁机</t>
  </si>
  <si>
    <t>后备爆款</t>
  </si>
  <si>
    <t>安蜜尔</t>
  </si>
  <si>
    <t>A6839834</t>
  </si>
  <si>
    <t>安蜜尔 多功能榨汁/搅拌机 AMR600X 静音多功能料理机 出汁率高 婴儿水果机 搅拌机</t>
  </si>
  <si>
    <t>伊莱卡</t>
  </si>
  <si>
    <t>A7930794</t>
  </si>
  <si>
    <t>伊莱卡 手持料理机 EBL-103</t>
  </si>
  <si>
    <t>A9166708</t>
  </si>
  <si>
    <t>伊莱卡 榨汁机 EBL-102P2</t>
  </si>
  <si>
    <t>Sunmile</t>
  </si>
  <si>
    <t>A9105440</t>
  </si>
  <si>
    <t>善美 榨汁机 JE1</t>
  </si>
  <si>
    <t>盈美</t>
  </si>
  <si>
    <t>A2735407</t>
  </si>
  <si>
    <t>盈美搅拌机 KF-825（红白色）</t>
  </si>
  <si>
    <t>百特Paiter</t>
  </si>
  <si>
    <t>A1131460</t>
  </si>
  <si>
    <r>
      <rPr>
        <b/>
        <sz val="12"/>
        <color indexed="8"/>
        <rFont val="微软雅黑"/>
        <family val="3"/>
        <charset val="134"/>
      </rPr>
      <t>百特</t>
    </r>
    <r>
      <rPr>
        <b/>
        <sz val="12"/>
        <color indexed="8"/>
        <rFont val="微软雅黑"/>
        <family val="2"/>
        <charset val="134"/>
      </rPr>
      <t xml:space="preserve">Paiter. </t>
    </r>
    <r>
      <rPr>
        <b/>
        <sz val="12"/>
        <color indexed="8"/>
        <rFont val="微软雅黑"/>
        <family val="3"/>
        <charset val="134"/>
      </rPr>
      <t>食物调理机</t>
    </r>
    <r>
      <rPr>
        <b/>
        <sz val="12"/>
        <color indexed="8"/>
        <rFont val="微软雅黑"/>
        <family val="2"/>
        <charset val="134"/>
      </rPr>
      <t xml:space="preserve"> </t>
    </r>
    <r>
      <rPr>
        <b/>
        <sz val="12"/>
        <color indexed="8"/>
        <rFont val="微软雅黑"/>
        <family val="3"/>
        <charset val="134"/>
      </rPr>
      <t>搅拌器</t>
    </r>
    <r>
      <rPr>
        <b/>
        <sz val="12"/>
        <color indexed="8"/>
        <rFont val="微软雅黑"/>
        <family val="2"/>
        <charset val="134"/>
      </rPr>
      <t xml:space="preserve"> PK8211 </t>
    </r>
    <r>
      <rPr>
        <b/>
        <sz val="12"/>
        <color indexed="8"/>
        <rFont val="微软雅黑"/>
        <family val="3"/>
        <charset val="134"/>
      </rPr>
      <t>婴儿食物调理机</t>
    </r>
    <r>
      <rPr>
        <b/>
        <sz val="12"/>
        <color indexed="8"/>
        <rFont val="微软雅黑"/>
        <family val="2"/>
        <charset val="134"/>
      </rPr>
      <t xml:space="preserve"> </t>
    </r>
    <r>
      <rPr>
        <b/>
        <sz val="12"/>
        <color indexed="8"/>
        <rFont val="微软雅黑"/>
        <family val="3"/>
        <charset val="134"/>
      </rPr>
      <t>过热保护</t>
    </r>
    <r>
      <rPr>
        <b/>
        <sz val="12"/>
        <color indexed="8"/>
        <rFont val="微软雅黑"/>
        <family val="2"/>
        <charset val="134"/>
      </rPr>
      <t xml:space="preserve"> </t>
    </r>
    <r>
      <rPr>
        <b/>
        <sz val="12"/>
        <color indexed="8"/>
        <rFont val="微软雅黑"/>
        <family val="3"/>
        <charset val="134"/>
      </rPr>
      <t>营养料理机</t>
    </r>
    <r>
      <rPr>
        <b/>
        <sz val="12"/>
        <color indexed="8"/>
        <rFont val="微软雅黑"/>
        <family val="2"/>
        <charset val="134"/>
      </rPr>
      <t xml:space="preserve"> </t>
    </r>
    <r>
      <rPr>
        <b/>
        <sz val="12"/>
        <color indexed="8"/>
        <rFont val="微软雅黑"/>
        <family val="3"/>
        <charset val="134"/>
      </rPr>
      <t>料理机</t>
    </r>
  </si>
  <si>
    <t>A8369090</t>
  </si>
  <si>
    <t>善美 榨汁机 JE3</t>
  </si>
  <si>
    <t>A6560525</t>
  </si>
  <si>
    <t>安蜜尔多功能榨汁/搅拌机多功能 果汁机AMR515A</t>
  </si>
  <si>
    <t>荣事达</t>
  </si>
  <si>
    <t>A3390519</t>
  </si>
  <si>
    <t>荣事达Royalstar 榨汁机 RZ-348D1</t>
  </si>
  <si>
    <t>A1581069</t>
  </si>
  <si>
    <t>伊莱卡 榨汁机 EBL-101</t>
  </si>
  <si>
    <t>/</t>
  </si>
  <si>
    <t>电磁炉</t>
  </si>
  <si>
    <t>A6481020</t>
    <phoneticPr fontId="18" type="noConversion"/>
  </si>
  <si>
    <t>金正 电磁炉 JZI-2001E</t>
    <phoneticPr fontId="18" type="noConversion"/>
  </si>
  <si>
    <t>顺邦</t>
  </si>
  <si>
    <t>A3805526</t>
    <phoneticPr fontId="18" type="noConversion"/>
  </si>
  <si>
    <t>顺邦 电陶炉 20H1</t>
    <phoneticPr fontId="18" type="noConversion"/>
  </si>
  <si>
    <t>A5127440</t>
    <phoneticPr fontId="18" type="noConversion"/>
  </si>
  <si>
    <t>金正 电陶炉 JZI-Z20A</t>
    <phoneticPr fontId="18" type="noConversion"/>
  </si>
  <si>
    <t>A8776371</t>
    <phoneticPr fontId="18" type="noConversion"/>
  </si>
  <si>
    <t>金正 电磁炉 JZDC-T201E</t>
    <phoneticPr fontId="18" type="noConversion"/>
  </si>
  <si>
    <t>A3533523</t>
    <phoneticPr fontId="18" type="noConversion"/>
  </si>
  <si>
    <t>金正 电陶炉 JZI-Z20B</t>
    <phoneticPr fontId="18" type="noConversion"/>
  </si>
  <si>
    <t>A3852784</t>
    <phoneticPr fontId="18" type="noConversion"/>
  </si>
  <si>
    <t>金正 电磁炉 JZI-T2008E</t>
    <phoneticPr fontId="18" type="noConversion"/>
  </si>
  <si>
    <t>C2039</t>
  </si>
  <si>
    <t>A1699922</t>
    <phoneticPr fontId="18" type="noConversion"/>
  </si>
  <si>
    <t>荣事达Royalstar 电磁炉 20-C11A</t>
    <phoneticPr fontId="18" type="noConversion"/>
  </si>
  <si>
    <t>A5349405</t>
    <phoneticPr fontId="18" type="noConversion"/>
  </si>
  <si>
    <t>美的 电磁炉 WK2102</t>
    <phoneticPr fontId="18" type="noConversion"/>
  </si>
  <si>
    <t>A8900837</t>
    <phoneticPr fontId="18" type="noConversion"/>
  </si>
  <si>
    <t>顺邦 电陶炉 22X2</t>
    <phoneticPr fontId="18" type="noConversion"/>
  </si>
  <si>
    <t>A9571498</t>
    <phoneticPr fontId="18" type="noConversion"/>
  </si>
  <si>
    <t>荣事达Royalstar 电磁炉 C2008</t>
    <phoneticPr fontId="18" type="noConversion"/>
  </si>
  <si>
    <t>A4979330</t>
    <phoneticPr fontId="18" type="noConversion"/>
  </si>
  <si>
    <t>雅乐思Rileosip 电磁炉 C21N </t>
    <phoneticPr fontId="18" type="noConversion"/>
  </si>
  <si>
    <t>杰能佳电</t>
  </si>
  <si>
    <t>A5660207</t>
    <phoneticPr fontId="18" type="noConversion"/>
  </si>
  <si>
    <t>杰能佳电 电陶炉 BM-811</t>
    <phoneticPr fontId="18" type="noConversion"/>
  </si>
  <si>
    <t>飞粉日产品提交表</t>
    <phoneticPr fontId="36" type="noConversion"/>
  </si>
  <si>
    <t>产品类型</t>
    <phoneticPr fontId="36" type="noConversion"/>
  </si>
  <si>
    <t>品牌名称</t>
    <phoneticPr fontId="36" type="noConversion"/>
  </si>
  <si>
    <t>飞飞商城链接</t>
  </si>
  <si>
    <t>当前库存（如有特殊情况，请说明）</t>
    <phoneticPr fontId="36" type="noConversion"/>
  </si>
  <si>
    <t>飞飞价</t>
  </si>
  <si>
    <t>毛利率</t>
  </si>
  <si>
    <t>网络常规售价（选填1-2个）</t>
    <phoneticPr fontId="36" type="noConversion"/>
  </si>
  <si>
    <t>市场部补差金额</t>
    <phoneticPr fontId="36" type="noConversion"/>
  </si>
  <si>
    <t>品牌/黑马</t>
  </si>
  <si>
    <t>厂价支持</t>
    <phoneticPr fontId="36" type="noConversion"/>
  </si>
  <si>
    <t>半价促销</t>
    <phoneticPr fontId="36" type="noConversion"/>
  </si>
  <si>
    <t>半价促销</t>
    <phoneticPr fontId="36" type="noConversion"/>
  </si>
  <si>
    <t>飞飞价-调整后的飞飞价</t>
    <phoneticPr fontId="36" type="noConversion"/>
  </si>
  <si>
    <t>家纺</t>
    <phoneticPr fontId="41" type="noConversion"/>
  </si>
  <si>
    <t>方巾</t>
  </si>
  <si>
    <t>金号</t>
  </si>
  <si>
    <t>C3191617</t>
    <phoneticPr fontId="41" type="noConversion"/>
  </si>
  <si>
    <t xml:space="preserve">金号 全棉提花童巾T1056 30*49cm </t>
  </si>
  <si>
    <t>http://item.feifei.com/C3191617.html</t>
  </si>
  <si>
    <t>0,已补50件，预计22日到货</t>
  </si>
  <si>
    <t>C5346360</t>
  </si>
  <si>
    <t>C7520493</t>
    <phoneticPr fontId="41" type="noConversion"/>
  </si>
  <si>
    <t>C7520493</t>
  </si>
  <si>
    <t xml:space="preserve">金号 全棉无捻提缎绣方巾5646WH 34*35cm   </t>
  </si>
  <si>
    <t>http://item.feifei.com/C6640979.html</t>
  </si>
  <si>
    <t>2,已补50件，预计22日到货</t>
  </si>
  <si>
    <t>家纺</t>
    <phoneticPr fontId="41" type="noConversion"/>
  </si>
  <si>
    <t>C6640979</t>
  </si>
  <si>
    <t>9,已补50件，预计22日到货</t>
  </si>
  <si>
    <t>C8517340</t>
  </si>
  <si>
    <t>C8517340</t>
    <phoneticPr fontId="41" type="noConversion"/>
  </si>
  <si>
    <t xml:space="preserve">金号 全棉花式线提缎面巾S1206 35*72cm </t>
  </si>
  <si>
    <t>http://item.feifei.com/C7962104.html</t>
  </si>
  <si>
    <t>C7962104</t>
  </si>
  <si>
    <t>家纺</t>
    <phoneticPr fontId="41" type="noConversion"/>
  </si>
  <si>
    <t>C2985266</t>
    <phoneticPr fontId="41" type="noConversion"/>
  </si>
  <si>
    <t>C2985266</t>
    <phoneticPr fontId="41" type="noConversion"/>
  </si>
  <si>
    <t xml:space="preserve">金号 史努比系列全棉毛巾SN1022 35*72cm    </t>
  </si>
  <si>
    <t>http://item.feifei.com/C2985266.html</t>
  </si>
  <si>
    <t>20,已补50件，预计22日到货</t>
  </si>
  <si>
    <t>C7768699</t>
  </si>
  <si>
    <t>19,已补50件，预计22日到货</t>
  </si>
  <si>
    <t>家纺</t>
    <phoneticPr fontId="41" type="noConversion"/>
  </si>
  <si>
    <t>C8579672</t>
  </si>
  <si>
    <t>C8579672</t>
    <phoneticPr fontId="41" type="noConversion"/>
  </si>
  <si>
    <t xml:space="preserve">金号 米菲系列全棉割绣毛巾MF1014WH 34*74cm    </t>
  </si>
  <si>
    <t>http://item.feifei.com/C1816420.html</t>
  </si>
  <si>
    <t>C1816420</t>
  </si>
  <si>
    <t>7,已补50件，预计22日到货</t>
  </si>
  <si>
    <t>C1590547</t>
    <phoneticPr fontId="41" type="noConversion"/>
  </si>
  <si>
    <t xml:space="preserve">金号 米菲系列全棉毛巾MF1013H 36*72cm    </t>
  </si>
  <si>
    <t>http://item.feifei.com/C1590547.html</t>
  </si>
  <si>
    <t>8,已补50件，预计22日到货</t>
  </si>
  <si>
    <t>C3327696</t>
  </si>
  <si>
    <t>C9183405</t>
    <phoneticPr fontId="41" type="noConversion"/>
  </si>
  <si>
    <t xml:space="preserve">金号 米菲系列圆圈兔全棉毛巾MF1026WH 33*72cm    </t>
  </si>
  <si>
    <t>http://item.feifei.com/C7125550.html</t>
  </si>
  <si>
    <t>18,已补50件，预计22日到货</t>
  </si>
  <si>
    <t>C7125550</t>
  </si>
  <si>
    <t>C8354942</t>
    <phoneticPr fontId="41" type="noConversion"/>
  </si>
  <si>
    <t>C8354942</t>
    <phoneticPr fontId="36" type="noConversion"/>
  </si>
  <si>
    <t xml:space="preserve">金号 全棉提缎毛巾G1206 34*78cm </t>
  </si>
  <si>
    <t>http://item.feifei.com/C1673235.html</t>
  </si>
  <si>
    <t>C1673235</t>
  </si>
  <si>
    <t>C2098703</t>
  </si>
  <si>
    <t>C2098703</t>
    <phoneticPr fontId="41" type="noConversion"/>
  </si>
  <si>
    <t xml:space="preserve">金号 全棉提缎浴巾4320 62*120cm </t>
  </si>
  <si>
    <t>http://item.feifei.com/C2026459.html</t>
  </si>
  <si>
    <t>3,已补50件，预计22日到货</t>
  </si>
  <si>
    <t>C2026459</t>
  </si>
  <si>
    <t>C8696708</t>
    <phoneticPr fontId="41" type="noConversion"/>
  </si>
  <si>
    <t>【正品】金号 全棉提花素螺浴巾 68.5*135cm   C054 粉色</t>
  </si>
  <si>
    <t>http://item.feifei.com/C8696708.html</t>
  </si>
  <si>
    <t>C9076413</t>
  </si>
  <si>
    <t>【正品】金号 全棉提花素螺浴巾 68.5*135cm   C054 蓝色</t>
  </si>
  <si>
    <t>C1777117</t>
  </si>
  <si>
    <t>【正品】金号 全棉提花素螺浴巾 68.5*135cm   C054 黄色</t>
  </si>
  <si>
    <t>1,已补50件，预计22日到货</t>
  </si>
  <si>
    <t>C1564896</t>
    <phoneticPr fontId="41" type="noConversion"/>
  </si>
  <si>
    <t>【正品】金号 全棉无捻提缎绣浴巾 66*130cm 3366WH 粉色</t>
  </si>
  <si>
    <t>http://item.feifei.com/C5803382.html</t>
  </si>
  <si>
    <t>26,已补50件，预计22日到货</t>
  </si>
  <si>
    <t>C5803382</t>
  </si>
  <si>
    <t>【正品】金号 全棉无捻提缎绣浴巾 66*130cm 3366WH 蓝色</t>
  </si>
  <si>
    <t>49,已补50件，预计22日到货</t>
  </si>
  <si>
    <t>C9497963</t>
    <phoneticPr fontId="41" type="noConversion"/>
  </si>
  <si>
    <t>【正品】金号 米菲系列全棉毛巾 34*74cm    MF1037WH 粉色</t>
  </si>
  <si>
    <t>http://item.feifei.com/C9497963.html</t>
  </si>
  <si>
    <t>C7013480</t>
  </si>
  <si>
    <t>【正品】金号 米菲系列全棉毛巾 34*74cm    MF1037WH 蓝色</t>
  </si>
  <si>
    <t>家纺</t>
    <phoneticPr fontId="36" type="noConversion"/>
  </si>
  <si>
    <t>枕头&amp;床品套件&amp;被子</t>
    <phoneticPr fontId="36" type="noConversion"/>
  </si>
  <si>
    <t>艾迪蒙托</t>
    <phoneticPr fontId="36" type="noConversion"/>
  </si>
  <si>
    <t>品牌</t>
    <phoneticPr fontId="36" type="noConversion"/>
  </si>
  <si>
    <t>C3188983</t>
    <phoneticPr fontId="36" type="noConversion"/>
  </si>
  <si>
    <t>埃迪蒙托 智能零压护颈枕22263</t>
    <phoneticPr fontId="36" type="noConversion"/>
  </si>
  <si>
    <t>http://item.feifei.com/C3188983.html</t>
    <phoneticPr fontId="36" type="noConversion"/>
  </si>
  <si>
    <t>15,转仓库存97</t>
  </si>
  <si>
    <t>C2796753</t>
    <phoneticPr fontId="36" type="noConversion"/>
  </si>
  <si>
    <t xml:space="preserve">埃迪蒙托 慢回弹零压枕22256黄色53*38*12 </t>
    <phoneticPr fontId="36" type="noConversion"/>
  </si>
  <si>
    <t>http://item.feifei.com/C2796753.html</t>
  </si>
  <si>
    <t>99,转仓库存1</t>
  </si>
  <si>
    <t>C6104879</t>
    <phoneticPr fontId="36" type="noConversion"/>
  </si>
  <si>
    <t xml:space="preserve">埃迪蒙托 天然乳胶枕22065白色56*36*9 </t>
    <phoneticPr fontId="36" type="noConversion"/>
  </si>
  <si>
    <t>http://item.feifei.com/C6104879.html</t>
    <phoneticPr fontId="36" type="noConversion"/>
  </si>
  <si>
    <t>21,转仓库存34</t>
  </si>
  <si>
    <t>品牌</t>
    <phoneticPr fontId="36" type="noConversion"/>
  </si>
  <si>
    <t>23,转仓库存0</t>
  </si>
  <si>
    <t>家纺</t>
    <phoneticPr fontId="36" type="noConversion"/>
  </si>
  <si>
    <t>30,转仓库存0</t>
  </si>
  <si>
    <t>C4315532</t>
    <phoneticPr fontId="36" type="noConversion"/>
  </si>
  <si>
    <t xml:space="preserve">埃迪蒙托 超柔四孔纤维枕21211白色48*74 四孔纤维面料 工艺精致大方 </t>
    <phoneticPr fontId="36" type="noConversion"/>
  </si>
  <si>
    <t>http://item.feifei.com/C4315532.html</t>
    <phoneticPr fontId="36" type="noConversion"/>
  </si>
  <si>
    <t>0,转仓库存0</t>
  </si>
  <si>
    <t>C2878280</t>
    <phoneticPr fontId="36" type="noConversion"/>
  </si>
  <si>
    <t>埃迪蒙托 抗菌防螨决明子枕（对）23994</t>
    <phoneticPr fontId="36" type="noConversion"/>
  </si>
  <si>
    <t>http://item.feifei.com/C2878280.html</t>
    <phoneticPr fontId="36" type="noConversion"/>
  </si>
  <si>
    <t>0,转仓库存84</t>
  </si>
  <si>
    <t>C5283681</t>
    <phoneticPr fontId="36" type="noConversion"/>
  </si>
  <si>
    <t>埃迪蒙托 迷恋床笠式全棉四件套 51331760</t>
    <phoneticPr fontId="36" type="noConversion"/>
  </si>
  <si>
    <t>http://item.feifei.com/C5283681.html</t>
    <phoneticPr fontId="36" type="noConversion"/>
  </si>
  <si>
    <t>C4491766</t>
    <phoneticPr fontId="36" type="noConversion"/>
  </si>
  <si>
    <t>埃迪蒙托 迷恋床笠式全棉四件套 51321760</t>
    <phoneticPr fontId="36" type="noConversion"/>
  </si>
  <si>
    <t>http://item.feifei.com/c4491766.html</t>
    <phoneticPr fontId="36" type="noConversion"/>
  </si>
  <si>
    <t>17,转仓库存0</t>
  </si>
  <si>
    <t>C1251300</t>
    <phoneticPr fontId="36" type="noConversion"/>
  </si>
  <si>
    <t>埃迪蒙托 迷恋床笠式全棉四件套 51321740</t>
    <phoneticPr fontId="36" type="noConversion"/>
  </si>
  <si>
    <t>http://item.feifei.com/c1251300.html</t>
    <phoneticPr fontId="36" type="noConversion"/>
  </si>
  <si>
    <t>24,转仓库存0</t>
  </si>
  <si>
    <t>C3738047</t>
    <phoneticPr fontId="36" type="noConversion"/>
  </si>
  <si>
    <t>埃迪蒙托 决明子保健枕23741白色48*74</t>
    <phoneticPr fontId="36" type="noConversion"/>
  </si>
  <si>
    <t>http://item.feifei.com/C3738047.html</t>
    <phoneticPr fontId="36" type="noConversion"/>
  </si>
  <si>
    <t>5,转仓库存125</t>
  </si>
  <si>
    <t>C2571160</t>
    <phoneticPr fontId="36" type="noConversion"/>
  </si>
  <si>
    <t>埃迪蒙托 抗菌防螨保护垫白色 180*200</t>
    <phoneticPr fontId="36" type="noConversion"/>
  </si>
  <si>
    <t>http://item.feifei.com/C2571160.html</t>
  </si>
  <si>
    <t>0,转仓库存10</t>
  </si>
  <si>
    <t>C8943879</t>
    <phoneticPr fontId="36" type="noConversion"/>
  </si>
  <si>
    <t>埃迪蒙托 天然乳胶学生枕22072白色44*27*6</t>
    <phoneticPr fontId="36" type="noConversion"/>
  </si>
  <si>
    <t>http://item.feifei.com/C8943879.html</t>
    <phoneticPr fontId="36" type="noConversion"/>
  </si>
  <si>
    <t>21,转仓库存0</t>
  </si>
  <si>
    <t>C2417125</t>
    <phoneticPr fontId="36" type="noConversion"/>
  </si>
  <si>
    <t>埃迪蒙托 纯棉保护垫白色 150*200</t>
    <phoneticPr fontId="36" type="noConversion"/>
  </si>
  <si>
    <t>http://item.feifei.com/C2417125.html</t>
    <phoneticPr fontId="36" type="noConversion"/>
  </si>
  <si>
    <t>1,转仓库存10</t>
  </si>
  <si>
    <t>C7393166</t>
    <phoneticPr fontId="36" type="noConversion"/>
  </si>
  <si>
    <t>埃迪蒙托 超细绒毯150*200</t>
    <phoneticPr fontId="36" type="noConversion"/>
  </si>
  <si>
    <t>http://item.feifei.com/C7393166.html</t>
    <phoneticPr fontId="36" type="noConversion"/>
  </si>
  <si>
    <t>16,转仓库存0</t>
  </si>
  <si>
    <t>C1621480</t>
    <phoneticPr fontId="36" type="noConversion"/>
  </si>
  <si>
    <t>http://item.feifei.com/c1621480.html</t>
    <phoneticPr fontId="36" type="noConversion"/>
  </si>
  <si>
    <t>3,转仓库存15</t>
  </si>
  <si>
    <t>C8424354</t>
    <phoneticPr fontId="36" type="noConversion"/>
  </si>
  <si>
    <t>http://item.feifei.com/c8424354.html</t>
    <phoneticPr fontId="36" type="noConversion"/>
  </si>
  <si>
    <t>2,转仓库存10</t>
  </si>
  <si>
    <t>C4887303</t>
    <phoneticPr fontId="36" type="noConversion"/>
  </si>
  <si>
    <t>http://item.feifei.com/c4887303.html</t>
    <phoneticPr fontId="36" type="noConversion"/>
  </si>
  <si>
    <t>8,转仓库存0</t>
  </si>
  <si>
    <t>C4946933</t>
    <phoneticPr fontId="36" type="noConversion"/>
  </si>
  <si>
    <t>埃迪蒙托 迷恋床单式全棉四件套 51421750</t>
    <phoneticPr fontId="36" type="noConversion"/>
  </si>
  <si>
    <t>http://item.feifei.com/C4946933.html</t>
    <phoneticPr fontId="36" type="noConversion"/>
  </si>
  <si>
    <t>26,转仓库存0</t>
  </si>
  <si>
    <t>C7381632</t>
    <phoneticPr fontId="36" type="noConversion"/>
  </si>
  <si>
    <t>http://item.feifei.com/c7381632.html</t>
    <phoneticPr fontId="36" type="noConversion"/>
  </si>
  <si>
    <t>C3608651</t>
    <phoneticPr fontId="36" type="noConversion"/>
  </si>
  <si>
    <t>http://item.feifei.com/c3608651.html</t>
    <phoneticPr fontId="36" type="noConversion"/>
  </si>
  <si>
    <t>9,转仓库存0</t>
  </si>
  <si>
    <t>C5468666</t>
    <phoneticPr fontId="36" type="noConversion"/>
  </si>
  <si>
    <t>埃迪蒙托 格调床笠式全棉贡缎四件套 53138320</t>
    <phoneticPr fontId="36" type="noConversion"/>
  </si>
  <si>
    <t>http://item.feifei.com/C5468666.html</t>
    <phoneticPr fontId="36" type="noConversion"/>
  </si>
  <si>
    <t>7,转仓库存0</t>
  </si>
  <si>
    <t>C6742366</t>
    <phoneticPr fontId="36" type="noConversion"/>
  </si>
  <si>
    <t>http://item.feifei.com/c6742366.html</t>
    <phoneticPr fontId="36" type="noConversion"/>
  </si>
  <si>
    <t>10,转仓库存0</t>
  </si>
  <si>
    <t>C8800524</t>
    <phoneticPr fontId="36" type="noConversion"/>
  </si>
  <si>
    <t>埃迪蒙托 格调床笠式全棉贡缎四件套 53128310</t>
    <phoneticPr fontId="36" type="noConversion"/>
  </si>
  <si>
    <t>http://item.feifei.com/C8800524.html</t>
  </si>
  <si>
    <t>http://item.feifei.com/c6742366.html</t>
  </si>
  <si>
    <t>C3846089</t>
  </si>
  <si>
    <t>埃迪蒙托 抗菌防螨保护垫白色 150*200</t>
    <phoneticPr fontId="36" type="noConversion"/>
  </si>
  <si>
    <t>http://item.feifei.com/C3846089.html</t>
    <phoneticPr fontId="36" type="noConversion"/>
  </si>
  <si>
    <t>C2123242</t>
  </si>
  <si>
    <t>埃迪蒙托 莲花床笠式全棉贡缎四件套 881463460</t>
    <phoneticPr fontId="36" type="noConversion"/>
  </si>
  <si>
    <t>http://item.feifei.com/c2123242.html</t>
  </si>
  <si>
    <t>5,转仓库存0</t>
  </si>
  <si>
    <t>C4513066</t>
    <phoneticPr fontId="36" type="noConversion"/>
  </si>
  <si>
    <t xml:space="preserve">埃迪蒙托 莲花床笠式全棉贡缎四件套 881393450 </t>
    <phoneticPr fontId="36" type="noConversion"/>
  </si>
  <si>
    <t>http://item.feifei.com/c4513066.html</t>
    <phoneticPr fontId="36" type="noConversion"/>
  </si>
  <si>
    <t>C6942103</t>
    <phoneticPr fontId="36" type="noConversion"/>
  </si>
  <si>
    <t>埃迪蒙托 格调床笠式全棉贡缎四件套 53138300</t>
    <phoneticPr fontId="36" type="noConversion"/>
  </si>
  <si>
    <t>http://item.feifei.com/c6942103.html</t>
    <phoneticPr fontId="36" type="noConversion"/>
  </si>
  <si>
    <t>C6288189</t>
    <phoneticPr fontId="36" type="noConversion"/>
  </si>
  <si>
    <t>埃迪蒙托 馨柔纯桑蚕丝薄被白色 200*230</t>
    <phoneticPr fontId="36" type="noConversion"/>
  </si>
  <si>
    <t>http://item.feifei.com/C6288189.html</t>
    <phoneticPr fontId="36" type="noConversion"/>
  </si>
  <si>
    <t>95,转仓库存0</t>
  </si>
  <si>
    <t>C4002595</t>
    <phoneticPr fontId="36" type="noConversion"/>
  </si>
  <si>
    <t>埃迪蒙托 馨柔纯桑蚕丝薄被白色 245*230</t>
    <phoneticPr fontId="36" type="noConversion"/>
  </si>
  <si>
    <t>http://item.feifei.com/c4002595.html</t>
    <phoneticPr fontId="36" type="noConversion"/>
  </si>
  <si>
    <t>51,转仓库存9</t>
  </si>
  <si>
    <t>C3470554</t>
  </si>
  <si>
    <t xml:space="preserve">埃迪蒙托 全棉印花薄被200*230 蓝白
</t>
    <phoneticPr fontId="36" type="noConversion"/>
  </si>
  <si>
    <t>http://item.feifei.com/C3470554.html</t>
    <phoneticPr fontId="36" type="noConversion"/>
  </si>
  <si>
    <t>0,转仓库存18</t>
  </si>
  <si>
    <t>C8892207</t>
    <phoneticPr fontId="36" type="noConversion"/>
  </si>
  <si>
    <t>埃迪蒙托 全棉印花薄被200*230 粉红</t>
    <phoneticPr fontId="36" type="noConversion"/>
  </si>
  <si>
    <t>http://item.feifei.com/c8892207.html</t>
    <phoneticPr fontId="36" type="noConversion"/>
  </si>
  <si>
    <t>0,转仓库存50</t>
  </si>
  <si>
    <t>C6267840</t>
    <phoneticPr fontId="36" type="noConversion"/>
  </si>
  <si>
    <t>埃迪蒙托 全棉印花薄被200*230 蓝黄</t>
    <phoneticPr fontId="36" type="noConversion"/>
  </si>
  <si>
    <t>http://item.feifei.com/c6267840.html</t>
    <phoneticPr fontId="36" type="noConversion"/>
  </si>
  <si>
    <t>25,转仓库存5</t>
  </si>
  <si>
    <t>C8287097</t>
    <phoneticPr fontId="36" type="noConversion"/>
  </si>
  <si>
    <t>埃迪蒙托 全棉印花薄被200*230 黄白</t>
    <phoneticPr fontId="36" type="noConversion"/>
  </si>
  <si>
    <t>http://item.feifei.com/c8287097.html</t>
    <phoneticPr fontId="36" type="noConversion"/>
  </si>
  <si>
    <t>24,转仓库存4</t>
  </si>
  <si>
    <t>C2541106</t>
    <phoneticPr fontId="36" type="noConversion"/>
  </si>
  <si>
    <t xml:space="preserve">埃迪蒙托 抗菌防螨保护垫白色 120*200 </t>
    <phoneticPr fontId="36" type="noConversion"/>
  </si>
  <si>
    <t>http://item.feifei.com/C2541106.html</t>
    <phoneticPr fontId="36" type="noConversion"/>
  </si>
  <si>
    <t>4,转仓库存10</t>
  </si>
  <si>
    <t>C3449581</t>
    <phoneticPr fontId="36" type="noConversion"/>
  </si>
  <si>
    <t>http://item.feifei.com/C3449581.html</t>
    <phoneticPr fontId="36" type="noConversion"/>
  </si>
  <si>
    <t>9,转仓库存0</t>
    <phoneticPr fontId="36" type="noConversion"/>
  </si>
  <si>
    <t>家具</t>
  </si>
  <si>
    <t>简易家具</t>
  </si>
  <si>
    <t>空间大师</t>
  </si>
  <si>
    <t>F3076380</t>
  </si>
  <si>
    <t>空间大师简易衣柜SPM90163Y-PK</t>
  </si>
  <si>
    <t>http://item.feifei.com/F3076380.html</t>
  </si>
  <si>
    <t>81,转仓库存66</t>
    <phoneticPr fontId="36" type="noConversion"/>
  </si>
  <si>
    <t>F9089522</t>
  </si>
  <si>
    <t>空间大师懒人电脑桌DN-025</t>
  </si>
  <si>
    <t>http://item.feifei.com/F9089522.html</t>
  </si>
  <si>
    <t>F2614396</t>
  </si>
  <si>
    <t>空间大师简易衣柜SPM75163Y</t>
  </si>
  <si>
    <t>http://item.feifei.com/F2614396.html</t>
  </si>
  <si>
    <t>F7075848</t>
  </si>
  <si>
    <t>空间大师 跟你走收纳桌 SJQ-372</t>
  </si>
  <si>
    <t>http://item.feifei.com/F7075848.html</t>
  </si>
  <si>
    <t>6,转仓库存18</t>
    <phoneticPr fontId="36" type="noConversion"/>
  </si>
  <si>
    <t>F2719969</t>
  </si>
  <si>
    <t>空间大师简易衣柜SPM4716</t>
  </si>
  <si>
    <t>http://item.feifei.com/F2719969.html</t>
  </si>
  <si>
    <t>14,转仓库存104</t>
    <phoneticPr fontId="36" type="noConversion"/>
  </si>
  <si>
    <t>F5453228</t>
  </si>
  <si>
    <t>空间大师衣帽架YMJ-001BK黑色</t>
  </si>
  <si>
    <t>http://item.feifei.com/F5453228.html</t>
  </si>
  <si>
    <t>F2908809</t>
  </si>
  <si>
    <t>空间大师电脑桌DN-006</t>
  </si>
  <si>
    <t>http://item.feifei.com/F2908809.html</t>
  </si>
  <si>
    <t>E4855158</t>
  </si>
  <si>
    <t xml:space="preserve">空间大师 经典梅红双色布艺衣被收纳箱（内设钢架）004758 48L </t>
  </si>
  <si>
    <t>http://item.feifei.com/E4855158.html</t>
  </si>
  <si>
    <t>E3397218</t>
  </si>
  <si>
    <t>空间大师温馨蓝布艺衣被收纳箱（内设钢架） 004754</t>
  </si>
  <si>
    <t>http://item.feifei.com/E3397218.html</t>
  </si>
  <si>
    <t>F8614021</t>
  </si>
  <si>
    <t>空间大师人人电脑桌 DNZ59350105</t>
  </si>
  <si>
    <t>http://item.feifei.com/F8614021.html</t>
  </si>
  <si>
    <t>F2055072</t>
  </si>
  <si>
    <t>空间大师 简易床上松木电脑桌 DN-026</t>
  </si>
  <si>
    <t>http://item.feifei.com/F2055072.html</t>
  </si>
  <si>
    <t>F4766694</t>
  </si>
  <si>
    <t>空间大师衣帽架</t>
  </si>
  <si>
    <t>http://item.feifei.com/F4766694.html</t>
  </si>
  <si>
    <t>103,转仓库存90</t>
    <phoneticPr fontId="36" type="noConversion"/>
  </si>
  <si>
    <t>F4914093</t>
  </si>
  <si>
    <t>空间大师简易衣柜SPM9045Y-PL</t>
  </si>
  <si>
    <t>http://item.feifei.com/F4914093.html</t>
  </si>
  <si>
    <t>F8102500</t>
  </si>
  <si>
    <t>空间大师简易衣柜SPM7016Y-B</t>
  </si>
  <si>
    <t>http://item.feifei.com/F8102500.html</t>
  </si>
  <si>
    <t>F2009824</t>
  </si>
  <si>
    <t>空间大师简易衣柜SPM80160Y-GN</t>
  </si>
  <si>
    <t>http://item.feifei.com/F2009824.html</t>
  </si>
  <si>
    <t>F7960118</t>
  </si>
  <si>
    <t>空间大师简易衣柜SPM1016Y</t>
  </si>
  <si>
    <t>http://item.feifei.com/F7960118.html</t>
  </si>
  <si>
    <t>F1030003</t>
  </si>
  <si>
    <t>空间大师简易衣柜SPM011Y 4206</t>
  </si>
  <si>
    <t>http://item.feifei.com/F1030003.html</t>
  </si>
  <si>
    <t>F9734094</t>
  </si>
  <si>
    <t>空间大师竹艺置物架 ZYG003  三层</t>
  </si>
  <si>
    <t>http://item.feifei.com/F9734094.html</t>
  </si>
  <si>
    <t>15,转仓库存4</t>
    <phoneticPr fontId="36" type="noConversion"/>
  </si>
  <si>
    <t>F7512094</t>
  </si>
  <si>
    <t>空间大师竹艺置物架 ZYG004  四层</t>
  </si>
  <si>
    <t>http://item.feifei.com/F7512094.html</t>
  </si>
  <si>
    <t>31,转仓库存2</t>
    <phoneticPr fontId="36" type="noConversion"/>
  </si>
  <si>
    <t>F8184555</t>
  </si>
  <si>
    <t>空间大师旋转杂志架 SMK012</t>
  </si>
  <si>
    <t>http://item.feifei.com/F8184555.html</t>
  </si>
  <si>
    <t>F3113340</t>
  </si>
  <si>
    <t>空间大师 多功能五层架 SPM1044-5</t>
  </si>
  <si>
    <t>http://item.feifei.com/F3113340.html</t>
  </si>
  <si>
    <t>F4240570</t>
  </si>
  <si>
    <t>http://item.feifei.com/F4240570.html</t>
  </si>
  <si>
    <t>F3001994</t>
  </si>
  <si>
    <t>空间大师钢木餐椅DPY009原木色不带靠背</t>
  </si>
  <si>
    <t>http://item.feifei.com/F3001994.html</t>
  </si>
  <si>
    <t>F8278859</t>
  </si>
  <si>
    <t>空间大师 单门超容量十层鞋架SPM6030</t>
  </si>
  <si>
    <t>http://item.feifei.com/F8278859.html</t>
  </si>
  <si>
    <t>F4501530</t>
  </si>
  <si>
    <t>空间大师 沙发伴侣杂志架 MZ4065OT</t>
  </si>
  <si>
    <t>F2102500</t>
  </si>
  <si>
    <t>空间大师 久久鞋架（九层）咖啡色SJQ-449</t>
  </si>
  <si>
    <t>http://item.feifei.com/F2102500.html</t>
  </si>
  <si>
    <t>http://item.feifei.com/f5009035.html</t>
  </si>
  <si>
    <t>迪士尼（美兴&amp;瑞西屋）</t>
    <phoneticPr fontId="36" type="noConversion"/>
  </si>
  <si>
    <t>F8311559</t>
  </si>
  <si>
    <t>美兴 一岁宝宝玩具儿童实木木马婴儿木马小木马宝宝摇摇马 DWHX00017(W17) 维尼熊</t>
    <phoneticPr fontId="36" type="noConversion"/>
  </si>
  <si>
    <t>0,已到货3,待关单</t>
    <phoneticPr fontId="36" type="noConversion"/>
  </si>
  <si>
    <t>--</t>
  </si>
  <si>
    <t>F5204706</t>
  </si>
  <si>
    <t>美兴 一岁宝宝玩具儿童实木木马婴儿木马小木马宝宝摇摇马 DMHX00013(M13) 白雪公主</t>
  </si>
  <si>
    <t>F9546163</t>
  </si>
  <si>
    <t>美兴 儿童卡通小圆凳 DMHX00006(M06) 维尼熊</t>
    <phoneticPr fontId="36" type="noConversion"/>
  </si>
  <si>
    <t>0,已到货30,待关单</t>
    <phoneticPr fontId="36" type="noConversion"/>
  </si>
  <si>
    <t>F6510980</t>
  </si>
  <si>
    <t>美兴 儿童卡通小圆凳 DGHX00008(G09) 白雪公主</t>
  </si>
  <si>
    <t>0,已到货30,待关单”</t>
  </si>
  <si>
    <t>F3989612</t>
  </si>
  <si>
    <t>美兴 迪士尼儿童桌椅套装儿童餐椅幼儿园书桌套装课桌椅实木儿童学习桌 DGHX00027(G27) 白雪公主</t>
  </si>
  <si>
    <t>0,已到货5,待关单</t>
    <phoneticPr fontId="36" type="noConversion"/>
  </si>
  <si>
    <t>F1547625</t>
  </si>
  <si>
    <t>美兴 迪士尼儿童桌椅套装儿童餐椅幼儿园书桌套装课桌椅实木儿童学习桌 DWHX00038(W38) 维尼熊</t>
  </si>
  <si>
    <t>F1228204</t>
  </si>
  <si>
    <t>美兴 迪士尼儿童桌椅套装儿童餐椅幼儿园书桌套装课桌椅实木儿童学习桌 DMHX00038(M38) 米奇</t>
  </si>
  <si>
    <t>F8278119</t>
  </si>
  <si>
    <t>F8998417</t>
  </si>
  <si>
    <t>美兴 迪士尼儿童玩具收纳架超大幼儿园储物柜儿童整理柜玩具收纳箱 DMHX00005(W05) 其他</t>
  </si>
  <si>
    <t>F2617920</t>
  </si>
  <si>
    <t>美兴 迪士尼儿童玩具收纳架超大幼儿园储物柜儿童整理柜玩具收纳箱 DMHX00005(M05) 米妮</t>
  </si>
  <si>
    <t>F4937500</t>
  </si>
  <si>
    <t>美兴 迪士尼靠背椅宝宝椅儿童餐椅儿童桌椅实木凳子婴儿餐椅幼儿园椅子 DGHX00028(G28) 白雪公主</t>
  </si>
  <si>
    <t>F2912104</t>
  </si>
  <si>
    <t>美兴 迪士尼靠背椅宝宝椅儿童餐椅儿童桌椅实木凳子婴儿餐椅幼儿园椅子 DWHX00039(W39) 维尼熊</t>
  </si>
  <si>
    <t>0,已到货10,待关单”</t>
  </si>
  <si>
    <t>F9145883</t>
  </si>
  <si>
    <t>美兴 迪士尼靠背椅宝宝椅儿童餐椅儿童桌椅实木凳子婴儿餐椅幼儿园椅子 DMHX00039(M39) 米奇</t>
  </si>
  <si>
    <t>毛巾/浴巾/地垫</t>
    <phoneticPr fontId="36" type="noConversion"/>
  </si>
  <si>
    <t>C9490923</t>
    <phoneticPr fontId="36" type="noConversion"/>
  </si>
  <si>
    <t>【迪士尼正品授权】瑞西屋 迪士尼加大加厚竹纤维儿童浴巾 蓝色 1003090124068 粉色</t>
    <phoneticPr fontId="36" type="noConversion"/>
  </si>
  <si>
    <t>http://item.feifei.com/C9490923.html</t>
    <phoneticPr fontId="36" type="noConversion"/>
  </si>
  <si>
    <t>C4111816</t>
    <phoneticPr fontId="36" type="noConversion"/>
  </si>
  <si>
    <t>【迪士尼正品授权】瑞西屋 迪士尼加大加厚竹纤维儿童浴巾 蓝色 1003090124066 蓝色  100309012406</t>
    <phoneticPr fontId="36" type="noConversion"/>
  </si>
  <si>
    <t>C4126255</t>
    <phoneticPr fontId="36" type="noConversion"/>
  </si>
  <si>
    <t>C9936850</t>
    <phoneticPr fontId="36" type="noConversion"/>
  </si>
  <si>
    <t>瑞西屋 迪士尼地垫 1006050123034 40*60 米妮</t>
    <phoneticPr fontId="36" type="noConversion"/>
  </si>
  <si>
    <t>http://item.feifei.com/C9936850.html</t>
    <phoneticPr fontId="36" type="noConversion"/>
  </si>
  <si>
    <t>C3126562</t>
  </si>
  <si>
    <t>瑞西屋 迪士尼地垫 1006050123036 40*60 三公主</t>
    <phoneticPr fontId="36" type="noConversion"/>
  </si>
  <si>
    <t>http://item.feifei.com/C9936850.html</t>
  </si>
  <si>
    <t>C9119388</t>
  </si>
  <si>
    <t>瑞西屋 迪士尼地垫 1006050124072 50*80 米奇和朋友</t>
    <phoneticPr fontId="36" type="noConversion"/>
  </si>
  <si>
    <t>C3951489</t>
  </si>
  <si>
    <t>瑞西屋 迪士尼地垫 1006050123033 40*60 米奇和朋友</t>
    <phoneticPr fontId="36" type="noConversion"/>
  </si>
  <si>
    <t>C1645466</t>
  </si>
  <si>
    <t>瑞西屋 迪士尼地垫 1006050124073 50*80 白雪公主</t>
    <phoneticPr fontId="36" type="noConversion"/>
  </si>
  <si>
    <t>C4690733</t>
  </si>
  <si>
    <t>瑞西屋 迪士尼地垫 1006050123035 40*60 白雪公主</t>
    <phoneticPr fontId="36" type="noConversion"/>
  </si>
  <si>
    <t>C4073972</t>
  </si>
  <si>
    <t>瑞西屋 迪士尼地垫 1006050124074 50*80 小熊维尼</t>
    <phoneticPr fontId="36" type="noConversion"/>
  </si>
  <si>
    <t>瑞西屋 迪士尼地垫 1006050123037 40*60 小熊维尼</t>
    <phoneticPr fontId="36" type="noConversion"/>
  </si>
  <si>
    <t>C6957416</t>
    <phoneticPr fontId="36" type="noConversion"/>
  </si>
  <si>
    <t>瑞西屋 迪士尼米妮厨房三件套 5001050124008 米妮-俏皮甜心</t>
    <phoneticPr fontId="36" type="noConversion"/>
  </si>
  <si>
    <t>http://item.feifei.com/C6957416.html</t>
    <phoneticPr fontId="36" type="noConversion"/>
  </si>
  <si>
    <t>C2477913</t>
  </si>
  <si>
    <t>瑞西屋 迪士尼米妮厨房三件套 5001050124007 米妮-LOVE</t>
  </si>
  <si>
    <t>C8076592</t>
  </si>
  <si>
    <t>瑞西屋 迪士尼米妮厨房三件套 5001050124006 米妮-丛林冒险</t>
  </si>
  <si>
    <t>C6550019</t>
    <phoneticPr fontId="36" type="noConversion"/>
  </si>
  <si>
    <t>瑞西屋 迪士尼竹纤维毛巾套装（2条装）</t>
    <phoneticPr fontId="36" type="noConversion"/>
  </si>
  <si>
    <t>http://item.feifei.com/C6550019.html</t>
    <phoneticPr fontId="36" type="noConversion"/>
  </si>
  <si>
    <t>套件/枕头</t>
    <phoneticPr fontId="36" type="noConversion"/>
  </si>
  <si>
    <t>C7882017</t>
    <phoneticPr fontId="36" type="noConversion"/>
  </si>
  <si>
    <t>C3918683</t>
    <phoneticPr fontId="36" type="noConversion"/>
  </si>
  <si>
    <t>【迪士尼授权正品】瑞西屋 迪士尼空调毯 超软珊瑚绒面料 米奇和高飞 1008120123082 150cm*200cm</t>
    <phoneticPr fontId="36" type="noConversion"/>
  </si>
  <si>
    <t>【迪士尼授权正品】瑞西屋 迪士尼空调毯 超软珊瑚绒面料 米奇和高飞 1008120123081 100cm*150cm</t>
    <phoneticPr fontId="36" type="noConversion"/>
  </si>
  <si>
    <t>C7163525</t>
    <phoneticPr fontId="36" type="noConversion"/>
  </si>
  <si>
    <t>【迪士尼授权正品】瑞西屋 迪士尼儿童记忆枕 3D舒柔慢回弹定型枕 进口天然乳胶 1011141322017 黄色</t>
    <phoneticPr fontId="36" type="noConversion"/>
  </si>
  <si>
    <t>http://item.feifei.com/C7163525.html</t>
    <phoneticPr fontId="36" type="noConversion"/>
  </si>
  <si>
    <t>C5956629</t>
    <phoneticPr fontId="36" type="noConversion"/>
  </si>
  <si>
    <t>【迪士尼授权正品】瑞西屋 迪士尼儿童记忆枕 3D舒柔慢回弹定型枕 进口天然乳胶 1011141322016 粉色</t>
    <phoneticPr fontId="36" type="noConversion"/>
  </si>
  <si>
    <t>http://item.feifei.com/c5956629.html</t>
    <phoneticPr fontId="36" type="noConversion"/>
  </si>
  <si>
    <t>C4527398</t>
    <phoneticPr fontId="36" type="noConversion"/>
  </si>
  <si>
    <t>瑞西屋 迪士尼儿童记忆绵安睡枕 米奇1011140123069</t>
    <phoneticPr fontId="36" type="noConversion"/>
  </si>
  <si>
    <t>http://item.feifei.com/C4527398.html</t>
    <phoneticPr fontId="36" type="noConversion"/>
  </si>
  <si>
    <t>C2555376</t>
    <phoneticPr fontId="36" type="noConversion"/>
  </si>
  <si>
    <t>瑞西屋 迪士尼Marvel正品钢铁侠全棉儿童三件套 纯棉活性床上用品 1001011322005</t>
    <phoneticPr fontId="36" type="noConversion"/>
  </si>
  <si>
    <t>C1951088</t>
    <phoneticPr fontId="36" type="noConversion"/>
  </si>
  <si>
    <t>瑞西屋 迪士尼儿童记忆绵安睡枕 飞天钢铁侠 1011141322007</t>
    <phoneticPr fontId="36" type="noConversion"/>
  </si>
  <si>
    <t>http://item.feifei.com/C1951088.html</t>
    <phoneticPr fontId="36" type="noConversion"/>
  </si>
  <si>
    <t>C2548864</t>
    <phoneticPr fontId="36" type="noConversion"/>
  </si>
  <si>
    <t>瑞西屋 迪士尼儿童记忆枕 米奇的梦-浅蓝色 50*30*5/3</t>
    <phoneticPr fontId="36" type="noConversion"/>
  </si>
  <si>
    <t>http://item.feifei.com/C2548864.html</t>
    <phoneticPr fontId="36" type="noConversion"/>
  </si>
  <si>
    <t>C6567062</t>
    <phoneticPr fontId="36" type="noConversion"/>
  </si>
  <si>
    <t>瑞西屋 迪士尼儿童记忆绵安睡枕 星空钢铁侠 1011141322008</t>
    <phoneticPr fontId="36" type="noConversion"/>
  </si>
  <si>
    <t>http://item.feifei.com/C6567062.html</t>
    <phoneticPr fontId="36" type="noConversion"/>
  </si>
  <si>
    <t>C7161950</t>
  </si>
  <si>
    <t>C7161950</t>
    <phoneticPr fontId="36" type="noConversion"/>
  </si>
  <si>
    <t>瑞西屋 迪士尼儿童记忆绵安睡枕 米妮 1011141322009</t>
    <phoneticPr fontId="36" type="noConversion"/>
  </si>
  <si>
    <t>http://item.feifei.com/C7161950.html</t>
    <phoneticPr fontId="36" type="noConversion"/>
  </si>
  <si>
    <t>灯饰</t>
  </si>
  <si>
    <t>吸顶灯&amp;台灯</t>
    <phoneticPr fontId="36" type="noConversion"/>
  </si>
  <si>
    <t>东联</t>
    <phoneticPr fontId="36" type="noConversion"/>
  </si>
  <si>
    <t>D4803412</t>
    <phoneticPr fontId="1" type="noConversion"/>
  </si>
  <si>
    <t>东联 玻璃水晶LED吸顶灯 X67</t>
    <phoneticPr fontId="1" type="noConversion"/>
  </si>
  <si>
    <t>http://item.feifei.com/D4803412.html</t>
    <phoneticPr fontId="36" type="noConversion"/>
  </si>
  <si>
    <t>2,转仓库存7</t>
    <phoneticPr fontId="36" type="noConversion"/>
  </si>
  <si>
    <t>D6925041</t>
    <phoneticPr fontId="1" type="noConversion"/>
  </si>
  <si>
    <t>东联 节能吸顶灯 X134 LED 小号 白光</t>
    <phoneticPr fontId="1" type="noConversion"/>
  </si>
  <si>
    <t>http://item.feifei.com/d6925041.html</t>
    <phoneticPr fontId="36" type="noConversion"/>
  </si>
  <si>
    <t>D3164140</t>
    <phoneticPr fontId="1" type="noConversion"/>
  </si>
  <si>
    <t>东联 升级版LED吸顶灯 X61 小号</t>
    <phoneticPr fontId="1" type="noConversion"/>
  </si>
  <si>
    <t>http://item.feifei.com/d3164140.html</t>
    <phoneticPr fontId="36" type="noConversion"/>
  </si>
  <si>
    <t>4,转仓库存17</t>
    <phoneticPr fontId="36" type="noConversion"/>
  </si>
  <si>
    <t>灯饰</t>
    <phoneticPr fontId="36" type="noConversion"/>
  </si>
  <si>
    <t>D8500645</t>
  </si>
  <si>
    <t>东联 LED吸顶灯 X107 LED小号 黄光 不可调色温</t>
  </si>
  <si>
    <t>http://item.feifei.com/D8500645.html</t>
  </si>
  <si>
    <t>2,转仓库存7个</t>
    <phoneticPr fontId="36" type="noConversion"/>
  </si>
  <si>
    <t>D2123021</t>
    <phoneticPr fontId="1" type="noConversion"/>
  </si>
  <si>
    <t>东联 高端LED吸顶灯 X6080 小号</t>
    <phoneticPr fontId="1" type="noConversion"/>
  </si>
  <si>
    <t>http://item.feifei.com/d2123021.html</t>
    <phoneticPr fontId="36" type="noConversion"/>
  </si>
  <si>
    <t>5,转仓库存10</t>
    <phoneticPr fontId="36" type="noConversion"/>
  </si>
  <si>
    <t>D5826001</t>
    <phoneticPr fontId="1" type="noConversion"/>
  </si>
  <si>
    <r>
      <rPr>
        <sz val="10"/>
        <color indexed="8"/>
        <rFont val="微软雅黑"/>
        <family val="2"/>
        <charset val="134"/>
      </rPr>
      <t>东联 田园木艺吸顶灯 X78 樱花 45CM</t>
    </r>
    <phoneticPr fontId="1" type="noConversion"/>
  </si>
  <si>
    <t>http://item.feifei.com/D5826001.html</t>
    <phoneticPr fontId="36" type="noConversion"/>
  </si>
  <si>
    <t>3,转仓库存7</t>
    <phoneticPr fontId="36" type="noConversion"/>
  </si>
  <si>
    <t>D5812579</t>
    <phoneticPr fontId="1" type="noConversion"/>
  </si>
  <si>
    <t>东联 亚克力吸顶灯 X92 小号</t>
    <phoneticPr fontId="1" type="noConversion"/>
  </si>
  <si>
    <t>http://item.feifei.com/D5812579.html</t>
    <phoneticPr fontId="36" type="noConversion"/>
  </si>
  <si>
    <t>7,转仓库存27</t>
    <phoneticPr fontId="36" type="noConversion"/>
  </si>
  <si>
    <t>D6216841</t>
  </si>
  <si>
    <t>东联 简约现代LED吸顶灯 X64 小号</t>
    <phoneticPr fontId="1" type="noConversion"/>
  </si>
  <si>
    <t>http://item.feifei.com/d6216841.html</t>
  </si>
  <si>
    <t>D1801766</t>
    <phoneticPr fontId="1" type="noConversion"/>
  </si>
  <si>
    <r>
      <rPr>
        <sz val="10"/>
        <color indexed="8"/>
        <rFont val="微软雅黑"/>
        <family val="2"/>
        <charset val="134"/>
      </rPr>
      <t>苹果iPhone5吸顶灯 东联 led吸顶灯 X109 小号</t>
    </r>
    <phoneticPr fontId="1" type="noConversion"/>
  </si>
  <si>
    <t>http://item.feifei.com/D1801766.html</t>
    <phoneticPr fontId="36" type="noConversion"/>
  </si>
  <si>
    <t>0,转仓库存10</t>
    <phoneticPr fontId="36" type="noConversion"/>
  </si>
  <si>
    <t>D6924441</t>
    <phoneticPr fontId="1" type="noConversion"/>
  </si>
  <si>
    <t>东联 布莱尔阅读节能台灯 银色 布莱尔</t>
    <phoneticPr fontId="1" type="noConversion"/>
  </si>
  <si>
    <t>http://item.feifei.com/D6924441.html</t>
    <phoneticPr fontId="36" type="noConversion"/>
  </si>
  <si>
    <t>2,转仓库存26</t>
    <phoneticPr fontId="36" type="noConversion"/>
  </si>
  <si>
    <t>黑马</t>
    <phoneticPr fontId="36" type="noConversion"/>
  </si>
  <si>
    <t>D9094300</t>
    <phoneticPr fontId="1" type="noConversion"/>
  </si>
  <si>
    <t>东联 现代简约水晶卧室床头台灯 662-60 红色</t>
    <phoneticPr fontId="1" type="noConversion"/>
  </si>
  <si>
    <t>http://item.feifei.com/D1718008.html</t>
    <phoneticPr fontId="36" type="noConversion"/>
  </si>
  <si>
    <t>D1170790</t>
  </si>
  <si>
    <t>东联 落地灯 米歇尔 白色</t>
  </si>
  <si>
    <t>http://item.feifei.com/d1170790.html</t>
  </si>
  <si>
    <t>D1787573</t>
    <phoneticPr fontId="1" type="noConversion"/>
  </si>
  <si>
    <t>东联 LED护眼节能创意小夜灯 蜗牛墙壁灯 T28 黄色</t>
    <phoneticPr fontId="1" type="noConversion"/>
  </si>
  <si>
    <t>http://item.feifei.com/D1787573.html</t>
    <phoneticPr fontId="36" type="noConversion"/>
  </si>
  <si>
    <t>0,转仓库存8</t>
    <phoneticPr fontId="36" type="noConversion"/>
  </si>
  <si>
    <t>D8673323</t>
    <phoneticPr fontId="1" type="noConversion"/>
  </si>
  <si>
    <r>
      <rPr>
        <sz val="10"/>
        <color indexed="8"/>
        <rFont val="微软雅黑"/>
        <family val="2"/>
        <charset val="134"/>
      </rPr>
      <t>东联 LED护眼节能创意拍拍小夜灯 T27 白色 kitty高档材质 超大拍拍开关 可放手机 儿童灯 应急灯</t>
    </r>
    <phoneticPr fontId="1" type="noConversion"/>
  </si>
  <si>
    <t>http://item.feifei.com/D8673323.html</t>
    <phoneticPr fontId="36" type="noConversion"/>
  </si>
  <si>
    <t>4,转仓库存25</t>
    <phoneticPr fontId="36" type="noConversion"/>
  </si>
  <si>
    <t>D3683571</t>
    <phoneticPr fontId="1" type="noConversion"/>
  </si>
  <si>
    <r>
      <rPr>
        <sz val="10"/>
        <color indexed="8"/>
        <rFont val="微软雅黑"/>
        <family val="2"/>
        <charset val="134"/>
      </rPr>
      <t>东联 护眼阅读台灯 T5 粉色 三档触摸调光 无频闪无辐射 多关节可调 学习工作灯</t>
    </r>
    <phoneticPr fontId="1" type="noConversion"/>
  </si>
  <si>
    <t>http://item.feifei.com/d3683571.html</t>
    <phoneticPr fontId="36" type="noConversion"/>
  </si>
  <si>
    <t>D3219806</t>
    <phoneticPr fontId="1" type="noConversion"/>
  </si>
  <si>
    <r>
      <rPr>
        <sz val="10"/>
        <color indexed="8"/>
        <rFont val="微软雅黑"/>
        <family val="2"/>
        <charset val="134"/>
      </rPr>
      <t>东联 一体化LED射灯 背景墙灯节能天花射灯 高亮 S5-LED 黄光</t>
    </r>
    <phoneticPr fontId="1" type="noConversion"/>
  </si>
  <si>
    <t>http://item.feifei.com/d3219806.html</t>
    <phoneticPr fontId="36" type="noConversion"/>
  </si>
  <si>
    <t>50,转仓库存75</t>
    <phoneticPr fontId="36" type="noConversion"/>
  </si>
  <si>
    <t>D4375940</t>
    <phoneticPr fontId="1" type="noConversion"/>
  </si>
  <si>
    <r>
      <rPr>
        <sz val="10"/>
        <color indexed="8"/>
        <rFont val="微软雅黑"/>
        <family val="2"/>
        <charset val="134"/>
      </rPr>
      <t>东联正品LED灯带3528贴片60珠超高亮灯带 220V</t>
    </r>
    <phoneticPr fontId="1" type="noConversion"/>
  </si>
  <si>
    <t>http://item.feifei.com/d4375940.html</t>
    <phoneticPr fontId="36" type="noConversion"/>
  </si>
  <si>
    <t>D9370813</t>
  </si>
  <si>
    <t>东联 玻璃吸顶灯 X68 LED 线条 独特新颖 喷漆吸顶 优质LED灯珠 装饰灯 家居灯</t>
    <phoneticPr fontId="1" type="noConversion"/>
  </si>
  <si>
    <t>http://item.feifei.com/D9370813.html</t>
  </si>
  <si>
    <t>D8179355</t>
    <phoneticPr fontId="1" type="noConversion"/>
  </si>
  <si>
    <r>
      <rPr>
        <sz val="10"/>
        <color indexed="8"/>
        <rFont val="微软雅黑"/>
        <family val="2"/>
        <charset val="134"/>
      </rPr>
      <t>东联 吸顶灯 X100-LED 8W 方形 透光率高 发光均匀 散热快 厨卫灯 浴室灯</t>
    </r>
    <phoneticPr fontId="1" type="noConversion"/>
  </si>
  <si>
    <t>http://item.feifei.com/D8179355.html</t>
    <phoneticPr fontId="36" type="noConversion"/>
  </si>
  <si>
    <t>D9969749</t>
    <phoneticPr fontId="1" type="noConversion"/>
  </si>
  <si>
    <r>
      <rPr>
        <sz val="10"/>
        <color indexed="8"/>
        <rFont val="微软雅黑"/>
        <family val="2"/>
        <charset val="134"/>
      </rPr>
      <t>东联 吸顶灯 X100-LED 8W 圆形 透光率高 发光均匀 散热快 厨卫灯 浴室灯</t>
    </r>
    <phoneticPr fontId="1" type="noConversion"/>
  </si>
  <si>
    <t>http://item.feifei.com/D9969749.html</t>
    <phoneticPr fontId="36" type="noConversion"/>
  </si>
  <si>
    <t>D3148428</t>
    <phoneticPr fontId="1" type="noConversion"/>
  </si>
  <si>
    <r>
      <rPr>
        <sz val="10"/>
        <color indexed="8"/>
        <rFont val="微软雅黑"/>
        <family val="2"/>
        <charset val="134"/>
      </rPr>
      <t>东联 LED护眼节能创意小夜灯 T29 蓝色</t>
    </r>
    <phoneticPr fontId="1" type="noConversion"/>
  </si>
  <si>
    <t>http://item.feifei.com/d3148428.html</t>
    <phoneticPr fontId="36" type="noConversion"/>
  </si>
  <si>
    <t>0,转仓库存20</t>
    <phoneticPr fontId="36" type="noConversion"/>
  </si>
  <si>
    <t>飞粉日产品提交表</t>
    <phoneticPr fontId="36" type="noConversion"/>
  </si>
  <si>
    <r>
      <rPr>
        <b/>
        <sz val="9"/>
        <color rgb="FFFFFF00"/>
        <rFont val="宋体"/>
        <family val="3"/>
        <charset val="134"/>
      </rPr>
      <t>品牌专区</t>
    </r>
    <r>
      <rPr>
        <b/>
        <sz val="9"/>
        <color rgb="FFFFFF00"/>
        <rFont val="ArialUnicodeMS"/>
        <family val="2"/>
      </rPr>
      <t xml:space="preserve">/
</t>
    </r>
    <r>
      <rPr>
        <b/>
        <sz val="9"/>
        <color rgb="FFFFFF00"/>
        <rFont val="宋体"/>
        <family val="3"/>
        <charset val="134"/>
      </rPr>
      <t>品类楼层</t>
    </r>
    <phoneticPr fontId="36" type="noConversion"/>
  </si>
  <si>
    <t>产品类型</t>
    <phoneticPr fontId="36" type="noConversion"/>
  </si>
  <si>
    <t>当前库存（如有特殊情况，请说明）</t>
    <phoneticPr fontId="36" type="noConversion"/>
  </si>
  <si>
    <r>
      <rPr>
        <b/>
        <sz val="9"/>
        <color rgb="FFFFFF00"/>
        <rFont val="ArialUnicodeMS"/>
        <family val="2"/>
      </rPr>
      <t>飞飞价</t>
    </r>
  </si>
  <si>
    <r>
      <rPr>
        <b/>
        <sz val="9"/>
        <color rgb="FFFFFF00"/>
        <rFont val="ArialUnicodeMS"/>
        <family val="2"/>
      </rPr>
      <t>毛利率</t>
    </r>
  </si>
  <si>
    <t>网络常规售价（选填1-2个）</t>
    <phoneticPr fontId="36" type="noConversion"/>
  </si>
  <si>
    <t>市场部补差金额</t>
    <phoneticPr fontId="36" type="noConversion"/>
  </si>
  <si>
    <t>厂价支持</t>
    <phoneticPr fontId="36" type="noConversion"/>
  </si>
  <si>
    <r>
      <rPr>
        <b/>
        <sz val="9"/>
        <color rgb="FFFFFF00"/>
        <rFont val="宋体"/>
        <family val="3"/>
        <charset val="134"/>
      </rPr>
      <t>飞飞价</t>
    </r>
    <r>
      <rPr>
        <b/>
        <sz val="9"/>
        <color rgb="FFFFFF00"/>
        <rFont val="ArialUnicodeMS"/>
        <family val="2"/>
      </rPr>
      <t>-</t>
    </r>
    <r>
      <rPr>
        <b/>
        <sz val="9"/>
        <color rgb="FFFFFF00"/>
        <rFont val="宋体"/>
        <family val="3"/>
        <charset val="134"/>
      </rPr>
      <t>调整后的飞飞价</t>
    </r>
    <phoneticPr fontId="36" type="noConversion"/>
  </si>
  <si>
    <t>生活日用B</t>
  </si>
  <si>
    <t>品牌专区</t>
  </si>
  <si>
    <t>厂价支持促销价</t>
  </si>
  <si>
    <t>单件半价促销价格</t>
    <phoneticPr fontId="36" type="noConversion"/>
  </si>
  <si>
    <t>捆绑半价促销价格</t>
    <phoneticPr fontId="36" type="noConversion"/>
  </si>
  <si>
    <t>单价对比市场价</t>
    <phoneticPr fontId="36" type="noConversion"/>
  </si>
  <si>
    <t>捆绑对比市场价</t>
    <phoneticPr fontId="36" type="noConversion"/>
  </si>
  <si>
    <t>身体护理</t>
    <phoneticPr fontId="36" type="noConversion"/>
  </si>
  <si>
    <t>资生堂</t>
  </si>
  <si>
    <t>水之密语</t>
    <phoneticPr fontId="36" type="noConversion"/>
  </si>
  <si>
    <t>J7431317</t>
  </si>
  <si>
    <r>
      <rPr>
        <sz val="9"/>
        <color indexed="8"/>
        <rFont val="宋体"/>
        <family val="3"/>
        <charset val="134"/>
      </rPr>
      <t>水之密语亲水柔肤沐浴露</t>
    </r>
    <r>
      <rPr>
        <sz val="9"/>
        <color indexed="8"/>
        <rFont val="Arial"/>
        <family val="2"/>
      </rPr>
      <t>500ml</t>
    </r>
    <r>
      <rPr>
        <sz val="9"/>
        <color indexed="8"/>
        <rFont val="宋体"/>
        <family val="3"/>
        <charset val="134"/>
      </rPr>
      <t>送水之密语迷你随身装</t>
    </r>
    <r>
      <rPr>
        <sz val="9"/>
        <color indexed="8"/>
        <rFont val="Arial"/>
        <family val="2"/>
      </rPr>
      <t>50ml*2</t>
    </r>
    <phoneticPr fontId="36" type="noConversion"/>
  </si>
  <si>
    <t>头发护理</t>
    <phoneticPr fontId="36" type="noConversion"/>
  </si>
  <si>
    <t>E9713814</t>
  </si>
  <si>
    <r>
      <rPr>
        <sz val="9"/>
        <color indexed="8"/>
        <rFont val="Arial"/>
        <family val="2"/>
      </rPr>
      <t>资生堂水之密语凝润水护洗发露</t>
    </r>
    <r>
      <rPr>
        <sz val="9"/>
        <color indexed="8"/>
        <rFont val="Verdana"/>
        <family val="2"/>
      </rPr>
      <t xml:space="preserve"> 600ml</t>
    </r>
  </si>
  <si>
    <t>E9550529</t>
  </si>
  <si>
    <r>
      <rPr>
        <sz val="9"/>
        <color indexed="8"/>
        <rFont val="Arial"/>
        <family val="2"/>
      </rPr>
      <t>资生堂水之密语凝润滋养洗发露</t>
    </r>
    <r>
      <rPr>
        <sz val="9"/>
        <color indexed="8"/>
        <rFont val="Verdana"/>
        <family val="2"/>
      </rPr>
      <t xml:space="preserve"> 600ml</t>
    </r>
  </si>
  <si>
    <r>
      <rPr>
        <sz val="9"/>
        <color indexed="8"/>
        <rFont val="宋体"/>
        <family val="3"/>
        <charset val="134"/>
      </rPr>
      <t>资生堂</t>
    </r>
  </si>
  <si>
    <t>E9287643</t>
  </si>
  <si>
    <t>资生堂水之密语凝润滋养护发素/润发精华 600ml</t>
  </si>
  <si>
    <t>E1033291</t>
  </si>
  <si>
    <t>资生堂水之密语免洗夜用养发护理精华乳120g 日本进口</t>
  </si>
  <si>
    <t>E2687340</t>
  </si>
  <si>
    <t>资生堂水之密语亲水柔肤沐浴露/沐浴乳 500ml 日本进口</t>
  </si>
  <si>
    <t>惠润</t>
    <phoneticPr fontId="36" type="noConversion"/>
  </si>
  <si>
    <t>E1636305</t>
  </si>
  <si>
    <t>资生堂惠润沐浴露/沐浴乳 淡雅果味香 水嫩润泽型 650ml</t>
  </si>
  <si>
    <t>E7509662</t>
  </si>
  <si>
    <t>资生堂惠润沐浴露/沐浴乳 淡雅柑桔香 清爽柔滑型 650ml</t>
  </si>
  <si>
    <t>E4890000</t>
  </si>
  <si>
    <t>资生堂惠润柔净洗发露/洗发水 绿野芳香 600ml</t>
  </si>
  <si>
    <t>E8534106</t>
  </si>
  <si>
    <t>资生堂惠润绿野芳香迷你洗护套装 旅行随身2件套</t>
  </si>
  <si>
    <t>可悠然</t>
    <phoneticPr fontId="36" type="noConversion"/>
  </si>
  <si>
    <t>E4546900</t>
  </si>
  <si>
    <r>
      <rPr>
        <sz val="9"/>
        <color indexed="8"/>
        <rFont val="Arial"/>
        <family val="2"/>
      </rPr>
      <t>资生堂可悠然美肌沐浴露</t>
    </r>
    <r>
      <rPr>
        <sz val="9"/>
        <color indexed="8"/>
        <rFont val="Verdana"/>
        <family val="2"/>
      </rPr>
      <t>/</t>
    </r>
    <r>
      <rPr>
        <sz val="9"/>
        <color indexed="8"/>
        <rFont val="Arial"/>
        <family val="2"/>
      </rPr>
      <t>沐浴乳</t>
    </r>
    <r>
      <rPr>
        <sz val="9"/>
        <color indexed="8"/>
        <rFont val="Verdana"/>
        <family val="2"/>
      </rPr>
      <t xml:space="preserve"> </t>
    </r>
    <r>
      <rPr>
        <sz val="9"/>
        <color indexed="8"/>
        <rFont val="Arial"/>
        <family val="2"/>
      </rPr>
      <t>欣怡幽香</t>
    </r>
    <r>
      <rPr>
        <sz val="9"/>
        <color indexed="8"/>
        <rFont val="Verdana"/>
        <family val="2"/>
      </rPr>
      <t xml:space="preserve">550ml </t>
    </r>
    <r>
      <rPr>
        <sz val="9"/>
        <color indexed="8"/>
        <rFont val="Arial"/>
        <family val="2"/>
      </rPr>
      <t>日本进口</t>
    </r>
  </si>
  <si>
    <t>E2661322</t>
  </si>
  <si>
    <t>资生堂可悠然美肌沐浴露/沐浴乳 恬静清香550ml 日本进口</t>
  </si>
  <si>
    <t>丝蓓绮</t>
    <phoneticPr fontId="36" type="noConversion"/>
  </si>
  <si>
    <t>E7817831</t>
  </si>
  <si>
    <t>资生堂丝蓓绮奢耀柔艳洗发露 芬芳花果优雅香 750ml</t>
  </si>
  <si>
    <t>E6063000</t>
  </si>
  <si>
    <r>
      <rPr>
        <sz val="9"/>
        <color indexed="8"/>
        <rFont val="Arial"/>
        <family val="2"/>
      </rPr>
      <t>资生堂丝蓓绮奢耀柔艳洗发露</t>
    </r>
    <r>
      <rPr>
        <sz val="9"/>
        <color indexed="8"/>
        <rFont val="Verdana"/>
        <family val="2"/>
      </rPr>
      <t xml:space="preserve"> </t>
    </r>
    <r>
      <rPr>
        <sz val="9"/>
        <color indexed="8"/>
        <rFont val="Arial"/>
        <family val="2"/>
      </rPr>
      <t>芬芳花果优雅香</t>
    </r>
    <r>
      <rPr>
        <sz val="9"/>
        <color indexed="8"/>
        <rFont val="Verdana"/>
        <family val="2"/>
      </rPr>
      <t xml:space="preserve"> 400ml</t>
    </r>
  </si>
  <si>
    <t>E8235705</t>
  </si>
  <si>
    <r>
      <rPr>
        <sz val="9"/>
        <color indexed="8"/>
        <rFont val="Arial"/>
        <family val="2"/>
      </rPr>
      <t>资生堂丝蓓绮奢耀柔艳护发素</t>
    </r>
    <r>
      <rPr>
        <sz val="9"/>
        <color indexed="8"/>
        <rFont val="Verdana"/>
        <family val="2"/>
      </rPr>
      <t>/</t>
    </r>
    <r>
      <rPr>
        <sz val="9"/>
        <color indexed="8"/>
        <rFont val="Arial"/>
        <family val="2"/>
      </rPr>
      <t>润发乳</t>
    </r>
    <r>
      <rPr>
        <sz val="9"/>
        <color indexed="8"/>
        <rFont val="Verdana"/>
        <family val="2"/>
      </rPr>
      <t xml:space="preserve"> </t>
    </r>
    <r>
      <rPr>
        <sz val="9"/>
        <color indexed="8"/>
        <rFont val="Arial"/>
        <family val="2"/>
      </rPr>
      <t>芬芳花果优雅香</t>
    </r>
    <r>
      <rPr>
        <sz val="9"/>
        <color indexed="8"/>
        <rFont val="Verdana"/>
        <family val="2"/>
      </rPr>
      <t>750ml</t>
    </r>
  </si>
  <si>
    <t>E7042416</t>
  </si>
  <si>
    <t>资生堂丝蓓绮奢耀焕活洗发露 750ml</t>
  </si>
  <si>
    <t>E7136859</t>
  </si>
  <si>
    <t>资生堂丝蓓绮奢耀焕活护发素/润发乳 750ml</t>
  </si>
  <si>
    <t>E2373525</t>
  </si>
  <si>
    <t>资生堂丝蓓绮奢耀修护洗发露 清新花草淡雅香 750ml</t>
  </si>
  <si>
    <t>E4222995</t>
  </si>
  <si>
    <r>
      <rPr>
        <sz val="9"/>
        <color indexed="8"/>
        <rFont val="Arial"/>
        <family val="2"/>
      </rPr>
      <t>资生堂丝蓓绮奢耀修护护发素</t>
    </r>
    <r>
      <rPr>
        <sz val="9"/>
        <color indexed="8"/>
        <rFont val="Verdana"/>
        <family val="2"/>
      </rPr>
      <t xml:space="preserve"> </t>
    </r>
    <r>
      <rPr>
        <sz val="9"/>
        <color indexed="8"/>
        <rFont val="Arial"/>
        <family val="2"/>
      </rPr>
      <t>清新花草淡雅香</t>
    </r>
    <r>
      <rPr>
        <sz val="9"/>
        <color indexed="8"/>
        <rFont val="Verdana"/>
        <family val="2"/>
      </rPr>
      <t xml:space="preserve"> 750ml</t>
    </r>
  </si>
  <si>
    <t>E5525607</t>
  </si>
  <si>
    <t>资生堂丝蓓绮奢耀修护洗发露 清新花草淡雅香 400ml</t>
  </si>
  <si>
    <r>
      <rPr>
        <b/>
        <sz val="9"/>
        <color rgb="FFFFFF00"/>
        <rFont val="宋体"/>
        <family val="3"/>
        <charset val="134"/>
      </rPr>
      <t>品牌专区</t>
    </r>
    <r>
      <rPr>
        <b/>
        <sz val="9"/>
        <color rgb="FFFFFF00"/>
        <rFont val="ArialUnicodeMS"/>
        <family val="1"/>
      </rPr>
      <t xml:space="preserve">/
</t>
    </r>
    <r>
      <rPr>
        <b/>
        <sz val="9"/>
        <color rgb="FFFFFF00"/>
        <rFont val="宋体"/>
        <family val="3"/>
        <charset val="134"/>
      </rPr>
      <t>品类楼层_x000D_</t>
    </r>
    <phoneticPr fontId="69" type="noConversion"/>
  </si>
  <si>
    <r>
      <rPr>
        <b/>
        <sz val="9"/>
        <color rgb="FFFFFF00"/>
        <rFont val="宋体"/>
        <family val="3"/>
        <charset val="134"/>
      </rPr>
      <t>飞飞价</t>
    </r>
    <r>
      <rPr>
        <b/>
        <sz val="9"/>
        <color rgb="FFFFFF00"/>
        <rFont val="ArialUnicodeMS"/>
        <family val="1"/>
      </rPr>
      <t>_x000D_</t>
    </r>
    <phoneticPr fontId="69" type="noConversion"/>
  </si>
  <si>
    <r>
      <rPr>
        <b/>
        <sz val="9"/>
        <color rgb="FFFFFF00"/>
        <rFont val="宋体"/>
        <family val="3"/>
        <charset val="134"/>
      </rPr>
      <t>毛利率</t>
    </r>
    <r>
      <rPr>
        <b/>
        <sz val="9"/>
        <color rgb="FFFFFF00"/>
        <rFont val="ArialUnicodeMS"/>
        <family val="1"/>
      </rPr>
      <t>_x000D_</t>
    </r>
    <phoneticPr fontId="69" type="noConversion"/>
  </si>
  <si>
    <r>
      <rPr>
        <b/>
        <sz val="9"/>
        <color rgb="FFFFFF00"/>
        <rFont val="宋体"/>
        <family val="3"/>
        <charset val="134"/>
      </rPr>
      <t>飞飞价</t>
    </r>
    <r>
      <rPr>
        <b/>
        <sz val="9"/>
        <color rgb="FFFFFF00"/>
        <rFont val="ArialUnicodeMS"/>
        <family val="1"/>
      </rPr>
      <t>-</t>
    </r>
    <r>
      <rPr>
        <b/>
        <sz val="9"/>
        <color rgb="FFFFFF00"/>
        <rFont val="宋体"/>
        <family val="3"/>
        <charset val="134"/>
      </rPr>
      <t>调整后的飞飞价_x000D_</t>
    </r>
    <phoneticPr fontId="69" type="noConversion"/>
  </si>
  <si>
    <t>厨房用品</t>
  </si>
  <si>
    <t>乐扣乐扣</t>
  </si>
  <si>
    <t>B2056044</t>
  </si>
  <si>
    <t>乐扣乐扣 690ml随手搅拌杯 HPL934H 杯盖带密封胶圈 不易漏水</t>
  </si>
  <si>
    <t>http://item.feifei.com/B2056044.html</t>
  </si>
  <si>
    <t>B3724984</t>
  </si>
  <si>
    <t xml:space="preserve">乐扣乐扣 700ml运动水壶 HPP722 </t>
  </si>
  <si>
    <t>http://item.feifei.com/B3724984.html</t>
  </si>
  <si>
    <t>B2265634</t>
  </si>
  <si>
    <t>乐扣乐扣 STRING600ml运动水壶 HLC806TG 带过滤网</t>
  </si>
  <si>
    <t>http://item.feifei.com/B2265634.html</t>
  </si>
  <si>
    <t>B5522908</t>
  </si>
  <si>
    <t>乐扣乐扣 STRING700ml运动水壶 HLC807TR 带过滤网</t>
  </si>
  <si>
    <t>http://item.feifei.com/B5522908.html</t>
  </si>
  <si>
    <t>B5778233</t>
  </si>
  <si>
    <t>乐扣乐扣 运动水杯 LHC301 750ml 绿色304不锈钢 易开盖小口设计</t>
  </si>
  <si>
    <t>http://item.feifei.com/B5778233.html</t>
  </si>
  <si>
    <t>B7122380</t>
  </si>
  <si>
    <t>乐扣乐扣 运动水杯 LHC301 750ml 橘色305不锈钢 易开盖小口设计</t>
  </si>
  <si>
    <t>B8463662</t>
  </si>
  <si>
    <t>乐扣乐扣 700ml茶系列水杯 HPP722NT 配过滤网 瓶身凹凸设计 端握舒适</t>
  </si>
  <si>
    <t>http://item.feifei.com/B8463662.html</t>
  </si>
  <si>
    <t>B9435230</t>
  </si>
  <si>
    <t>乐扣乐扣 单个装630ml保鲜盒 LLG428 网络专供格拉斯四面锁扣密封饭盒</t>
  </si>
  <si>
    <t>http://item.feifei.com/B9435230.html</t>
  </si>
  <si>
    <r>
      <rPr>
        <sz val="10"/>
        <color indexed="8"/>
        <rFont val="宋体"/>
        <family val="3"/>
        <charset val="134"/>
      </rPr>
      <t>家居日用</t>
    </r>
  </si>
  <si>
    <r>
      <rPr>
        <sz val="10"/>
        <color indexed="8"/>
        <rFont val="ArialUnicodeMS"/>
        <family val="2"/>
      </rPr>
      <t>品牌</t>
    </r>
  </si>
  <si>
    <t>E5156348</t>
  </si>
  <si>
    <t>乐扣乐扣(LOCK&amp;LOCK)儿童易开收纳箱（15L）INP111G</t>
  </si>
  <si>
    <t>E4358753</t>
  </si>
  <si>
    <t>乐扣乐扣(LOCK&amp;LOCK)儿童易开收纳箱（15L）INP111P</t>
  </si>
  <si>
    <t>E7024576</t>
  </si>
  <si>
    <t>乐扣乐扣(LOCK&amp;LOCK)儿童易开收纳箱（15L）INP111Y</t>
  </si>
  <si>
    <t>E6635412</t>
  </si>
  <si>
    <t>乐扣乐扣(LOCK&amp;LOCK)儿童易开收纳箱（30L）INP112N</t>
  </si>
  <si>
    <t>E4360570</t>
  </si>
  <si>
    <t>乐扣乐扣(LOCK&amp;LOCK)儿童易开收纳箱（30L）INP112P</t>
  </si>
  <si>
    <t>E7510801</t>
  </si>
  <si>
    <t>乐扣乐扣(LOCK&amp;LOCK)儿童易开收纳箱（60L）INP113N</t>
  </si>
  <si>
    <t>E1555596</t>
  </si>
  <si>
    <t>乐扣乐扣圆点百纳箱LLB141R</t>
  </si>
  <si>
    <t>E4191179</t>
  </si>
  <si>
    <t>乐扣乐扣圆点百纳箱LLB142R</t>
  </si>
  <si>
    <t>E9554340</t>
  </si>
  <si>
    <t>乐扣乐扣圆点百纳箱LLB143C</t>
  </si>
  <si>
    <t>E1203281</t>
  </si>
  <si>
    <t>乐扣乐扣圆点百纳箱LLB144R</t>
  </si>
  <si>
    <t>E4955262</t>
  </si>
  <si>
    <t>乐扣乐扣圆点百纳箱LLB145R</t>
  </si>
  <si>
    <t>E6988442</t>
  </si>
  <si>
    <t>乐扣乐扣圆点百纳箱LLB145C</t>
  </si>
  <si>
    <t>E7836662</t>
  </si>
  <si>
    <t>乐扣乐扣圆点百纳箱LLB148R</t>
  </si>
  <si>
    <t>E3995088</t>
  </si>
  <si>
    <t>乐扣乐扣圆点百纳箱LLB148C</t>
  </si>
  <si>
    <t>E2533880</t>
  </si>
  <si>
    <t>乐扣乐扣百纳箱LLB211G</t>
  </si>
  <si>
    <t>E7924288</t>
  </si>
  <si>
    <t>乐扣乐扣百纳箱LLB211B</t>
  </si>
  <si>
    <t>E1424183</t>
  </si>
  <si>
    <t>乐扣乐扣百纳箱LLB231B</t>
  </si>
  <si>
    <t>E2834200</t>
  </si>
  <si>
    <r>
      <rPr>
        <sz val="10"/>
        <color indexed="8"/>
        <rFont val="宋体"/>
        <family val="3"/>
        <charset val="134"/>
      </rPr>
      <t>乐扣乐扣（</t>
    </r>
    <r>
      <rPr>
        <sz val="10"/>
        <color indexed="8"/>
        <rFont val="Verdana"/>
        <family val="2"/>
      </rPr>
      <t>lock&amp;lock)U</t>
    </r>
    <r>
      <rPr>
        <sz val="10"/>
        <color indexed="8"/>
        <rFont val="宋体"/>
        <family val="3"/>
        <charset val="134"/>
      </rPr>
      <t>型树叶百纳箱</t>
    </r>
    <r>
      <rPr>
        <sz val="10"/>
        <color indexed="8"/>
        <rFont val="Verdana"/>
        <family val="2"/>
      </rPr>
      <t>LLB5158P</t>
    </r>
  </si>
  <si>
    <t>E8953080</t>
  </si>
  <si>
    <t>乐扣乐扣（lock&amp;lock)U型树叶百纳箱LLB5158B</t>
  </si>
  <si>
    <t>E8576020</t>
  </si>
  <si>
    <t>乐扣乐扣（lock&amp;lock)U型树叶百纳箱LLB5158Y</t>
  </si>
  <si>
    <t>E8216950</t>
  </si>
  <si>
    <t>乐扣乐扣(lock&amp;lock)收纳箱LLB515GTG</t>
  </si>
  <si>
    <t>E9923627</t>
  </si>
  <si>
    <t>乐扣乐扣(lock&amp;lock)收纳箱LLB515YTG</t>
  </si>
  <si>
    <r>
      <rPr>
        <b/>
        <sz val="10"/>
        <color rgb="FFFFFF00"/>
        <rFont val="宋体"/>
        <family val="3"/>
        <charset val="134"/>
      </rPr>
      <t>品牌专区</t>
    </r>
    <r>
      <rPr>
        <b/>
        <sz val="10"/>
        <color rgb="FFFFFF00"/>
        <rFont val="ArialUnicodeMS"/>
        <family val="2"/>
      </rPr>
      <t xml:space="preserve">/
</t>
    </r>
    <r>
      <rPr>
        <b/>
        <sz val="10"/>
        <color rgb="FFFFFF00"/>
        <rFont val="宋体"/>
        <family val="3"/>
        <charset val="134"/>
      </rPr>
      <t>品类楼层</t>
    </r>
    <phoneticPr fontId="36" type="noConversion"/>
  </si>
  <si>
    <t>产品类型</t>
    <phoneticPr fontId="36" type="noConversion"/>
  </si>
  <si>
    <t>当前库存（如有特殊情况，请说明）</t>
    <phoneticPr fontId="36" type="noConversion"/>
  </si>
  <si>
    <r>
      <rPr>
        <b/>
        <sz val="10"/>
        <color rgb="FFFFFF00"/>
        <rFont val="ArialUnicodeMS"/>
        <family val="2"/>
      </rPr>
      <t>飞飞价</t>
    </r>
  </si>
  <si>
    <r>
      <rPr>
        <b/>
        <sz val="10"/>
        <color rgb="FFFFFF00"/>
        <rFont val="ArialUnicodeMS"/>
        <family val="2"/>
      </rPr>
      <t>毛利率</t>
    </r>
  </si>
  <si>
    <t>网络常规售价（选填1-2个）</t>
    <phoneticPr fontId="36" type="noConversion"/>
  </si>
  <si>
    <t>市场部补差金额</t>
    <phoneticPr fontId="36" type="noConversion"/>
  </si>
  <si>
    <t>推荐原因（清库存、争取到厂家支持、当季商品、换季换货等）</t>
    <phoneticPr fontId="36" type="noConversion"/>
  </si>
  <si>
    <t>厂价支持</t>
    <phoneticPr fontId="36" type="noConversion"/>
  </si>
  <si>
    <t>半价促销</t>
    <phoneticPr fontId="36" type="noConversion"/>
  </si>
  <si>
    <r>
      <rPr>
        <b/>
        <sz val="10"/>
        <color rgb="FFFFFF00"/>
        <rFont val="宋体"/>
        <family val="3"/>
        <charset val="134"/>
      </rPr>
      <t>飞飞价</t>
    </r>
    <r>
      <rPr>
        <b/>
        <sz val="10"/>
        <color rgb="FFFFFF00"/>
        <rFont val="ArialUnicodeMS"/>
        <family val="2"/>
      </rPr>
      <t>-</t>
    </r>
    <r>
      <rPr>
        <b/>
        <sz val="10"/>
        <color rgb="FFFFFF00"/>
        <rFont val="宋体"/>
        <family val="3"/>
        <charset val="134"/>
      </rPr>
      <t>调整后的飞飞价</t>
    </r>
    <phoneticPr fontId="36" type="noConversion"/>
  </si>
  <si>
    <t>母婴用品</t>
    <phoneticPr fontId="36" type="noConversion"/>
  </si>
  <si>
    <t>强生</t>
    <phoneticPr fontId="36" type="noConversion"/>
  </si>
  <si>
    <t>超级爆款</t>
    <phoneticPr fontId="36" type="noConversion"/>
  </si>
  <si>
    <t>强生婴儿</t>
    <phoneticPr fontId="36" type="noConversion"/>
  </si>
  <si>
    <t>品牌</t>
    <phoneticPr fontId="36" type="noConversion"/>
  </si>
  <si>
    <t>J9062263</t>
    <phoneticPr fontId="36" type="noConversion"/>
  </si>
  <si>
    <t>BN9538028</t>
    <phoneticPr fontId="36" type="noConversion"/>
  </si>
  <si>
    <t>强生婴儿 牛奶营养霜 25g *2瓶 限量促销</t>
    <phoneticPr fontId="36" type="noConversion"/>
  </si>
  <si>
    <r>
      <t>571</t>
    </r>
    <r>
      <rPr>
        <sz val="10"/>
        <color indexed="8"/>
        <rFont val="宋体"/>
        <family val="3"/>
        <charset val="134"/>
      </rPr>
      <t>，捆绑</t>
    </r>
    <r>
      <rPr>
        <sz val="10"/>
        <color indexed="8"/>
        <rFont val="Arial"/>
        <family val="2"/>
      </rPr>
      <t>2</t>
    </r>
    <r>
      <rPr>
        <sz val="10"/>
        <color indexed="8"/>
        <rFont val="宋体"/>
        <family val="3"/>
        <charset val="134"/>
      </rPr>
      <t>瓶后库存为</t>
    </r>
    <r>
      <rPr>
        <sz val="10"/>
        <color indexed="8"/>
        <rFont val="Arial"/>
        <family val="2"/>
      </rPr>
      <t>285</t>
    </r>
    <phoneticPr fontId="36" type="noConversion"/>
  </si>
  <si>
    <t>未补贴前为市场价3折</t>
  </si>
  <si>
    <t>面部护理</t>
    <phoneticPr fontId="36" type="noConversion"/>
  </si>
  <si>
    <t>强生</t>
    <phoneticPr fontId="36" type="noConversion"/>
  </si>
  <si>
    <t>露得清</t>
    <phoneticPr fontId="36" type="noConversion"/>
  </si>
  <si>
    <t>E7727119</t>
  </si>
  <si>
    <t>露得清深层净化洗面乳100g+毛巾</t>
    <phoneticPr fontId="36" type="noConversion"/>
  </si>
  <si>
    <t>一号店</t>
    <phoneticPr fontId="36" type="noConversion"/>
  </si>
  <si>
    <t>母婴用品</t>
    <phoneticPr fontId="36" type="noConversion"/>
  </si>
  <si>
    <t>超级爆款</t>
    <phoneticPr fontId="36" type="noConversion"/>
  </si>
  <si>
    <t>强生婴儿</t>
    <phoneticPr fontId="36" type="noConversion"/>
  </si>
  <si>
    <t>品牌</t>
    <phoneticPr fontId="36" type="noConversion"/>
  </si>
  <si>
    <t>L6521505</t>
    <phoneticPr fontId="96" type="noConversion"/>
  </si>
  <si>
    <t>强生婴儿牛奶沐浴露1L 双包装</t>
    <phoneticPr fontId="1" type="noConversion"/>
  </si>
  <si>
    <t>未补贴前为市场价7折</t>
  </si>
  <si>
    <t>J1588925</t>
    <phoneticPr fontId="96" type="noConversion"/>
  </si>
  <si>
    <t>强生婴儿 银耳柔护爽洁湿巾超值装 80片*3包</t>
    <phoneticPr fontId="1" type="noConversion"/>
  </si>
  <si>
    <t>未补贴前为市场价4折</t>
  </si>
  <si>
    <t>L1245024</t>
    <phoneticPr fontId="36" type="noConversion"/>
  </si>
  <si>
    <t>BN9538043</t>
    <phoneticPr fontId="36" type="noConversion"/>
  </si>
  <si>
    <t>强生婴儿清润保湿霜25克 *2瓶 限量促销</t>
    <phoneticPr fontId="36" type="noConversion"/>
  </si>
  <si>
    <r>
      <t>206</t>
    </r>
    <r>
      <rPr>
        <sz val="10"/>
        <color indexed="8"/>
        <rFont val="宋体"/>
        <family val="3"/>
        <charset val="134"/>
      </rPr>
      <t>，捆绑</t>
    </r>
    <r>
      <rPr>
        <sz val="10"/>
        <color indexed="8"/>
        <rFont val="Arial"/>
        <family val="2"/>
      </rPr>
      <t>2</t>
    </r>
    <r>
      <rPr>
        <sz val="10"/>
        <color indexed="8"/>
        <rFont val="宋体"/>
        <family val="3"/>
        <charset val="134"/>
      </rPr>
      <t>瓶后为</t>
    </r>
    <r>
      <rPr>
        <sz val="10"/>
        <color indexed="8"/>
        <rFont val="Arial"/>
        <family val="2"/>
      </rPr>
      <t>103</t>
    </r>
    <phoneticPr fontId="36" type="noConversion"/>
  </si>
  <si>
    <t>E5392325</t>
  </si>
  <si>
    <t>强生婴儿 洗发沐浴露 温和无泪配方300ml+100ml组合装</t>
    <phoneticPr fontId="96" type="noConversion"/>
  </si>
  <si>
    <t>未补贴前为市场价6折</t>
  </si>
  <si>
    <t>L5345920</t>
    <phoneticPr fontId="96" type="noConversion"/>
  </si>
  <si>
    <t>强生婴儿套装礼盒经典装</t>
  </si>
  <si>
    <t>L2435885</t>
  </si>
  <si>
    <t>BN9538014</t>
    <phoneticPr fontId="36" type="noConversion"/>
  </si>
  <si>
    <t>强生婴儿爽身粉70g *3包 限量促销</t>
    <phoneticPr fontId="36" type="noConversion"/>
  </si>
  <si>
    <r>
      <t>48</t>
    </r>
    <r>
      <rPr>
        <sz val="10"/>
        <color indexed="8"/>
        <rFont val="宋体"/>
        <family val="3"/>
        <charset val="134"/>
      </rPr>
      <t>，捆绑</t>
    </r>
    <r>
      <rPr>
        <sz val="10"/>
        <color indexed="8"/>
        <rFont val="Arial"/>
        <family val="2"/>
      </rPr>
      <t>3</t>
    </r>
    <r>
      <rPr>
        <sz val="10"/>
        <color indexed="8"/>
        <rFont val="宋体"/>
        <family val="3"/>
        <charset val="134"/>
      </rPr>
      <t>包后为</t>
    </r>
    <r>
      <rPr>
        <sz val="10"/>
        <color indexed="8"/>
        <rFont val="Arial"/>
        <family val="2"/>
      </rPr>
      <t>16</t>
    </r>
    <phoneticPr fontId="36" type="noConversion"/>
  </si>
  <si>
    <t>L2048269</t>
    <phoneticPr fontId="96" type="noConversion"/>
  </si>
  <si>
    <t>强生婴儿天然舒润滋养润肤霜40g(无香）</t>
    <phoneticPr fontId="1" type="noConversion"/>
  </si>
  <si>
    <t>L7725380</t>
  </si>
  <si>
    <t>强生婴儿护肤湿巾娇嫩倍护80片*2包</t>
  </si>
  <si>
    <t>E5814163</t>
  </si>
  <si>
    <t>强生婴儿 牛奶洗护沐浴露/沐浴乳 温和无泪配方1L+300ml</t>
    <phoneticPr fontId="1" type="noConversion"/>
  </si>
  <si>
    <t>J8039889</t>
  </si>
  <si>
    <t>强生婴儿 娇嫩倍护无香护肤湿巾 80片 新生儿适用</t>
    <phoneticPr fontId="1" type="noConversion"/>
  </si>
  <si>
    <t>L6357390</t>
  </si>
  <si>
    <t>强生婴儿牛奶沐浴露500ml+普通沐浴露500ml</t>
    <phoneticPr fontId="1" type="noConversion"/>
  </si>
  <si>
    <t>L8911460</t>
  </si>
  <si>
    <t>强生婴儿护肤湿巾倍柔护肤特惠装80片*2包</t>
  </si>
  <si>
    <t>未补贴前为市场价8折</t>
  </si>
  <si>
    <t>L8111352</t>
  </si>
  <si>
    <t>强生婴儿清凉粉140g听装</t>
  </si>
  <si>
    <t>L8774555</t>
  </si>
  <si>
    <t>强生婴儿柔泡型洗发沐浴露400毫升</t>
  </si>
  <si>
    <t>L7689540</t>
    <phoneticPr fontId="96" type="noConversion"/>
  </si>
  <si>
    <t>强生婴儿洗发露 100g</t>
  </si>
  <si>
    <t>未补贴前为市场价5折</t>
  </si>
  <si>
    <t>L6993936</t>
  </si>
  <si>
    <t>强生婴儿牛奶香皂125g</t>
  </si>
  <si>
    <t>L7747546</t>
  </si>
  <si>
    <t>强生婴儿护臀霜45g</t>
  </si>
  <si>
    <t>L3536372</t>
  </si>
  <si>
    <t>强生婴儿天然舒润滋养润肤露100ml</t>
  </si>
  <si>
    <t>L4110094</t>
  </si>
  <si>
    <t>强生婴儿天然舒润滋养润肤霜40g(有香）</t>
    <phoneticPr fontId="96" type="noConversion"/>
  </si>
  <si>
    <t>嗳呵</t>
    <phoneticPr fontId="36" type="noConversion"/>
  </si>
  <si>
    <t>J5379403</t>
  </si>
  <si>
    <t>嗳呵Elsker 婴儿多效保湿霜30g 女婴款</t>
    <phoneticPr fontId="1" type="noConversion"/>
  </si>
  <si>
    <t>J4376320</t>
  </si>
  <si>
    <t>嗳呵Elsker 婴儿多效保湿霜30g 男婴款</t>
    <phoneticPr fontId="1" type="noConversion"/>
  </si>
  <si>
    <t>E1103585</t>
  </si>
  <si>
    <t>嗳呵Elsker 婴儿草本洗衣液1L</t>
    <phoneticPr fontId="1" type="noConversion"/>
  </si>
  <si>
    <t>E6140018</t>
  </si>
  <si>
    <t>嗳呵Elsker 婴儿草本洗衣液500ml</t>
    <phoneticPr fontId="1" type="noConversion"/>
  </si>
  <si>
    <t>J8139559</t>
  </si>
  <si>
    <t>嗳呵Elsker 婴儿芦荟深层护肤柔湿巾 80片*3包</t>
    <phoneticPr fontId="96" type="noConversion"/>
  </si>
  <si>
    <t>L8702472</t>
    <phoneticPr fontId="96" type="noConversion"/>
  </si>
  <si>
    <t>强生婴儿牛奶沐浴露300+100ml超值装</t>
  </si>
  <si>
    <t>E2004765</t>
  </si>
  <si>
    <t>强生婴儿 牛奶营养霜 60g+25g 超值装</t>
    <phoneticPr fontId="1" type="noConversion"/>
  </si>
  <si>
    <t>身体护理</t>
    <phoneticPr fontId="36" type="noConversion"/>
  </si>
  <si>
    <t>强生美肌</t>
    <phoneticPr fontId="36" type="noConversion"/>
  </si>
  <si>
    <t>E3783736</t>
  </si>
  <si>
    <t>强生美肌恒日水嫩沐浴乳1千克+海洋沁氧沐浴露400g</t>
    <phoneticPr fontId="36" type="noConversion"/>
  </si>
  <si>
    <t>天猫私店</t>
    <phoneticPr fontId="36" type="noConversion"/>
  </si>
  <si>
    <t>J6926158</t>
  </si>
  <si>
    <t>强生美肌恒日水嫩沐浴乳400g+强生美肌恒日倍润沐浴乳400g 促销装</t>
    <phoneticPr fontId="36" type="noConversion"/>
  </si>
  <si>
    <t xml:space="preserve">J7399919  </t>
    <phoneticPr fontId="36" type="noConversion"/>
  </si>
  <si>
    <t>优惠装美肌恒日倍润润肤乳200ml+手霜</t>
    <phoneticPr fontId="36" type="noConversion"/>
  </si>
  <si>
    <t>E2197669</t>
  </si>
  <si>
    <t>特惠装强生美肌恒日水嫩润肤乳100ml</t>
    <phoneticPr fontId="36" type="noConversion"/>
  </si>
  <si>
    <t>J2029153</t>
    <phoneticPr fontId="36" type="noConversion"/>
  </si>
  <si>
    <t>强生美肌悠然舒缓护手霜50g</t>
    <phoneticPr fontId="36" type="noConversion"/>
  </si>
  <si>
    <t>天猫华南站</t>
    <phoneticPr fontId="36" type="noConversion"/>
  </si>
  <si>
    <t xml:space="preserve">J4655800 </t>
    <phoneticPr fontId="36" type="noConversion"/>
  </si>
  <si>
    <t>强生美肌恒日水嫩护手霜50g</t>
    <phoneticPr fontId="36" type="noConversion"/>
  </si>
  <si>
    <t>面部护理</t>
    <phoneticPr fontId="36" type="noConversion"/>
  </si>
  <si>
    <t>露得清</t>
    <phoneticPr fontId="36" type="noConversion"/>
  </si>
  <si>
    <t>E6620109</t>
  </si>
  <si>
    <t>露得清深层净化洗面乳100克双包装</t>
    <phoneticPr fontId="36" type="noConversion"/>
  </si>
  <si>
    <t>J7893467</t>
  </si>
  <si>
    <t>露得清深层净化洗面乳100g 送水活盈透保湿面膜 促销装</t>
    <phoneticPr fontId="36" type="noConversion"/>
  </si>
  <si>
    <t>E5968424</t>
  </si>
  <si>
    <t>露得清男士深层去油洗面乳 100g</t>
    <phoneticPr fontId="36" type="noConversion"/>
  </si>
  <si>
    <t>可伶可俐</t>
    <phoneticPr fontId="36" type="noConversion"/>
  </si>
  <si>
    <t>E9457820</t>
  </si>
  <si>
    <t>可伶可俐吸油蓝膜双包装促销装</t>
    <phoneticPr fontId="36" type="noConversion"/>
  </si>
  <si>
    <t>天猫</t>
    <phoneticPr fontId="36" type="noConversion"/>
  </si>
  <si>
    <t>大宝</t>
    <phoneticPr fontId="36" type="noConversion"/>
  </si>
  <si>
    <t>E8226507</t>
  </si>
  <si>
    <t>大宝SOD蜜100ml</t>
    <phoneticPr fontId="36" type="noConversion"/>
  </si>
  <si>
    <t>E5855440</t>
  </si>
  <si>
    <t>大宝滋养手霜60g（超值双支装）</t>
    <phoneticPr fontId="36" type="noConversion"/>
  </si>
  <si>
    <t>口腔护理</t>
    <phoneticPr fontId="36" type="noConversion"/>
  </si>
  <si>
    <t>李施德林</t>
    <phoneticPr fontId="36" type="noConversion"/>
  </si>
  <si>
    <t>E5769994</t>
    <phoneticPr fontId="18" type="noConversion"/>
  </si>
  <si>
    <t>李施德林漱口水-齿龈防护500ml</t>
    <phoneticPr fontId="36" type="noConversion"/>
  </si>
  <si>
    <t>E8874613</t>
    <phoneticPr fontId="18" type="noConversion"/>
  </si>
  <si>
    <t>李施德林绿茶精华漱口水500ml</t>
    <phoneticPr fontId="36" type="noConversion"/>
  </si>
  <si>
    <t>女性护理</t>
    <phoneticPr fontId="36" type="noConversion"/>
  </si>
  <si>
    <t>娇爽</t>
    <phoneticPr fontId="36" type="noConversion"/>
  </si>
  <si>
    <t>J2666400</t>
  </si>
  <si>
    <t>娇爽卫生巾 魔力畅吸棉柔透气丝薄日用20片</t>
    <phoneticPr fontId="36" type="noConversion"/>
  </si>
  <si>
    <t>J7652804</t>
  </si>
  <si>
    <t>娇爽卫生巾 魔力畅吸棉柔透气丝薄日用10片</t>
    <phoneticPr fontId="36" type="noConversion"/>
  </si>
  <si>
    <t>一号店</t>
    <phoneticPr fontId="36" type="noConversion"/>
  </si>
  <si>
    <t>J2099170</t>
  </si>
  <si>
    <t>娇爽卫生巾 魔力畅吸干爽速洁纤巧日用10片</t>
    <phoneticPr fontId="36" type="noConversion"/>
  </si>
  <si>
    <t>O.B.</t>
    <phoneticPr fontId="36" type="noConversion"/>
  </si>
  <si>
    <t>E2923407</t>
  </si>
  <si>
    <t>o.b. ProComfort内置式卫生棉条普通型16支</t>
    <phoneticPr fontId="36" type="noConversion"/>
  </si>
  <si>
    <t>E7477510</t>
  </si>
  <si>
    <t>o.b. ProComfort 内置式卫生棉条量多型16支</t>
  </si>
  <si>
    <r>
      <rPr>
        <b/>
        <sz val="9"/>
        <color rgb="FFFFFF00"/>
        <rFont val="宋体"/>
        <family val="3"/>
        <charset val="134"/>
      </rPr>
      <t>品牌专区</t>
    </r>
    <r>
      <rPr>
        <b/>
        <sz val="9"/>
        <color rgb="FFFFFF00"/>
        <rFont val="ArialUnicodeMS"/>
        <family val="2"/>
      </rPr>
      <t xml:space="preserve">/
</t>
    </r>
    <r>
      <rPr>
        <b/>
        <sz val="9"/>
        <color rgb="FFFFFF00"/>
        <rFont val="宋体"/>
        <family val="3"/>
        <charset val="134"/>
      </rPr>
      <t>品类楼层</t>
    </r>
    <phoneticPr fontId="36" type="noConversion"/>
  </si>
  <si>
    <t>产品类型</t>
    <phoneticPr fontId="36" type="noConversion"/>
  </si>
  <si>
    <r>
      <rPr>
        <b/>
        <sz val="9"/>
        <color indexed="9"/>
        <rFont val="宋体"/>
        <family val="3"/>
        <charset val="134"/>
      </rPr>
      <t xml:space="preserve">子
</t>
    </r>
    <r>
      <rPr>
        <b/>
        <sz val="9"/>
        <color indexed="9"/>
        <rFont val="ArialUnicodeMS"/>
        <family val="2"/>
      </rPr>
      <t>SKU</t>
    </r>
    <r>
      <rPr>
        <b/>
        <sz val="9"/>
        <color indexed="9"/>
        <rFont val="宋体"/>
        <family val="3"/>
        <charset val="134"/>
      </rPr>
      <t>号码</t>
    </r>
    <phoneticPr fontId="36" type="noConversion"/>
  </si>
  <si>
    <t>一楼：迪士尼保温杯</t>
    <phoneticPr fontId="42" type="noConversion"/>
  </si>
  <si>
    <t>迪士尼</t>
  </si>
  <si>
    <r>
      <t>B2895830</t>
    </r>
    <r>
      <rPr>
        <sz val="9"/>
        <rFont val="Times New Roman"/>
        <family val="1"/>
      </rPr>
      <t>_x000D_</t>
    </r>
    <phoneticPr fontId="42" type="noConversion"/>
  </si>
  <si>
    <t>迪士尼Disney保温杯/保温壶 5622 GXMM5622 250ml 黑色</t>
  </si>
  <si>
    <t>http://item.feifei.com/B2895830.html</t>
  </si>
  <si>
    <t>76（专柜价）</t>
    <phoneticPr fontId="42" type="noConversion"/>
  </si>
  <si>
    <t>B6793647</t>
  </si>
  <si>
    <t>迪士尼Disney保温杯/保温壶 5622 GXMM5622 251ml 粉红色</t>
  </si>
  <si>
    <t>http://item.feifei.com/B6793647.html</t>
  </si>
  <si>
    <t>B8162086</t>
  </si>
  <si>
    <t>迪士尼Disney保温杯/保温壶 5653 GXMM5653 400ml 蓝色</t>
  </si>
  <si>
    <t>http://item.feifei.com/B8162086.html</t>
  </si>
  <si>
    <t>116（专柜价）</t>
    <phoneticPr fontId="42" type="noConversion"/>
  </si>
  <si>
    <t>B6072044</t>
  </si>
  <si>
    <t>迪士尼Disney保温杯/保温壶 5653 GXMN5653 400ml 粉红色</t>
  </si>
  <si>
    <t>http://item.feifei.com/B6072044.html</t>
  </si>
  <si>
    <t>B4614675</t>
  </si>
  <si>
    <t>迪士尼Disney保温杯/保温壶 5653 GXPR5653 400ml 粉红色正品不锈钢内胆保温保冷真空儿童壶</t>
  </si>
  <si>
    <t>http://item.feifei.com/B4614675.html</t>
  </si>
  <si>
    <t>B9756147</t>
  </si>
  <si>
    <t>迪士尼Disney运动水壶 5584米奇红500ML 正品不锈钢内胆保温保冷真空壶</t>
  </si>
  <si>
    <t>http://item.feifei.com/B9756147.html</t>
  </si>
  <si>
    <t>B8510343</t>
  </si>
  <si>
    <t>迪士尼Disney运动水壶 5584米奇金500ML 正品不锈钢内胆保温保冷真空壶</t>
  </si>
  <si>
    <t>http://item.feifei.com/B8510343.html</t>
  </si>
  <si>
    <t>B8096620</t>
  </si>
  <si>
    <t>迪士尼Disney运动水壶 GXMM5670 350ml 蓝色正品不锈钢内胆保温保冷真空学生壶</t>
  </si>
  <si>
    <t>http://item.feifei.com/B8096620.html</t>
  </si>
  <si>
    <t>不用贴钱半价</t>
  </si>
  <si>
    <t>56(专柜价）</t>
    <phoneticPr fontId="42" type="noConversion"/>
  </si>
  <si>
    <t>B2694985</t>
  </si>
  <si>
    <t>迪士尼Disney运动水壶 GXMM5670 351ml 黄色正品不锈钢内胆保温保冷真空学生壶</t>
  </si>
  <si>
    <t>http://item.feifei.com/b2694985.html</t>
  </si>
  <si>
    <t>B1001920</t>
  </si>
  <si>
    <t>迪士尼Disney运动水壶 GXMM5670 352ml 粉红色正品不锈钢内胆保温保冷真空学生壶</t>
  </si>
  <si>
    <t>http://item.feifei.com/b1001920.html</t>
  </si>
  <si>
    <t>B2444726</t>
  </si>
  <si>
    <t>迪士尼Disney保温杯/保温壶 5676 GXCR5676 600ml 黄色正品不锈钢内胆保温保冷真空儿童壶</t>
  </si>
  <si>
    <t>http://item.feifei.com/b2444726.html</t>
  </si>
  <si>
    <t>136（专柜价）</t>
    <phoneticPr fontId="42" type="noConversion"/>
  </si>
  <si>
    <t>B9697650</t>
  </si>
  <si>
    <t>迪士尼Disney保温杯/保温壶 5676 GXCR5676 601ml 蓝色正品不锈钢内胆保温保冷真空儿童壶</t>
  </si>
  <si>
    <t>http://item.feifei.com/B9697650.html</t>
  </si>
  <si>
    <t>B2978585</t>
  </si>
  <si>
    <t>迪士尼Disney保温杯/保温壶 5676 GXCR5676 602ml 粉色正品不锈钢内胆保温保冷真空儿童壶</t>
  </si>
  <si>
    <t>http://item.feifei.com/b2978585.html</t>
  </si>
  <si>
    <t>B3629946</t>
  </si>
  <si>
    <t>迪士尼Disney运动水壶 5584米奇蓝500ML 正品不锈钢内胆保温保冷真空壶</t>
  </si>
  <si>
    <t>http://item.feifei.com/B3629946.html</t>
  </si>
  <si>
    <r>
      <rPr>
        <sz val="10"/>
        <color indexed="8"/>
        <rFont val="宋体"/>
        <family val="3"/>
        <charset val="134"/>
      </rPr>
      <t>麦斯卡</t>
    </r>
  </si>
  <si>
    <r>
      <rPr>
        <sz val="10"/>
        <color indexed="8"/>
        <rFont val="宋体"/>
        <family val="3"/>
        <charset val="134"/>
      </rPr>
      <t>品牌</t>
    </r>
  </si>
  <si>
    <t>E6761588</t>
    <phoneticPr fontId="42" type="noConversion"/>
  </si>
  <si>
    <r>
      <rPr>
        <sz val="10"/>
        <color indexed="8"/>
        <rFont val="Arial"/>
        <family val="2"/>
      </rPr>
      <t>麦斯卡</t>
    </r>
    <r>
      <rPr>
        <sz val="10"/>
        <color indexed="8"/>
        <rFont val="Verdana"/>
        <family val="2"/>
      </rPr>
      <t xml:space="preserve"> </t>
    </r>
    <r>
      <rPr>
        <sz val="10"/>
        <color indexed="8"/>
        <rFont val="Arial"/>
        <family val="2"/>
      </rPr>
      <t>轮滑鞋</t>
    </r>
    <r>
      <rPr>
        <sz val="10"/>
        <color indexed="8"/>
        <rFont val="Verdana"/>
        <family val="2"/>
      </rPr>
      <t xml:space="preserve"> DC2016-A M</t>
    </r>
    <r>
      <rPr>
        <sz val="10"/>
        <color indexed="8"/>
        <rFont val="Arial"/>
        <family val="2"/>
      </rPr>
      <t>码</t>
    </r>
    <r>
      <rPr>
        <sz val="10"/>
        <color indexed="8"/>
        <rFont val="Verdana"/>
        <family val="2"/>
      </rPr>
      <t xml:space="preserve"> </t>
    </r>
    <r>
      <rPr>
        <sz val="10"/>
        <color indexed="8"/>
        <rFont val="Arial"/>
        <family val="2"/>
      </rPr>
      <t>蓝色</t>
    </r>
    <r>
      <rPr>
        <sz val="10"/>
        <color indexed="8"/>
        <rFont val="Verdana"/>
        <family val="2"/>
      </rPr>
      <t xml:space="preserve"> </t>
    </r>
    <r>
      <rPr>
        <sz val="10"/>
        <color indexed="8"/>
        <rFont val="Arial"/>
        <family val="2"/>
      </rPr>
      <t>米奇老鼠</t>
    </r>
  </si>
  <si>
    <r>
      <rPr>
        <sz val="10"/>
        <color indexed="8"/>
        <rFont val="宋体"/>
        <family val="3"/>
        <charset val="134"/>
      </rPr>
      <t>线下零售价的</t>
    </r>
    <r>
      <rPr>
        <sz val="10"/>
        <color indexed="8"/>
        <rFont val="Verdana"/>
        <family val="2"/>
      </rPr>
      <t>42</t>
    </r>
    <r>
      <rPr>
        <sz val="10"/>
        <color indexed="8"/>
        <rFont val="宋体"/>
        <family val="3"/>
        <charset val="134"/>
      </rPr>
      <t>折供货</t>
    </r>
  </si>
  <si>
    <t>199（专柜价）</t>
    <phoneticPr fontId="42" type="noConversion"/>
  </si>
  <si>
    <t>3.21-3.27</t>
  </si>
  <si>
    <r>
      <rPr>
        <sz val="10"/>
        <color indexed="8"/>
        <rFont val="宋体"/>
        <family val="3"/>
        <charset val="134"/>
      </rPr>
      <t>厂家支持</t>
    </r>
  </si>
  <si>
    <t>E1215600</t>
    <phoneticPr fontId="42" type="noConversion"/>
  </si>
  <si>
    <r>
      <rPr>
        <sz val="10"/>
        <color indexed="8"/>
        <rFont val="Arial"/>
        <family val="2"/>
      </rPr>
      <t>麦斯卡</t>
    </r>
    <r>
      <rPr>
        <sz val="10"/>
        <color indexed="8"/>
        <rFont val="Verdana"/>
        <family val="2"/>
      </rPr>
      <t xml:space="preserve"> </t>
    </r>
    <r>
      <rPr>
        <sz val="10"/>
        <color indexed="8"/>
        <rFont val="Arial"/>
        <family val="2"/>
      </rPr>
      <t>活力板</t>
    </r>
    <r>
      <rPr>
        <sz val="10"/>
        <color indexed="8"/>
        <rFont val="Verdana"/>
        <family val="2"/>
      </rPr>
      <t xml:space="preserve"> BCF21210-B </t>
    </r>
    <r>
      <rPr>
        <sz val="10"/>
        <color indexed="8"/>
        <rFont val="Arial"/>
        <family val="2"/>
      </rPr>
      <t>粉红色</t>
    </r>
    <r>
      <rPr>
        <sz val="10"/>
        <color indexed="8"/>
        <rFont val="Verdana"/>
        <family val="2"/>
      </rPr>
      <t xml:space="preserve"> </t>
    </r>
    <r>
      <rPr>
        <sz val="10"/>
        <color indexed="8"/>
        <rFont val="Arial"/>
        <family val="2"/>
      </rPr>
      <t>芭比公主</t>
    </r>
  </si>
  <si>
    <t>E8776445</t>
    <phoneticPr fontId="42" type="noConversion"/>
  </si>
  <si>
    <r>
      <rPr>
        <sz val="10"/>
        <color indexed="8"/>
        <rFont val="Arial"/>
        <family val="2"/>
      </rPr>
      <t>麦斯卡</t>
    </r>
    <r>
      <rPr>
        <sz val="10"/>
        <color indexed="8"/>
        <rFont val="Verdana"/>
        <family val="2"/>
      </rPr>
      <t xml:space="preserve"> </t>
    </r>
    <r>
      <rPr>
        <sz val="10"/>
        <color indexed="8"/>
        <rFont val="Arial"/>
        <family val="2"/>
      </rPr>
      <t>滑板车</t>
    </r>
    <r>
      <rPr>
        <sz val="10"/>
        <color indexed="8"/>
        <rFont val="Verdana"/>
        <family val="2"/>
      </rPr>
      <t xml:space="preserve"> DC1007 </t>
    </r>
    <r>
      <rPr>
        <sz val="10"/>
        <color indexed="8"/>
        <rFont val="Arial"/>
        <family val="2"/>
      </rPr>
      <t>蓝色</t>
    </r>
    <r>
      <rPr>
        <sz val="10"/>
        <color indexed="8"/>
        <rFont val="Verdana"/>
        <family val="2"/>
      </rPr>
      <t xml:space="preserve"> </t>
    </r>
    <r>
      <rPr>
        <sz val="10"/>
        <color indexed="8"/>
        <rFont val="Arial"/>
        <family val="2"/>
      </rPr>
      <t>米奇老鼠</t>
    </r>
  </si>
  <si>
    <t>229（专柜价）</t>
    <phoneticPr fontId="42" type="noConversion"/>
  </si>
  <si>
    <t>E4095856</t>
    <phoneticPr fontId="42" type="noConversion"/>
  </si>
  <si>
    <r>
      <rPr>
        <sz val="10"/>
        <color indexed="8"/>
        <rFont val="Arial"/>
        <family val="2"/>
      </rPr>
      <t>麦斯卡</t>
    </r>
    <r>
      <rPr>
        <sz val="10"/>
        <color indexed="8"/>
        <rFont val="Verdana"/>
        <family val="2"/>
      </rPr>
      <t xml:space="preserve"> </t>
    </r>
    <r>
      <rPr>
        <sz val="10"/>
        <color indexed="8"/>
        <rFont val="Arial"/>
        <family val="2"/>
      </rPr>
      <t>羽毛球拍</t>
    </r>
    <r>
      <rPr>
        <sz val="10"/>
        <color indexed="8"/>
        <rFont val="Verdana"/>
        <family val="2"/>
      </rPr>
      <t xml:space="preserve"> DDA21625-A </t>
    </r>
    <r>
      <rPr>
        <sz val="10"/>
        <color indexed="8"/>
        <rFont val="Arial"/>
        <family val="2"/>
      </rPr>
      <t>蓝色</t>
    </r>
    <r>
      <rPr>
        <sz val="10"/>
        <color indexed="8"/>
        <rFont val="Verdana"/>
        <family val="2"/>
      </rPr>
      <t xml:space="preserve"> </t>
    </r>
    <r>
      <rPr>
        <sz val="10"/>
        <color indexed="8"/>
        <rFont val="Arial"/>
        <family val="2"/>
      </rPr>
      <t>米奇老鼠</t>
    </r>
  </si>
  <si>
    <t>88（专柜价）</t>
    <phoneticPr fontId="42" type="noConversion"/>
  </si>
  <si>
    <t>E2042732</t>
    <phoneticPr fontId="42" type="noConversion"/>
  </si>
  <si>
    <r>
      <rPr>
        <sz val="10"/>
        <color indexed="8"/>
        <rFont val="Arial"/>
        <family val="2"/>
      </rPr>
      <t>麦斯卡</t>
    </r>
    <r>
      <rPr>
        <sz val="10"/>
        <color indexed="8"/>
        <rFont val="Verdana"/>
        <family val="2"/>
      </rPr>
      <t xml:space="preserve"> </t>
    </r>
    <r>
      <rPr>
        <sz val="10"/>
        <color indexed="8"/>
        <rFont val="Arial"/>
        <family val="2"/>
      </rPr>
      <t>轮滑鞋</t>
    </r>
    <r>
      <rPr>
        <sz val="10"/>
        <color indexed="8"/>
        <rFont val="Verdana"/>
        <family val="2"/>
      </rPr>
      <t xml:space="preserve"> BCB21030 S</t>
    </r>
    <r>
      <rPr>
        <sz val="10"/>
        <color indexed="8"/>
        <rFont val="Arial"/>
        <family val="2"/>
      </rPr>
      <t>码</t>
    </r>
    <r>
      <rPr>
        <sz val="10"/>
        <color indexed="8"/>
        <rFont val="Verdana"/>
        <family val="2"/>
      </rPr>
      <t xml:space="preserve"> </t>
    </r>
    <r>
      <rPr>
        <sz val="10"/>
        <color indexed="8"/>
        <rFont val="Arial"/>
        <family val="2"/>
      </rPr>
      <t>粉色</t>
    </r>
    <r>
      <rPr>
        <sz val="10"/>
        <color indexed="8"/>
        <rFont val="Verdana"/>
        <family val="2"/>
      </rPr>
      <t xml:space="preserve"> </t>
    </r>
    <r>
      <rPr>
        <sz val="10"/>
        <color indexed="8"/>
        <rFont val="Arial"/>
        <family val="2"/>
      </rPr>
      <t>芭比公主套装</t>
    </r>
  </si>
  <si>
    <t>369（专柜价）</t>
    <phoneticPr fontId="42" type="noConversion"/>
  </si>
  <si>
    <t>E4810353</t>
    <phoneticPr fontId="42" type="noConversion"/>
  </si>
  <si>
    <t>E7213169</t>
    <phoneticPr fontId="42" type="noConversion"/>
  </si>
  <si>
    <t>E9243310</t>
    <phoneticPr fontId="42" type="noConversion"/>
  </si>
  <si>
    <t>E6329252</t>
    <phoneticPr fontId="42" type="noConversion"/>
  </si>
  <si>
    <r>
      <rPr>
        <sz val="10"/>
        <color indexed="8"/>
        <rFont val="Arial"/>
        <family val="2"/>
      </rPr>
      <t>麦斯卡</t>
    </r>
    <r>
      <rPr>
        <sz val="10"/>
        <color indexed="8"/>
        <rFont val="Verdana"/>
        <family val="2"/>
      </rPr>
      <t xml:space="preserve"> </t>
    </r>
    <r>
      <rPr>
        <sz val="10"/>
        <color indexed="8"/>
        <rFont val="Arial"/>
        <family val="2"/>
      </rPr>
      <t>滑板车</t>
    </r>
    <r>
      <rPr>
        <sz val="10"/>
        <color indexed="8"/>
        <rFont val="Verdana"/>
        <family val="2"/>
      </rPr>
      <t xml:space="preserve"> DC1015 </t>
    </r>
    <r>
      <rPr>
        <sz val="10"/>
        <color indexed="8"/>
        <rFont val="Arial"/>
        <family val="2"/>
      </rPr>
      <t>粉红色</t>
    </r>
    <r>
      <rPr>
        <sz val="10"/>
        <color indexed="8"/>
        <rFont val="Verdana"/>
        <family val="2"/>
      </rPr>
      <t xml:space="preserve"> </t>
    </r>
    <r>
      <rPr>
        <sz val="10"/>
        <color indexed="8"/>
        <rFont val="Arial"/>
        <family val="2"/>
      </rPr>
      <t>迪士尼公主</t>
    </r>
  </si>
  <si>
    <t>249（专柜价）</t>
    <phoneticPr fontId="42" type="noConversion"/>
  </si>
  <si>
    <t>E4297766</t>
    <phoneticPr fontId="42" type="noConversion"/>
  </si>
  <si>
    <t>E3603155</t>
    <phoneticPr fontId="42" type="noConversion"/>
  </si>
  <si>
    <t>E7156960</t>
    <phoneticPr fontId="42" type="noConversion"/>
  </si>
  <si>
    <t>E1067529</t>
    <phoneticPr fontId="42" type="noConversion"/>
  </si>
  <si>
    <r>
      <rPr>
        <sz val="10"/>
        <rFont val="宋体"/>
        <family val="3"/>
        <charset val="134"/>
      </rPr>
      <t>优雅诗</t>
    </r>
  </si>
  <si>
    <t>E2858858</t>
    <phoneticPr fontId="36" type="noConversion"/>
  </si>
  <si>
    <t>迪士尼 玩具总动员17寸拉杆箱 儿童蛋壳旅行箱 YYS-001 其他 白色</t>
  </si>
  <si>
    <t>优雅诗</t>
  </si>
  <si>
    <t>E7995558</t>
    <phoneticPr fontId="36" type="noConversion"/>
  </si>
  <si>
    <t>迪士尼 Mickey 17寸拉杆箱 儿童蛋壳旅行箱 YYS-002 20寸 白色</t>
  </si>
  <si>
    <r>
      <rPr>
        <sz val="10"/>
        <color indexed="8"/>
        <rFont val="宋体"/>
        <family val="3"/>
        <charset val="134"/>
      </rPr>
      <t>楼层产品（品牌空间大师）</t>
    </r>
  </si>
  <si>
    <t>空间大师经典梅红双色布艺收纳箱（48L）SNH-050RE</t>
  </si>
  <si>
    <t>E2264492</t>
  </si>
  <si>
    <t>空间大师温馨蓝布艺收纳箱（36L）SNH-049BL</t>
  </si>
  <si>
    <t>E8639591</t>
  </si>
  <si>
    <t>空间大师经典梅红双色布艺收纳箱（36L）SNH-049RE</t>
  </si>
  <si>
    <t>E4934260</t>
    <phoneticPr fontId="36" type="noConversion"/>
  </si>
  <si>
    <t>空间大师 双杆吊衣架（黑漆+镀铬44*84*180CM）HOM8418</t>
    <phoneticPr fontId="36" type="noConversion"/>
  </si>
  <si>
    <t xml:space="preserve"> </t>
    <phoneticPr fontId="36" type="noConversion"/>
  </si>
  <si>
    <t>E1327020</t>
    <phoneticPr fontId="36" type="noConversion"/>
  </si>
  <si>
    <t>空间大师 X型带鞋架晾衣架（78-135*72*128CM）MTLY005</t>
    <phoneticPr fontId="36" type="noConversion"/>
  </si>
  <si>
    <t>E6621572</t>
    <phoneticPr fontId="36" type="noConversion"/>
  </si>
  <si>
    <t>空间大师 X型超强承重防滑耐用晾衣架（130/200*78*132CM）MTLY012</t>
    <phoneticPr fontId="36" type="noConversion"/>
  </si>
  <si>
    <t>E4943403</t>
    <phoneticPr fontId="36" type="noConversion"/>
  </si>
  <si>
    <t>空间大师 象牙白时尚钢管单杆吊衣架 可升降可左右伸缩 MTLY034</t>
    <phoneticPr fontId="36" type="noConversion"/>
  </si>
  <si>
    <t>E9985258</t>
    <phoneticPr fontId="36" type="noConversion"/>
  </si>
  <si>
    <t>【限时劲爆价】空间大师 双杆吊衣架附挂袋 黑色（84.5*43*95/155CM）MTLY013</t>
    <phoneticPr fontId="36" type="noConversion"/>
  </si>
  <si>
    <t>E5913528</t>
    <phoneticPr fontId="36" type="noConversion"/>
  </si>
  <si>
    <t>空间大师 钢管翼形晾衣架（130*50*94CM）MTLY006</t>
    <phoneticPr fontId="36" type="noConversion"/>
  </si>
  <si>
    <t>E9704549</t>
    <phoneticPr fontId="36" type="noConversion"/>
  </si>
  <si>
    <t>空间大师双杆伸缩衣架 MTLY1417-C2</t>
    <phoneticPr fontId="36" type="noConversion"/>
  </si>
  <si>
    <t>E9857918</t>
    <phoneticPr fontId="36" type="noConversion"/>
  </si>
  <si>
    <t>空间大师灵巧单升外翻吊衣架 MTLY032</t>
    <phoneticPr fontId="36" type="noConversion"/>
  </si>
  <si>
    <t>E4526919</t>
    <phoneticPr fontId="36" type="noConversion"/>
  </si>
  <si>
    <t>空间大师带可折叠层网挂衣架 MTLY024</t>
    <phoneticPr fontId="36" type="noConversion"/>
  </si>
  <si>
    <t>E5387412</t>
    <phoneticPr fontId="36" type="noConversion"/>
  </si>
  <si>
    <t>空间大师多用晾晒架 MTLY025</t>
    <phoneticPr fontId="36" type="noConversion"/>
  </si>
  <si>
    <r>
      <rPr>
        <b/>
        <sz val="10"/>
        <color indexed="9"/>
        <rFont val="宋体"/>
        <family val="3"/>
        <charset val="134"/>
      </rPr>
      <t xml:space="preserve">子
</t>
    </r>
    <r>
      <rPr>
        <b/>
        <sz val="10"/>
        <color indexed="9"/>
        <rFont val="ArialUnicodeMS"/>
        <family val="2"/>
      </rPr>
      <t>SKU</t>
    </r>
    <r>
      <rPr>
        <b/>
        <sz val="10"/>
        <color indexed="9"/>
        <rFont val="宋体"/>
        <family val="3"/>
        <charset val="134"/>
      </rPr>
      <t>号码</t>
    </r>
    <phoneticPr fontId="36" type="noConversion"/>
  </si>
  <si>
    <r>
      <rPr>
        <b/>
        <sz val="10"/>
        <color rgb="FFFFFF00"/>
        <rFont val="宋体"/>
        <family val="3"/>
        <charset val="134"/>
      </rPr>
      <t>飞飞价</t>
    </r>
    <r>
      <rPr>
        <b/>
        <sz val="10"/>
        <color rgb="FFFFFF00"/>
        <rFont val="ArialUnicodeMS"/>
        <family val="2"/>
      </rPr>
      <t>-</t>
    </r>
    <r>
      <rPr>
        <b/>
        <sz val="10"/>
        <color rgb="FFFFFF00"/>
        <rFont val="宋体"/>
        <family val="3"/>
        <charset val="134"/>
      </rPr>
      <t>调整后的飞飞价</t>
    </r>
    <phoneticPr fontId="36" type="noConversion"/>
  </si>
  <si>
    <t>家居日用</t>
  </si>
  <si>
    <t>品类楼层（纸品）</t>
  </si>
  <si>
    <t>五月花</t>
  </si>
  <si>
    <t>BN9261062</t>
  </si>
  <si>
    <r>
      <rPr>
        <sz val="10"/>
        <color indexed="8"/>
        <rFont val="宋体"/>
        <family val="3"/>
        <charset val="134"/>
      </rPr>
      <t>五月花冰爽清洁湿巾</t>
    </r>
    <r>
      <rPr>
        <sz val="10"/>
        <color indexed="8"/>
        <rFont val="Verdana"/>
        <family val="2"/>
      </rPr>
      <t>10</t>
    </r>
    <r>
      <rPr>
        <sz val="10"/>
        <color indexed="8"/>
        <rFont val="宋体"/>
        <family val="3"/>
        <charset val="134"/>
      </rPr>
      <t>入装</t>
    </r>
    <r>
      <rPr>
        <sz val="10"/>
        <color indexed="8"/>
        <rFont val="Verdana"/>
        <family val="2"/>
      </rPr>
      <t xml:space="preserve"> * 5</t>
    </r>
    <r>
      <rPr>
        <sz val="10"/>
        <color indexed="8"/>
        <rFont val="宋体"/>
        <family val="3"/>
        <charset val="134"/>
      </rPr>
      <t>包</t>
    </r>
  </si>
  <si>
    <t>BN9418402</t>
  </si>
  <si>
    <r>
      <rPr>
        <sz val="10"/>
        <color indexed="8"/>
        <rFont val="宋体"/>
        <family val="3"/>
        <charset val="134"/>
      </rPr>
      <t>五月花</t>
    </r>
    <r>
      <rPr>
        <sz val="10"/>
        <color indexed="8"/>
        <rFont val="Verdana"/>
        <family val="2"/>
      </rPr>
      <t xml:space="preserve"> </t>
    </r>
    <r>
      <rPr>
        <sz val="10"/>
        <color indexed="8"/>
        <rFont val="宋体"/>
        <family val="3"/>
        <charset val="134"/>
      </rPr>
      <t>湿纸巾</t>
    </r>
    <r>
      <rPr>
        <sz val="10"/>
        <color indexed="8"/>
        <rFont val="Verdana"/>
        <family val="2"/>
      </rPr>
      <t xml:space="preserve"> </t>
    </r>
    <r>
      <rPr>
        <sz val="10"/>
        <color indexed="8"/>
        <rFont val="宋体"/>
        <family val="3"/>
        <charset val="134"/>
      </rPr>
      <t>水润保湿湿巾</t>
    </r>
    <r>
      <rPr>
        <sz val="10"/>
        <color indexed="8"/>
        <rFont val="Verdana"/>
        <family val="2"/>
      </rPr>
      <t xml:space="preserve"> 10</t>
    </r>
    <r>
      <rPr>
        <sz val="10"/>
        <color indexed="8"/>
        <rFont val="宋体"/>
        <family val="3"/>
        <charset val="134"/>
      </rPr>
      <t>片装</t>
    </r>
    <r>
      <rPr>
        <sz val="10"/>
        <color indexed="8"/>
        <rFont val="Verdana"/>
        <family val="2"/>
      </rPr>
      <t>*5</t>
    </r>
    <r>
      <rPr>
        <sz val="10"/>
        <color indexed="8"/>
        <rFont val="宋体"/>
        <family val="3"/>
        <charset val="134"/>
      </rPr>
      <t>包</t>
    </r>
  </si>
  <si>
    <t>维达</t>
  </si>
  <si>
    <t>BN9471564</t>
  </si>
  <si>
    <r>
      <t>E7287481</t>
    </r>
    <r>
      <rPr>
        <sz val="10"/>
        <color indexed="8"/>
        <rFont val="宋体"/>
        <family val="3"/>
        <charset val="134"/>
      </rPr>
      <t>、</t>
    </r>
    <r>
      <rPr>
        <sz val="10"/>
        <color indexed="8"/>
        <rFont val="Arial"/>
        <family val="2"/>
      </rPr>
      <t>E9032916</t>
    </r>
  </si>
  <si>
    <r>
      <rPr>
        <sz val="10"/>
        <color indexed="8"/>
        <rFont val="宋体"/>
        <family val="3"/>
        <charset val="134"/>
      </rPr>
      <t>维达超韧系列</t>
    </r>
    <r>
      <rPr>
        <sz val="10"/>
        <color indexed="8"/>
        <rFont val="Arial"/>
        <family val="2"/>
      </rPr>
      <t>3</t>
    </r>
    <r>
      <rPr>
        <sz val="10"/>
        <color indexed="8"/>
        <rFont val="宋体"/>
        <family val="3"/>
        <charset val="134"/>
      </rPr>
      <t>层</t>
    </r>
    <r>
      <rPr>
        <sz val="10"/>
        <color indexed="8"/>
        <rFont val="Arial"/>
        <family val="2"/>
      </rPr>
      <t>40</t>
    </r>
    <r>
      <rPr>
        <sz val="10"/>
        <color indexed="8"/>
        <rFont val="宋体"/>
        <family val="3"/>
        <charset val="134"/>
      </rPr>
      <t>抽抽取式面巾纸</t>
    </r>
    <r>
      <rPr>
        <sz val="10"/>
        <color indexed="8"/>
        <rFont val="Arial"/>
        <family val="2"/>
      </rPr>
      <t>*10+</t>
    </r>
    <r>
      <rPr>
        <sz val="10"/>
        <color indexed="8"/>
        <rFont val="宋体"/>
        <family val="3"/>
        <charset val="134"/>
      </rPr>
      <t>赠品</t>
    </r>
  </si>
  <si>
    <r>
      <t>20</t>
    </r>
    <r>
      <rPr>
        <sz val="10"/>
        <color indexed="8"/>
        <rFont val="宋体"/>
        <family val="3"/>
        <charset val="134"/>
      </rPr>
      <t>（补货中）</t>
    </r>
  </si>
  <si>
    <t>BN9471614</t>
  </si>
  <si>
    <t>E8626932</t>
  </si>
  <si>
    <r>
      <rPr>
        <sz val="10"/>
        <color indexed="8"/>
        <rFont val="宋体"/>
        <family val="3"/>
        <charset val="134"/>
      </rPr>
      <t>维达倍韧抽取式纸面巾</t>
    </r>
    <r>
      <rPr>
        <sz val="10"/>
        <color indexed="8"/>
        <rFont val="Arial"/>
        <family val="2"/>
      </rPr>
      <t>200</t>
    </r>
    <r>
      <rPr>
        <sz val="10"/>
        <color indexed="8"/>
        <rFont val="宋体"/>
        <family val="3"/>
        <charset val="134"/>
      </rPr>
      <t>抽</t>
    </r>
    <r>
      <rPr>
        <sz val="10"/>
        <color indexed="8"/>
        <rFont val="Arial"/>
        <family val="2"/>
      </rPr>
      <t xml:space="preserve"> 3</t>
    </r>
    <r>
      <rPr>
        <sz val="10"/>
        <color indexed="8"/>
        <rFont val="宋体"/>
        <family val="3"/>
        <charset val="134"/>
      </rPr>
      <t>包</t>
    </r>
    <r>
      <rPr>
        <sz val="10"/>
        <color indexed="8"/>
        <rFont val="Arial"/>
        <family val="2"/>
      </rPr>
      <t>/</t>
    </r>
    <r>
      <rPr>
        <sz val="10"/>
        <color indexed="8"/>
        <rFont val="宋体"/>
        <family val="3"/>
        <charset val="134"/>
      </rPr>
      <t>提</t>
    </r>
    <r>
      <rPr>
        <sz val="10"/>
        <color indexed="8"/>
        <rFont val="Arial"/>
        <family val="2"/>
      </rPr>
      <t>*3</t>
    </r>
  </si>
  <si>
    <r>
      <t>53</t>
    </r>
    <r>
      <rPr>
        <sz val="10"/>
        <color indexed="8"/>
        <rFont val="宋体"/>
        <family val="3"/>
        <charset val="134"/>
      </rPr>
      <t>（补货中）</t>
    </r>
  </si>
  <si>
    <t>BN9471657</t>
  </si>
  <si>
    <t>E5694596</t>
  </si>
  <si>
    <r>
      <rPr>
        <sz val="10"/>
        <color indexed="8"/>
        <rFont val="宋体"/>
        <family val="3"/>
        <charset val="134"/>
      </rPr>
      <t>维达</t>
    </r>
    <r>
      <rPr>
        <sz val="10"/>
        <color indexed="8"/>
        <rFont val="Arial"/>
        <family val="2"/>
      </rPr>
      <t>feel</t>
    </r>
    <r>
      <rPr>
        <sz val="10"/>
        <color indexed="8"/>
        <rFont val="宋体"/>
        <family val="3"/>
        <charset val="134"/>
      </rPr>
      <t>系列手帕纸</t>
    </r>
    <r>
      <rPr>
        <sz val="10"/>
        <color indexed="8"/>
        <rFont val="Arial"/>
        <family val="2"/>
      </rPr>
      <t xml:space="preserve"> 12</t>
    </r>
    <r>
      <rPr>
        <sz val="10"/>
        <color indexed="8"/>
        <rFont val="宋体"/>
        <family val="3"/>
        <charset val="134"/>
      </rPr>
      <t>包</t>
    </r>
    <r>
      <rPr>
        <sz val="10"/>
        <color indexed="8"/>
        <rFont val="Arial"/>
        <family val="2"/>
      </rPr>
      <t>*2</t>
    </r>
  </si>
  <si>
    <r>
      <t>30</t>
    </r>
    <r>
      <rPr>
        <sz val="10"/>
        <color indexed="8"/>
        <rFont val="宋体"/>
        <family val="3"/>
        <charset val="134"/>
      </rPr>
      <t>（补货中）</t>
    </r>
  </si>
  <si>
    <t>BN9471682</t>
  </si>
  <si>
    <r>
      <t>E4247858</t>
    </r>
    <r>
      <rPr>
        <sz val="10"/>
        <color indexed="8"/>
        <rFont val="宋体"/>
        <family val="3"/>
        <charset val="134"/>
      </rPr>
      <t>、</t>
    </r>
    <r>
      <rPr>
        <sz val="10"/>
        <color indexed="8"/>
        <rFont val="Arial"/>
        <family val="2"/>
      </rPr>
      <t>E4247858</t>
    </r>
  </si>
  <si>
    <r>
      <rPr>
        <sz val="10"/>
        <color indexed="8"/>
        <rFont val="宋体"/>
        <family val="3"/>
        <charset val="134"/>
      </rPr>
      <t>维达柔滑</t>
    </r>
    <r>
      <rPr>
        <sz val="10"/>
        <color indexed="8"/>
        <rFont val="Arial"/>
        <family val="2"/>
      </rPr>
      <t>250</t>
    </r>
    <r>
      <rPr>
        <sz val="10"/>
        <color indexed="8"/>
        <rFont val="宋体"/>
        <family val="3"/>
        <charset val="134"/>
      </rPr>
      <t>节卫生纸</t>
    </r>
    <r>
      <rPr>
        <sz val="10"/>
        <color indexed="8"/>
        <rFont val="Arial"/>
        <family val="2"/>
      </rPr>
      <t xml:space="preserve"> 10</t>
    </r>
    <r>
      <rPr>
        <sz val="10"/>
        <color indexed="8"/>
        <rFont val="宋体"/>
        <family val="3"/>
        <charset val="134"/>
      </rPr>
      <t>卷</t>
    </r>
    <r>
      <rPr>
        <sz val="10"/>
        <color indexed="8"/>
        <rFont val="Arial"/>
        <family val="2"/>
      </rPr>
      <t xml:space="preserve"> +</t>
    </r>
    <r>
      <rPr>
        <sz val="10"/>
        <color indexed="8"/>
        <rFont val="宋体"/>
        <family val="3"/>
        <charset val="134"/>
      </rPr>
      <t>赠品</t>
    </r>
  </si>
  <si>
    <r>
      <t>54</t>
    </r>
    <r>
      <rPr>
        <sz val="10"/>
        <color indexed="8"/>
        <rFont val="宋体"/>
        <family val="3"/>
        <charset val="134"/>
      </rPr>
      <t>（补货中）</t>
    </r>
  </si>
  <si>
    <t>得宝</t>
  </si>
  <si>
    <t>BN9471703</t>
  </si>
  <si>
    <t>E8675757</t>
  </si>
  <si>
    <r>
      <rPr>
        <sz val="10"/>
        <color indexed="8"/>
        <rFont val="宋体"/>
        <family val="3"/>
        <charset val="134"/>
      </rPr>
      <t>得宝</t>
    </r>
    <r>
      <rPr>
        <sz val="10"/>
        <color indexed="8"/>
        <rFont val="Arial"/>
        <family val="2"/>
      </rPr>
      <t>36</t>
    </r>
    <r>
      <rPr>
        <sz val="10"/>
        <color indexed="8"/>
        <rFont val="宋体"/>
        <family val="3"/>
        <charset val="134"/>
      </rPr>
      <t>包迷你茉莉纸手帕</t>
    </r>
    <r>
      <rPr>
        <sz val="10"/>
        <color indexed="8"/>
        <rFont val="Arial"/>
        <family val="2"/>
      </rPr>
      <t>*2</t>
    </r>
  </si>
  <si>
    <t>BN9471727</t>
  </si>
  <si>
    <t>E4806976</t>
  </si>
  <si>
    <r>
      <rPr>
        <sz val="10"/>
        <color indexed="8"/>
        <rFont val="宋体"/>
        <family val="3"/>
        <charset val="134"/>
      </rPr>
      <t>得宝</t>
    </r>
    <r>
      <rPr>
        <sz val="10"/>
        <color indexed="8"/>
        <rFont val="Arial"/>
        <family val="2"/>
      </rPr>
      <t>36</t>
    </r>
    <r>
      <rPr>
        <sz val="10"/>
        <color indexed="8"/>
        <rFont val="宋体"/>
        <family val="3"/>
        <charset val="134"/>
      </rPr>
      <t>包迷你薄荷纸手帕</t>
    </r>
    <r>
      <rPr>
        <sz val="10"/>
        <color indexed="8"/>
        <rFont val="Arial"/>
        <family val="2"/>
      </rPr>
      <t>*2</t>
    </r>
  </si>
  <si>
    <t>BN9477606</t>
  </si>
  <si>
    <t>E2304588</t>
  </si>
  <si>
    <r>
      <rPr>
        <sz val="10"/>
        <color indexed="8"/>
        <rFont val="宋体"/>
        <family val="3"/>
        <charset val="134"/>
      </rPr>
      <t>得宝卫生湿巾</t>
    </r>
    <r>
      <rPr>
        <sz val="10"/>
        <color indexed="8"/>
        <rFont val="Arial"/>
        <family val="2"/>
      </rPr>
      <t>12</t>
    </r>
    <r>
      <rPr>
        <sz val="10"/>
        <color indexed="8"/>
        <rFont val="宋体"/>
        <family val="3"/>
        <charset val="134"/>
      </rPr>
      <t>片</t>
    </r>
    <r>
      <rPr>
        <sz val="10"/>
        <color indexed="8"/>
        <rFont val="Arial"/>
        <family val="2"/>
      </rPr>
      <t>*5</t>
    </r>
  </si>
  <si>
    <t>洁柔</t>
  </si>
  <si>
    <t>BN9471749</t>
  </si>
  <si>
    <r>
      <t>E8821800</t>
    </r>
    <r>
      <rPr>
        <sz val="10"/>
        <color indexed="8"/>
        <rFont val="宋体"/>
        <family val="3"/>
        <charset val="134"/>
      </rPr>
      <t>、</t>
    </r>
    <r>
      <rPr>
        <sz val="10"/>
        <color indexed="8"/>
        <rFont val="Arial"/>
        <family val="2"/>
      </rPr>
      <t>E8589132</t>
    </r>
  </si>
  <si>
    <r>
      <rPr>
        <sz val="10"/>
        <color indexed="8"/>
        <rFont val="宋体"/>
        <family val="3"/>
        <charset val="134"/>
      </rPr>
      <t>洁柔</t>
    </r>
    <r>
      <rPr>
        <sz val="10"/>
        <color indexed="8"/>
        <rFont val="Arial"/>
        <family val="2"/>
      </rPr>
      <t xml:space="preserve"> FACE</t>
    </r>
    <r>
      <rPr>
        <sz val="10"/>
        <color indexed="8"/>
        <rFont val="宋体"/>
        <family val="3"/>
        <charset val="134"/>
      </rPr>
      <t>古龙水香味迷你手帕纸</t>
    </r>
    <r>
      <rPr>
        <sz val="10"/>
        <color indexed="8"/>
        <rFont val="Arial"/>
        <family val="2"/>
      </rPr>
      <t>*18</t>
    </r>
    <r>
      <rPr>
        <sz val="10"/>
        <color indexed="8"/>
        <rFont val="宋体"/>
        <family val="3"/>
        <charset val="134"/>
      </rPr>
      <t>包</t>
    </r>
    <r>
      <rPr>
        <sz val="10"/>
        <color indexed="8"/>
        <rFont val="Arial"/>
        <family val="2"/>
      </rPr>
      <t xml:space="preserve"> *2 +</t>
    </r>
    <r>
      <rPr>
        <sz val="10"/>
        <color indexed="8"/>
        <rFont val="宋体"/>
        <family val="3"/>
        <charset val="134"/>
      </rPr>
      <t>【赠】洁柔手帕纸（两包装）</t>
    </r>
  </si>
  <si>
    <t>BN9471804</t>
  </si>
  <si>
    <r>
      <t>E3837902</t>
    </r>
    <r>
      <rPr>
        <sz val="10"/>
        <color indexed="8"/>
        <rFont val="宋体"/>
        <family val="3"/>
        <charset val="134"/>
      </rPr>
      <t>、</t>
    </r>
    <r>
      <rPr>
        <sz val="10"/>
        <color indexed="8"/>
        <rFont val="Arial"/>
        <family val="2"/>
      </rPr>
      <t>E8589132</t>
    </r>
  </si>
  <si>
    <r>
      <rPr>
        <sz val="10"/>
        <color indexed="8"/>
        <rFont val="宋体"/>
        <family val="3"/>
        <charset val="134"/>
      </rPr>
      <t>洁柔</t>
    </r>
    <r>
      <rPr>
        <sz val="10"/>
        <color indexed="8"/>
        <rFont val="Arial"/>
        <family val="2"/>
      </rPr>
      <t xml:space="preserve"> </t>
    </r>
    <r>
      <rPr>
        <sz val="10"/>
        <color indexed="8"/>
        <rFont val="宋体"/>
        <family val="3"/>
        <charset val="134"/>
      </rPr>
      <t>古龙软抽</t>
    </r>
    <r>
      <rPr>
        <sz val="10"/>
        <color indexed="8"/>
        <rFont val="Arial"/>
        <family val="2"/>
      </rPr>
      <t xml:space="preserve"> 150</t>
    </r>
    <r>
      <rPr>
        <sz val="10"/>
        <color indexed="8"/>
        <rFont val="宋体"/>
        <family val="3"/>
        <charset val="134"/>
      </rPr>
      <t>抽</t>
    </r>
    <r>
      <rPr>
        <sz val="10"/>
        <color indexed="8"/>
        <rFont val="Arial"/>
        <family val="2"/>
      </rPr>
      <t>*3 *3+</t>
    </r>
    <r>
      <rPr>
        <sz val="10"/>
        <color indexed="8"/>
        <rFont val="宋体"/>
        <family val="3"/>
        <charset val="134"/>
      </rPr>
      <t>【赠】洁柔手帕纸（两包装）</t>
    </r>
  </si>
  <si>
    <t>BN9471824</t>
  </si>
  <si>
    <r>
      <t>E9925857</t>
    </r>
    <r>
      <rPr>
        <sz val="10"/>
        <color indexed="8"/>
        <rFont val="宋体"/>
        <family val="3"/>
        <charset val="134"/>
      </rPr>
      <t>、</t>
    </r>
    <r>
      <rPr>
        <sz val="10"/>
        <color indexed="8"/>
        <rFont val="Arial"/>
        <family val="2"/>
      </rPr>
      <t>E8589132</t>
    </r>
  </si>
  <si>
    <r>
      <rPr>
        <sz val="10"/>
        <color indexed="8"/>
        <rFont val="宋体"/>
        <family val="3"/>
        <charset val="134"/>
      </rPr>
      <t>洁柔</t>
    </r>
    <r>
      <rPr>
        <sz val="10"/>
        <color indexed="8"/>
        <rFont val="Arial"/>
        <family val="2"/>
      </rPr>
      <t xml:space="preserve"> </t>
    </r>
    <r>
      <rPr>
        <sz val="10"/>
        <color indexed="8"/>
        <rFont val="宋体"/>
        <family val="3"/>
        <charset val="134"/>
      </rPr>
      <t>布艺软抽</t>
    </r>
    <r>
      <rPr>
        <sz val="10"/>
        <color indexed="8"/>
        <rFont val="Arial"/>
        <family val="2"/>
      </rPr>
      <t>(</t>
    </r>
    <r>
      <rPr>
        <sz val="10"/>
        <color indexed="8"/>
        <rFont val="宋体"/>
        <family val="3"/>
        <charset val="134"/>
      </rPr>
      <t>圆点）</t>
    </r>
    <r>
      <rPr>
        <sz val="10"/>
        <color indexed="8"/>
        <rFont val="Arial"/>
        <family val="2"/>
      </rPr>
      <t xml:space="preserve"> 200</t>
    </r>
    <r>
      <rPr>
        <sz val="10"/>
        <color indexed="8"/>
        <rFont val="宋体"/>
        <family val="3"/>
        <charset val="134"/>
      </rPr>
      <t>抽</t>
    </r>
    <r>
      <rPr>
        <sz val="10"/>
        <color indexed="8"/>
        <rFont val="Arial"/>
        <family val="2"/>
      </rPr>
      <t xml:space="preserve">*3 *3 + </t>
    </r>
    <r>
      <rPr>
        <sz val="10"/>
        <color indexed="8"/>
        <rFont val="宋体"/>
        <family val="3"/>
        <charset val="134"/>
      </rPr>
      <t>【赠】洁柔手帕纸（两包装）</t>
    </r>
  </si>
  <si>
    <t>BN9471851</t>
  </si>
  <si>
    <r>
      <t>E7924514</t>
    </r>
    <r>
      <rPr>
        <sz val="10"/>
        <color indexed="8"/>
        <rFont val="宋体"/>
        <family val="3"/>
        <charset val="134"/>
      </rPr>
      <t>、</t>
    </r>
    <r>
      <rPr>
        <sz val="10"/>
        <color indexed="8"/>
        <rFont val="Arial"/>
        <family val="2"/>
      </rPr>
      <t>E8589132</t>
    </r>
  </si>
  <si>
    <r>
      <rPr>
        <sz val="10"/>
        <color indexed="8"/>
        <rFont val="宋体"/>
        <family val="3"/>
        <charset val="134"/>
      </rPr>
      <t>洁柔</t>
    </r>
    <r>
      <rPr>
        <sz val="10"/>
        <color indexed="8"/>
        <rFont val="Arial"/>
        <family val="2"/>
      </rPr>
      <t xml:space="preserve"> </t>
    </r>
    <r>
      <rPr>
        <sz val="10"/>
        <color indexed="8"/>
        <rFont val="宋体"/>
        <family val="3"/>
        <charset val="134"/>
      </rPr>
      <t>青春校园软抽</t>
    </r>
    <r>
      <rPr>
        <sz val="10"/>
        <color indexed="8"/>
        <rFont val="Arial"/>
        <family val="2"/>
      </rPr>
      <t xml:space="preserve"> 150</t>
    </r>
    <r>
      <rPr>
        <sz val="10"/>
        <color indexed="8"/>
        <rFont val="宋体"/>
        <family val="3"/>
        <charset val="134"/>
      </rPr>
      <t>抽</t>
    </r>
    <r>
      <rPr>
        <sz val="10"/>
        <color indexed="8"/>
        <rFont val="Arial"/>
        <family val="2"/>
      </rPr>
      <t>*3 *3 +</t>
    </r>
    <r>
      <rPr>
        <sz val="10"/>
        <color indexed="8"/>
        <rFont val="宋体"/>
        <family val="3"/>
        <charset val="134"/>
      </rPr>
      <t>【赠】洁柔手帕纸（两包装）</t>
    </r>
  </si>
  <si>
    <t>妮飘</t>
  </si>
  <si>
    <t>BN9460854</t>
  </si>
  <si>
    <t>E2581689</t>
  </si>
  <si>
    <r>
      <rPr>
        <sz val="10"/>
        <color indexed="8"/>
        <rFont val="宋体"/>
        <family val="3"/>
        <charset val="134"/>
      </rPr>
      <t>妮飘迷你纸手帕</t>
    </r>
    <r>
      <rPr>
        <sz val="10"/>
        <color indexed="8"/>
        <rFont val="Arial"/>
        <family val="2"/>
      </rPr>
      <t>*10(</t>
    </r>
    <r>
      <rPr>
        <sz val="10"/>
        <color indexed="8"/>
        <rFont val="宋体"/>
        <family val="3"/>
        <charset val="134"/>
      </rPr>
      <t>彩条）</t>
    </r>
    <r>
      <rPr>
        <sz val="10"/>
        <color indexed="8"/>
        <rFont val="Arial"/>
        <family val="2"/>
      </rPr>
      <t>*3</t>
    </r>
    <r>
      <rPr>
        <sz val="10"/>
        <color indexed="8"/>
        <rFont val="宋体"/>
        <family val="3"/>
        <charset val="134"/>
      </rPr>
      <t>条</t>
    </r>
  </si>
  <si>
    <r>
      <t>38</t>
    </r>
    <r>
      <rPr>
        <sz val="10"/>
        <color indexed="8"/>
        <rFont val="宋体"/>
        <family val="3"/>
        <charset val="134"/>
      </rPr>
      <t>（补货中）</t>
    </r>
  </si>
  <si>
    <t>BN9451395</t>
  </si>
  <si>
    <t>E6724973</t>
  </si>
  <si>
    <r>
      <rPr>
        <sz val="10"/>
        <color indexed="8"/>
        <rFont val="宋体"/>
        <family val="3"/>
        <charset val="134"/>
      </rPr>
      <t>妮飘盒装面纸标准</t>
    </r>
    <r>
      <rPr>
        <sz val="10"/>
        <color indexed="8"/>
        <rFont val="Arial"/>
        <family val="2"/>
      </rPr>
      <t>200*3 *2</t>
    </r>
  </si>
  <si>
    <r>
      <t>46</t>
    </r>
    <r>
      <rPr>
        <sz val="10"/>
        <color indexed="8"/>
        <rFont val="宋体"/>
        <family val="3"/>
        <charset val="134"/>
      </rPr>
      <t>（补货中）</t>
    </r>
  </si>
  <si>
    <t>心相印</t>
  </si>
  <si>
    <t>BN9418994</t>
  </si>
  <si>
    <t>E5714854</t>
  </si>
  <si>
    <r>
      <rPr>
        <sz val="10"/>
        <color indexed="8"/>
        <rFont val="宋体"/>
        <family val="3"/>
        <charset val="134"/>
      </rPr>
      <t>心相印湿巾茶语系列</t>
    </r>
    <r>
      <rPr>
        <sz val="10"/>
        <color indexed="8"/>
        <rFont val="Arial"/>
        <family val="2"/>
      </rPr>
      <t>180mm*180mm*10</t>
    </r>
    <r>
      <rPr>
        <sz val="10"/>
        <color indexed="8"/>
        <rFont val="宋体"/>
        <family val="3"/>
        <charset val="134"/>
      </rPr>
      <t>片</t>
    </r>
    <r>
      <rPr>
        <sz val="10"/>
        <color indexed="8"/>
        <rFont val="Arial"/>
        <family val="2"/>
      </rPr>
      <t>*5</t>
    </r>
  </si>
  <si>
    <r>
      <rPr>
        <sz val="10"/>
        <color indexed="8"/>
        <rFont val="宋体"/>
        <family val="3"/>
        <charset val="134"/>
      </rPr>
      <t>品类楼层（纸品）</t>
    </r>
  </si>
  <si>
    <r>
      <rPr>
        <sz val="10"/>
        <color indexed="8"/>
        <rFont val="宋体"/>
        <family val="3"/>
        <charset val="134"/>
      </rPr>
      <t>楼层产品</t>
    </r>
  </si>
  <si>
    <r>
      <rPr>
        <sz val="10"/>
        <color indexed="8"/>
        <rFont val="宋体"/>
        <family val="3"/>
        <charset val="134"/>
      </rPr>
      <t>洁柔</t>
    </r>
  </si>
  <si>
    <t>BN9471873</t>
  </si>
  <si>
    <r>
      <t>E1956336</t>
    </r>
    <r>
      <rPr>
        <sz val="10"/>
        <color indexed="8"/>
        <rFont val="宋体"/>
        <family val="3"/>
        <charset val="134"/>
      </rPr>
      <t>、</t>
    </r>
    <r>
      <rPr>
        <sz val="10"/>
        <color indexed="8"/>
        <rFont val="Verdana"/>
        <family val="2"/>
      </rPr>
      <t>E8589132</t>
    </r>
  </si>
  <si>
    <r>
      <rPr>
        <sz val="10"/>
        <color indexed="8"/>
        <rFont val="宋体"/>
        <family val="3"/>
        <charset val="134"/>
      </rPr>
      <t>洁柔</t>
    </r>
    <r>
      <rPr>
        <sz val="10"/>
        <color indexed="8"/>
        <rFont val="Verdana"/>
        <family val="2"/>
      </rPr>
      <t xml:space="preserve"> </t>
    </r>
    <r>
      <rPr>
        <sz val="10"/>
        <color indexed="8"/>
        <rFont val="宋体"/>
        <family val="3"/>
        <charset val="134"/>
      </rPr>
      <t>新形象卷纸</t>
    </r>
    <r>
      <rPr>
        <sz val="10"/>
        <color indexed="8"/>
        <rFont val="Verdana"/>
        <family val="2"/>
      </rPr>
      <t>*10</t>
    </r>
    <r>
      <rPr>
        <sz val="10"/>
        <color indexed="8"/>
        <rFont val="宋体"/>
        <family val="3"/>
        <charset val="134"/>
      </rPr>
      <t>卷</t>
    </r>
    <r>
      <rPr>
        <sz val="10"/>
        <color indexed="8"/>
        <rFont val="Verdana"/>
        <family val="2"/>
      </rPr>
      <t>+</t>
    </r>
    <r>
      <rPr>
        <sz val="10"/>
        <color indexed="8"/>
        <rFont val="宋体"/>
        <family val="3"/>
        <charset val="134"/>
      </rPr>
      <t>【赠】洁柔手帕纸（两包装）</t>
    </r>
  </si>
  <si>
    <r>
      <rPr>
        <sz val="10"/>
        <color indexed="8"/>
        <rFont val="宋体"/>
        <family val="3"/>
        <charset val="134"/>
      </rPr>
      <t>得宝</t>
    </r>
  </si>
  <si>
    <t>BN9451315</t>
  </si>
  <si>
    <r>
      <rPr>
        <sz val="10"/>
        <color indexed="8"/>
        <rFont val="宋体"/>
        <family val="3"/>
        <charset val="134"/>
      </rPr>
      <t>得宝</t>
    </r>
    <r>
      <rPr>
        <sz val="10"/>
        <color indexed="8"/>
        <rFont val="Verdana"/>
        <family val="2"/>
      </rPr>
      <t xml:space="preserve"> </t>
    </r>
    <r>
      <rPr>
        <sz val="10"/>
        <color indexed="8"/>
        <rFont val="宋体"/>
        <family val="3"/>
        <charset val="134"/>
      </rPr>
      <t>湿纸巾</t>
    </r>
    <r>
      <rPr>
        <sz val="10"/>
        <color indexed="8"/>
        <rFont val="Verdana"/>
        <family val="2"/>
      </rPr>
      <t xml:space="preserve"> </t>
    </r>
    <r>
      <rPr>
        <sz val="10"/>
        <color indexed="8"/>
        <rFont val="宋体"/>
        <family val="3"/>
        <charset val="134"/>
      </rPr>
      <t>卫生湿巾</t>
    </r>
    <r>
      <rPr>
        <sz val="10"/>
        <color indexed="8"/>
        <rFont val="Verdana"/>
        <family val="2"/>
      </rPr>
      <t xml:space="preserve"> 12</t>
    </r>
    <r>
      <rPr>
        <sz val="10"/>
        <color indexed="8"/>
        <rFont val="宋体"/>
        <family val="3"/>
        <charset val="134"/>
      </rPr>
      <t>片</t>
    </r>
    <r>
      <rPr>
        <sz val="10"/>
        <color indexed="8"/>
        <rFont val="Verdana"/>
        <family val="2"/>
      </rPr>
      <t>/</t>
    </r>
    <r>
      <rPr>
        <sz val="10"/>
        <color indexed="8"/>
        <rFont val="宋体"/>
        <family val="3"/>
        <charset val="134"/>
      </rPr>
      <t>包</t>
    </r>
    <r>
      <rPr>
        <sz val="10"/>
        <color indexed="8"/>
        <rFont val="Verdana"/>
        <family val="2"/>
      </rPr>
      <t>X3</t>
    </r>
    <r>
      <rPr>
        <sz val="10"/>
        <color indexed="8"/>
        <rFont val="宋体"/>
        <family val="3"/>
        <charset val="134"/>
      </rPr>
      <t>包</t>
    </r>
  </si>
  <si>
    <r>
      <rPr>
        <b/>
        <sz val="9"/>
        <color rgb="FFFFFF00"/>
        <rFont val="宋体"/>
        <family val="3"/>
        <charset val="134"/>
      </rPr>
      <t>毛利率</t>
    </r>
    <r>
      <rPr>
        <b/>
        <sz val="9"/>
        <color rgb="FFFFFF00"/>
        <rFont val="ArialUnicodeMS"/>
        <family val="1"/>
      </rPr>
      <t>_x000D_</t>
    </r>
    <phoneticPr fontId="69" type="noConversion"/>
  </si>
  <si>
    <t>锅具餐具</t>
  </si>
  <si>
    <t>Taojoy/陶人喜欢</t>
  </si>
  <si>
    <t>B5461066</t>
  </si>
  <si>
    <t>黄鸭创意卡通20头骨瓷餐具套装 厨房陶瓷器碗汤盘碟筷子</t>
  </si>
  <si>
    <t>http://detail.tmall.com/item.htm?spm=a220m.1000862.1000725.91.B3PO3t&amp;id=25693788694&amp;is_b=1&amp;cat_id=2&amp;q=&amp;rn=6c6cae317a87c8a0807801701a6d169d_x000D_</t>
  </si>
  <si>
    <t>B1814485</t>
  </si>
  <si>
    <t>黄鸭创意卡通30头骨瓷餐具套装 厨房陶瓷器碗汤盘碟筷子</t>
  </si>
  <si>
    <t>B7715364</t>
  </si>
  <si>
    <t>新款黄鸭骨瓷保鲜碗三件套 微波炉饭盒保鲜盒 陶瓷碗便当盒密封盒</t>
  </si>
  <si>
    <t>19（不含税运费）</t>
  </si>
  <si>
    <t>cookfun/酷饭</t>
  </si>
  <si>
    <t>B5358292</t>
  </si>
  <si>
    <t>酷饭厨房时尚陶瓷刀具三件套装 菜刀 水果刀 削皮器瓜果刀切肉刀</t>
  </si>
  <si>
    <t>http://detail.tmall.com/item.htm?spm=a1z10.5.w4011-3251528122.101.YB2Z0a&amp;id=37614476026&amp;rn=6111f47665640a521caa0e106c10a91f</t>
  </si>
  <si>
    <t>B5707866</t>
  </si>
  <si>
    <t>酷饭厨房陶瓷刀具四件套 菜刀 水果刀 切肉刀 水果刨 削皮器</t>
  </si>
  <si>
    <t>http://detail.tmall.com/item.htm?spm=a220o.1000855.0.0.GT4lxm&amp;id=37635070489&amp;rn=6111f47665640a521caa0e106c10a91f&amp;acm=03054.1003.1.54951&amp;uuid=acIyKfaN&amp;abtest=_AB-LR32-PR32&amp;scm=1003.1.03054.ITEM_37635070489_54951&amp;pos=3</t>
  </si>
  <si>
    <t>新晟</t>
  </si>
  <si>
    <t>B1858741</t>
  </si>
  <si>
    <t>B7238769/B2509967/B4986076/B7346762/B7904712/B5620468/B1843123</t>
    <phoneticPr fontId="36" type="noConversion"/>
  </si>
  <si>
    <t>新晟刨刀、瓜果刀 陶瓷刀体曲刨</t>
  </si>
  <si>
    <t>6个颜色组合</t>
    <phoneticPr fontId="36" type="noConversion"/>
  </si>
  <si>
    <t>创生</t>
  </si>
  <si>
    <t>B6294950</t>
  </si>
  <si>
    <t>创生304不锈钢汤锅 20cm</t>
  </si>
  <si>
    <t>（可补货/多规格凑单）</t>
  </si>
  <si>
    <t>B3359163</t>
  </si>
  <si>
    <t>创生304不锈钢汤锅 22cm</t>
  </si>
  <si>
    <t>B5582993</t>
  </si>
  <si>
    <t>创生304不锈钢汤锅 24cm</t>
  </si>
  <si>
    <t>http://detail.tmall.com/item.htm?spm=a1z10.5.w4011-3167225325.79.H2R1cL&amp;id=35516756185&amp;rn=43f6ca135900b315cd0684a20d0c4a79</t>
  </si>
  <si>
    <t>B1148774</t>
  </si>
  <si>
    <t>创生奶锅</t>
  </si>
  <si>
    <t>http://item.feifei.com/B1448774.html</t>
  </si>
  <si>
    <t>B1253441</t>
  </si>
  <si>
    <t>创生迷你煎锅20cm</t>
  </si>
  <si>
    <t>http://detail.tmall.com/item.htm?spm=a220o.1000855.0.0.0MR4Ff&amp;id=18168155123&amp;rn=10d5f33bf36fbeafb5f5cc75cb8993d8&amp;acm=03054.1003.1.54951&amp;uuid=9zME1GLC&amp;abtest=_AB-LR32-PR32&amp;scm=1003.1.03054.ITEM_18168155123_54951&amp;pos=2</t>
  </si>
  <si>
    <t>其他</t>
    <phoneticPr fontId="36" type="noConversion"/>
  </si>
  <si>
    <t>楼层产品(雨伞）</t>
  </si>
  <si>
    <t>Hello Kitty</t>
  </si>
  <si>
    <t>E6647016</t>
  </si>
  <si>
    <t>Hello Kitty浪漫碎花压花系列压边铅笔伞红色</t>
  </si>
  <si>
    <t>E4438228</t>
  </si>
  <si>
    <t>Hello Kitty亲子系列直柄印花中童伞黑色爱好</t>
  </si>
  <si>
    <t>E4888142</t>
  </si>
  <si>
    <r>
      <t>Hello Kitty</t>
    </r>
    <r>
      <rPr>
        <sz val="10"/>
        <rFont val="Verdana"/>
        <family val="2"/>
      </rPr>
      <t>红粉情怀透明系列</t>
    </r>
    <r>
      <rPr>
        <sz val="10"/>
        <rFont val="Arial"/>
        <family val="2"/>
      </rPr>
      <t xml:space="preserve"> </t>
    </r>
    <r>
      <rPr>
        <sz val="10"/>
        <rFont val="Verdana"/>
        <family val="2"/>
      </rPr>
      <t>直柄印花透明伞粉色</t>
    </r>
  </si>
  <si>
    <t>E7525465</t>
  </si>
  <si>
    <t>Hello Kitty红粉情怀透明系列 直柄印花透明伞玫红色</t>
  </si>
  <si>
    <r>
      <rPr>
        <sz val="10"/>
        <color indexed="8"/>
        <rFont val="ArialUnicodeMS"/>
        <family val="2"/>
      </rPr>
      <t>爆款</t>
    </r>
  </si>
  <si>
    <t>E3637258</t>
  </si>
  <si>
    <r>
      <t>Hello Kitty</t>
    </r>
    <r>
      <rPr>
        <sz val="10"/>
        <color indexed="8"/>
        <rFont val="Arial"/>
        <family val="2"/>
      </rPr>
      <t>黑色爱好</t>
    </r>
    <r>
      <rPr>
        <sz val="10"/>
        <color indexed="8"/>
        <rFont val="Verdana"/>
        <family val="2"/>
      </rPr>
      <t>Kuromi</t>
    </r>
    <r>
      <rPr>
        <sz val="10"/>
        <color indexed="8"/>
        <rFont val="Arial"/>
        <family val="2"/>
      </rPr>
      <t>亲子系列印花三折伞黑色爱好</t>
    </r>
    <r>
      <rPr>
        <sz val="10"/>
        <color indexed="8"/>
        <rFont val="Verdana"/>
        <family val="2"/>
      </rPr>
      <t>Kuromi</t>
    </r>
  </si>
  <si>
    <r>
      <t>40</t>
    </r>
    <r>
      <rPr>
        <sz val="10"/>
        <color indexed="8"/>
        <rFont val="宋体"/>
        <family val="3"/>
        <charset val="134"/>
      </rPr>
      <t>（补货中）</t>
    </r>
  </si>
  <si>
    <t>E7271133</t>
  </si>
  <si>
    <r>
      <t>Hello Kitty</t>
    </r>
    <r>
      <rPr>
        <sz val="10"/>
        <color indexed="8"/>
        <rFont val="Arial"/>
        <family val="2"/>
      </rPr>
      <t>美丽童年</t>
    </r>
    <r>
      <rPr>
        <sz val="10"/>
        <color indexed="8"/>
        <rFont val="Verdana"/>
        <family val="2"/>
      </rPr>
      <t>Melody</t>
    </r>
    <r>
      <rPr>
        <sz val="10"/>
        <color indexed="8"/>
        <rFont val="Arial"/>
        <family val="2"/>
      </rPr>
      <t>亲子系列印花三折伞美丽童年</t>
    </r>
    <r>
      <rPr>
        <sz val="10"/>
        <color indexed="8"/>
        <rFont val="Verdana"/>
        <family val="2"/>
      </rPr>
      <t>Melody</t>
    </r>
  </si>
  <si>
    <r>
      <t>24</t>
    </r>
    <r>
      <rPr>
        <sz val="10"/>
        <color indexed="8"/>
        <rFont val="宋体"/>
        <family val="3"/>
        <charset val="134"/>
      </rPr>
      <t>（补货中）</t>
    </r>
  </si>
  <si>
    <t>E5742353</t>
  </si>
  <si>
    <r>
      <t>Hello Kitty</t>
    </r>
    <r>
      <rPr>
        <sz val="10"/>
        <color indexed="8"/>
        <rFont val="Arial"/>
        <family val="2"/>
      </rPr>
      <t>造型伞柄</t>
    </r>
    <r>
      <rPr>
        <sz val="10"/>
        <color indexed="8"/>
        <rFont val="Verdana"/>
        <family val="2"/>
      </rPr>
      <t xml:space="preserve"> </t>
    </r>
    <r>
      <rPr>
        <sz val="10"/>
        <color indexed="8"/>
        <rFont val="Arial"/>
        <family val="2"/>
      </rPr>
      <t>韩国公主梦幻系列</t>
    </r>
    <r>
      <rPr>
        <sz val="10"/>
        <color indexed="8"/>
        <rFont val="Verdana"/>
        <family val="2"/>
      </rPr>
      <t xml:space="preserve"> </t>
    </r>
    <r>
      <rPr>
        <sz val="10"/>
        <color indexed="8"/>
        <rFont val="Arial"/>
        <family val="2"/>
      </rPr>
      <t>黑胶折叠晴雨三折伞玫红色</t>
    </r>
  </si>
  <si>
    <r>
      <t>2</t>
    </r>
    <r>
      <rPr>
        <sz val="10"/>
        <color indexed="8"/>
        <rFont val="宋体"/>
        <family val="3"/>
        <charset val="134"/>
      </rPr>
      <t>（补货中）</t>
    </r>
  </si>
  <si>
    <t>E2462719</t>
  </si>
  <si>
    <r>
      <t>Hello Kitty</t>
    </r>
    <r>
      <rPr>
        <sz val="10"/>
        <color indexed="8"/>
        <rFont val="Arial"/>
        <family val="2"/>
      </rPr>
      <t>造型伞柄</t>
    </r>
    <r>
      <rPr>
        <sz val="10"/>
        <color indexed="8"/>
        <rFont val="Verdana"/>
        <family val="2"/>
      </rPr>
      <t xml:space="preserve"> </t>
    </r>
    <r>
      <rPr>
        <sz val="10"/>
        <color indexed="8"/>
        <rFont val="Arial"/>
        <family val="2"/>
      </rPr>
      <t>韩国公主梦幻系列</t>
    </r>
    <r>
      <rPr>
        <sz val="10"/>
        <color indexed="8"/>
        <rFont val="Verdana"/>
        <family val="2"/>
      </rPr>
      <t xml:space="preserve"> </t>
    </r>
    <r>
      <rPr>
        <sz val="10"/>
        <color indexed="8"/>
        <rFont val="Arial"/>
        <family val="2"/>
      </rPr>
      <t>黑胶折叠晴雨三折伞粉色</t>
    </r>
  </si>
  <si>
    <t>天堂伞</t>
  </si>
  <si>
    <t>E7341477</t>
  </si>
  <si>
    <t>天堂伞 幻彩蓝胶蝴蝶丝印晴雨伞 全钢伞骨 359D 1# 蓝色</t>
  </si>
  <si>
    <t>E6009320</t>
  </si>
  <si>
    <t>天堂伞 加大加固超强防晒防紫外线晴雨伞 3311E碰 灰色</t>
  </si>
  <si>
    <t>E9627470</t>
  </si>
  <si>
    <t>天堂伞 自动伞防紫外线三折叠加大商务晴雨伞 3331E碰 暗紫色</t>
  </si>
  <si>
    <t>E8237507</t>
  </si>
  <si>
    <t>天堂伞 晴雨格子伞男士加大商务双人折叠伞 300T 4号色</t>
  </si>
  <si>
    <t>E3541740</t>
  </si>
  <si>
    <t>天堂伞 黑胶晴雨伞防紫外线遮阳伞 3312E甜甜蜜蜜 紫色</t>
  </si>
  <si>
    <t>E4092880</t>
  </si>
  <si>
    <t>天堂伞 段面黑胶晴雨伞三折伞超轻不透光伞 3333E书香人家 2#</t>
  </si>
  <si>
    <t>E1400559</t>
  </si>
  <si>
    <t>天堂伞 段面黑胶晴雨伞三折伞超轻不透光伞 3333E书香人家 3#</t>
  </si>
  <si>
    <t>E3770570</t>
  </si>
  <si>
    <t>天堂伞 段面黑胶晴雨伞三折伞超轻不透光伞 3333E书香人家 4#</t>
  </si>
  <si>
    <t>E3685540</t>
  </si>
  <si>
    <t>天堂伞 段面黑胶晴雨伞三折伞超轻不透光伞 3333E书香人家 5#</t>
  </si>
  <si>
    <t>楼层产品（除湿防潮）</t>
  </si>
  <si>
    <t>白元</t>
  </si>
  <si>
    <r>
      <rPr>
        <sz val="9"/>
        <color indexed="8"/>
        <rFont val="ArialUnicodeMS"/>
        <family val="2"/>
      </rPr>
      <t>品牌</t>
    </r>
  </si>
  <si>
    <t>E1116167</t>
  </si>
  <si>
    <t>白元 衣都爽（抽屉型）防霉除湿剂5个装 超强吸湿防潮防霉除异味 梅雨季必备</t>
  </si>
  <si>
    <t>E4307280</t>
  </si>
  <si>
    <t>白元 衣都爽（衣柜型）防霉除湿剂2个装 日本进口 超强吸湿防潮防霉除异味 梅雨季必备</t>
  </si>
  <si>
    <t>E9273565</t>
  </si>
  <si>
    <t>白元 除湿剂3盒装（400ML*3盒）日本进口 干燥剂吸湿防潮防霉 衣柜抽屉梅雨季必备</t>
  </si>
  <si>
    <t>E7731827</t>
  </si>
  <si>
    <t>白元 衣无畏防蛀片(衣柜型)1个装 日本进口无味持久 婴幼儿衣物适用</t>
  </si>
  <si>
    <t>E8388204</t>
  </si>
  <si>
    <t>白元 衣无畏无味防蛀剂（衣柜型）２个装  日本进口无味持久 婴幼儿衣物适用</t>
  </si>
  <si>
    <t>E2216484</t>
  </si>
  <si>
    <t>白元 衣无畏防蛀片(抽屉/收纳箱型)4个装 日本进口无味持久 婴幼儿衣物适用</t>
  </si>
  <si>
    <t>E4007487</t>
  </si>
  <si>
    <t>白元 力克醛(放置型)日本进口甲醛清除剂 除甲醛/装修异味 15平方适用</t>
  </si>
  <si>
    <t>E2661116</t>
  </si>
  <si>
    <t>白元抽屉除湿剂2P</t>
  </si>
  <si>
    <t>E2107475</t>
  </si>
  <si>
    <t>白元衣柜除湿剂1P</t>
  </si>
  <si>
    <t>樱之花</t>
  </si>
  <si>
    <t>E8676530</t>
  </si>
  <si>
    <t>樱之花冰箱除臭剂60g</t>
  </si>
  <si>
    <t>E6553940</t>
  </si>
  <si>
    <t>樱之花加香型防蛀防霉片剂130g</t>
  </si>
  <si>
    <t>E7969132</t>
  </si>
  <si>
    <t>樱之花防蛀防霉片剂80g</t>
  </si>
  <si>
    <r>
      <rPr>
        <sz val="9"/>
        <color indexed="8"/>
        <rFont val="宋体"/>
        <family val="3"/>
        <charset val="134"/>
      </rPr>
      <t>家居日用</t>
    </r>
  </si>
  <si>
    <t>BACKUP</t>
    <phoneticPr fontId="36" type="noConversion"/>
  </si>
  <si>
    <r>
      <rPr>
        <sz val="9"/>
        <color indexed="8"/>
        <rFont val="宋体"/>
        <family val="3"/>
        <charset val="134"/>
      </rPr>
      <t>楼层产品（除湿防潮）</t>
    </r>
  </si>
  <si>
    <t>银燕</t>
  </si>
  <si>
    <t>E9485226</t>
  </si>
  <si>
    <t>银燕超强吸湿器260g</t>
  </si>
  <si>
    <r>
      <t>0(</t>
    </r>
    <r>
      <rPr>
        <sz val="9"/>
        <color indexed="8"/>
        <rFont val="宋体"/>
        <family val="3"/>
        <charset val="134"/>
      </rPr>
      <t>预计</t>
    </r>
    <r>
      <rPr>
        <sz val="9"/>
        <color indexed="8"/>
        <rFont val="Verdana"/>
        <family val="2"/>
      </rPr>
      <t>3.25</t>
    </r>
    <r>
      <rPr>
        <sz val="9"/>
        <color indexed="8"/>
        <rFont val="宋体"/>
        <family val="3"/>
        <charset val="134"/>
      </rPr>
      <t>入仓）</t>
    </r>
    <phoneticPr fontId="36" type="noConversion"/>
  </si>
  <si>
    <t>E8579130</t>
  </si>
  <si>
    <t>樱之花强力吸湿袋100g</t>
  </si>
  <si>
    <t>E4981230</t>
  </si>
  <si>
    <t>樱之花橱柜吸吸乐240g</t>
  </si>
  <si>
    <r>
      <t>0(</t>
    </r>
    <r>
      <rPr>
        <sz val="9"/>
        <color indexed="8"/>
        <rFont val="宋体"/>
        <family val="3"/>
        <charset val="134"/>
      </rPr>
      <t>预计</t>
    </r>
    <r>
      <rPr>
        <sz val="9"/>
        <color indexed="8"/>
        <rFont val="Verdana"/>
        <family val="2"/>
      </rPr>
      <t>3.25入仓）</t>
    </r>
    <r>
      <rPr>
        <sz val="9"/>
        <color indexed="8"/>
        <rFont val="宋体"/>
        <family val="3"/>
        <charset val="134"/>
      </rPr>
      <t/>
    </r>
  </si>
  <si>
    <t>E9254023</t>
  </si>
  <si>
    <t>樱之花吸湿器补充装500g</t>
  </si>
  <si>
    <t>E3830724</t>
  </si>
  <si>
    <t>樱之花吸湿器替换装270g</t>
  </si>
  <si>
    <t>E6880564</t>
  </si>
  <si>
    <t>樱之花吸湿棒替换装180g*3</t>
  </si>
  <si>
    <t>E9363671</t>
  </si>
  <si>
    <t>樱之花强力吸湿棒180g</t>
  </si>
  <si>
    <t>E5239191</t>
  </si>
  <si>
    <t>樱之花强力吸湿器260g</t>
  </si>
  <si>
    <t>E2412956</t>
  </si>
  <si>
    <t>白元 衣都爽（抽屉型）防霉除湿剂12个装 超强吸湿防潮防霉除异味 梅雨季必备</t>
  </si>
  <si>
    <t>E5845939</t>
  </si>
  <si>
    <t>白元 大衣柜用悬挂式除湿袋 日本进口 可吸湿350ML 梅雨季必备</t>
  </si>
  <si>
    <t>生活日用B</t>
    <phoneticPr fontId="1" type="noConversion"/>
  </si>
  <si>
    <t>清洁用品</t>
    <phoneticPr fontId="36" type="noConversion"/>
  </si>
  <si>
    <t>超级爆款</t>
    <phoneticPr fontId="36" type="noConversion"/>
  </si>
  <si>
    <t>AXE</t>
    <phoneticPr fontId="36" type="noConversion"/>
  </si>
  <si>
    <t>E8356380</t>
    <phoneticPr fontId="1" type="noConversion"/>
  </si>
  <si>
    <r>
      <t>AXE/</t>
    </r>
    <r>
      <rPr>
        <sz val="12"/>
        <color indexed="8"/>
        <rFont val="宋体"/>
        <family val="3"/>
        <charset val="134"/>
      </rPr>
      <t>斧头洗衣液</t>
    </r>
    <r>
      <rPr>
        <sz val="12"/>
        <color indexed="8"/>
        <rFont val="Verdana"/>
        <family val="2"/>
      </rPr>
      <t xml:space="preserve"> </t>
    </r>
    <r>
      <rPr>
        <sz val="12"/>
        <color indexed="8"/>
        <rFont val="宋体"/>
        <family val="3"/>
        <charset val="134"/>
      </rPr>
      <t>除菌洗衣液</t>
    </r>
    <r>
      <rPr>
        <sz val="12"/>
        <color indexed="8"/>
        <rFont val="Verdana"/>
        <family val="2"/>
      </rPr>
      <t xml:space="preserve"> 3L</t>
    </r>
    <r>
      <rPr>
        <sz val="12"/>
        <color indexed="8"/>
        <rFont val="宋体"/>
        <family val="3"/>
        <charset val="134"/>
      </rPr>
      <t>除菌</t>
    </r>
    <r>
      <rPr>
        <sz val="12"/>
        <color indexed="8"/>
        <rFont val="Verdana"/>
        <family val="2"/>
      </rPr>
      <t xml:space="preserve"> </t>
    </r>
    <r>
      <rPr>
        <sz val="12"/>
        <color indexed="8"/>
        <rFont val="宋体"/>
        <family val="3"/>
        <charset val="134"/>
      </rPr>
      <t>香味持久</t>
    </r>
    <r>
      <rPr>
        <sz val="12"/>
        <color indexed="8"/>
        <rFont val="Verdana"/>
        <family val="2"/>
      </rPr>
      <t xml:space="preserve"> </t>
    </r>
    <r>
      <rPr>
        <sz val="12"/>
        <color indexed="8"/>
        <rFont val="宋体"/>
        <family val="3"/>
        <charset val="134"/>
      </rPr>
      <t>温和配方</t>
    </r>
    <r>
      <rPr>
        <sz val="12"/>
        <color indexed="8"/>
        <rFont val="Verdana"/>
        <family val="2"/>
      </rPr>
      <t xml:space="preserve"> </t>
    </r>
    <r>
      <rPr>
        <sz val="12"/>
        <color indexed="8"/>
        <rFont val="宋体"/>
        <family val="3"/>
        <charset val="134"/>
      </rPr>
      <t>不伤衣物</t>
    </r>
    <r>
      <rPr>
        <sz val="12"/>
        <color indexed="8"/>
        <rFont val="Verdana"/>
        <family val="2"/>
      </rPr>
      <t xml:space="preserve"> </t>
    </r>
    <phoneticPr fontId="1" type="noConversion"/>
  </si>
  <si>
    <r>
      <t>0</t>
    </r>
    <r>
      <rPr>
        <sz val="9"/>
        <color indexed="8"/>
        <rFont val="宋体"/>
        <family val="3"/>
        <charset val="134"/>
      </rPr>
      <t>（补货中）</t>
    </r>
    <phoneticPr fontId="36" type="noConversion"/>
  </si>
  <si>
    <t>折扣</t>
    <phoneticPr fontId="36" type="noConversion"/>
  </si>
  <si>
    <t>一号店价</t>
    <phoneticPr fontId="1" type="noConversion"/>
  </si>
  <si>
    <r>
      <rPr>
        <sz val="10"/>
        <color indexed="8"/>
        <rFont val="宋体"/>
        <family val="3"/>
        <charset val="134"/>
      </rPr>
      <t>超级爆款</t>
    </r>
  </si>
  <si>
    <t>芭菲</t>
    <phoneticPr fontId="36" type="noConversion"/>
  </si>
  <si>
    <t xml:space="preserve">E9510924 </t>
    <phoneticPr fontId="36" type="noConversion"/>
  </si>
  <si>
    <t>芭菲 (除菌洁净)洗衣液890ml</t>
    <phoneticPr fontId="36" type="noConversion"/>
  </si>
  <si>
    <t>赠品</t>
    <phoneticPr fontId="36" type="noConversion"/>
  </si>
  <si>
    <t>妙管家</t>
    <phoneticPr fontId="1" type="noConversion"/>
  </si>
  <si>
    <t>E2358298</t>
    <phoneticPr fontId="1" type="noConversion"/>
  </si>
  <si>
    <r>
      <rPr>
        <sz val="11"/>
        <color indexed="8"/>
        <rFont val="宋体"/>
        <family val="3"/>
        <charset val="134"/>
      </rPr>
      <t>妙管家抑菌洗衣液</t>
    </r>
    <r>
      <rPr>
        <sz val="11"/>
        <color indexed="8"/>
        <rFont val="ArialUnicodeMS"/>
        <family val="2"/>
      </rPr>
      <t>(</t>
    </r>
    <r>
      <rPr>
        <sz val="11"/>
        <color indexed="8"/>
        <rFont val="宋体"/>
        <family val="3"/>
        <charset val="134"/>
      </rPr>
      <t>熏衣草</t>
    </r>
    <r>
      <rPr>
        <sz val="11"/>
        <color indexed="8"/>
        <rFont val="ArialUnicodeMS"/>
        <family val="2"/>
      </rPr>
      <t>)2000g</t>
    </r>
    <r>
      <rPr>
        <sz val="11"/>
        <color indexed="8"/>
        <rFont val="宋体"/>
        <family val="3"/>
        <charset val="134"/>
      </rPr>
      <t>加送</t>
    </r>
    <r>
      <rPr>
        <sz val="11"/>
        <color indexed="8"/>
        <rFont val="ArialUnicodeMS"/>
        <family val="2"/>
      </rPr>
      <t xml:space="preserve">1500g </t>
    </r>
    <r>
      <rPr>
        <sz val="11"/>
        <color indexed="8"/>
        <rFont val="宋体"/>
        <family val="3"/>
        <charset val="134"/>
      </rPr>
      <t>（平口装）</t>
    </r>
    <r>
      <rPr>
        <sz val="11"/>
        <color indexed="8"/>
        <rFont val="ArialUnicodeMS"/>
        <family val="2"/>
      </rPr>
      <t xml:space="preserve"> </t>
    </r>
    <phoneticPr fontId="36" type="noConversion"/>
  </si>
  <si>
    <t xml:space="preserve"> </t>
    <phoneticPr fontId="1" type="noConversion"/>
  </si>
  <si>
    <t>伊司达</t>
  </si>
  <si>
    <t>E8782695</t>
  </si>
  <si>
    <t>伊司达蝴蝶公主胶棉拖替换头2个装 ES1247</t>
  </si>
  <si>
    <t>E2318247</t>
  </si>
  <si>
    <t>伊司达蝴蝶公主胶棉拖 ES1226</t>
  </si>
  <si>
    <t>E5160344</t>
  </si>
  <si>
    <t>伊司达EAST窗刮万能伸缩清洁工具ES2959</t>
  </si>
  <si>
    <t>E1357188</t>
  </si>
  <si>
    <t>伊司达EAST窗刮超级百变清洁工具ES1230</t>
  </si>
  <si>
    <t>E7049020</t>
  </si>
  <si>
    <t>伊司达EAST窗刮青苹果多角度清洁工具ES1228</t>
  </si>
  <si>
    <t>E3150455</t>
  </si>
  <si>
    <t>伊司达家用清洁刷组合套装ES1319</t>
  </si>
  <si>
    <t>E2278081</t>
  </si>
  <si>
    <t>伊司达清洁巧平拖 ES1222</t>
  </si>
  <si>
    <t>E1847002</t>
  </si>
  <si>
    <t>伊司达大号点断式垃圾袋50cm x 60cm（8只装）</t>
  </si>
  <si>
    <t>E7364750</t>
  </si>
  <si>
    <t>伊司达 EAST 弹性水洗粘刷</t>
  </si>
  <si>
    <t>E7577628</t>
  </si>
  <si>
    <t xml:space="preserve">伊司达18CM木柄掸尘刷 </t>
  </si>
  <si>
    <t>E4611348</t>
  </si>
  <si>
    <t>伊司达抗菌抹布（超细纤维 不沾油 不掉毛）</t>
  </si>
  <si>
    <t>E4271946</t>
    <phoneticPr fontId="36" type="noConversion"/>
  </si>
  <si>
    <t xml:space="preserve">伊司达挂钩粘钩 劲爆特价—超强吸力吸盘挂钩10个装 </t>
    <phoneticPr fontId="36" type="noConversion"/>
  </si>
  <si>
    <t>宝家洁</t>
  </si>
  <si>
    <t>E1134785</t>
  </si>
  <si>
    <t>宝家洁蝶飞 平板拖把 夹毛巾布木地板平拖尘推送刮刀</t>
  </si>
  <si>
    <t>E2258254</t>
  </si>
  <si>
    <t>宝家洁 洁净马桶刷 带底坐马桶刷 创意软毛马桶擦 马桶刷套装 蓝色</t>
  </si>
  <si>
    <t>E7648370</t>
  </si>
  <si>
    <t>宝家洁 洁净马桶刷 带底坐马桶刷 创意软毛马桶擦 马桶刷套装 白色</t>
  </si>
  <si>
    <t>E9815223</t>
  </si>
  <si>
    <t>宝家洁 完美四面挤水胶棉拖把 海绵拖把 对折挤水</t>
  </si>
  <si>
    <t>A4868370</t>
    <phoneticPr fontId="1" type="noConversion"/>
  </si>
  <si>
    <t>暂未入仓，预计入仓300个</t>
    <phoneticPr fontId="1" type="noConversion"/>
  </si>
  <si>
    <t>19,转仓库存155</t>
    <phoneticPr fontId="36" type="noConversion"/>
  </si>
  <si>
    <t>8,转仓库存4</t>
    <phoneticPr fontId="36" type="noConversion"/>
  </si>
  <si>
    <t>空间大师钢木餐椅DPY003原木色带靠背</t>
  </si>
  <si>
    <t>156,转仓库存120</t>
    <phoneticPr fontId="36" type="noConversion"/>
  </si>
  <si>
    <t>http://item.feifei.com/F4501530.html</t>
    <phoneticPr fontId="36" type="noConversion"/>
  </si>
  <si>
    <t>1,转仓库存8</t>
    <phoneticPr fontId="36" type="noConversion"/>
  </si>
  <si>
    <t>38,转仓库存1</t>
    <phoneticPr fontId="36" type="noConversion"/>
  </si>
  <si>
    <t>f5009035</t>
    <phoneticPr fontId="36" type="noConversion"/>
  </si>
  <si>
    <t>空间大师 英伦风系列椅子凳子 方折椅</t>
    <phoneticPr fontId="36" type="noConversion"/>
  </si>
  <si>
    <t>0,已到货48,待关单</t>
    <phoneticPr fontId="36" type="noConversion"/>
  </si>
  <si>
    <t>39</t>
    <phoneticPr fontId="36" type="noConversion"/>
  </si>
  <si>
    <t>家具</t>
    <phoneticPr fontId="36" type="noConversion"/>
  </si>
  <si>
    <t>美兴 迪士尼儿童玩具收纳架超大幼儿园储物柜儿童整理柜玩具收纳箱 DGHX00013(G13) 白雪公主</t>
    <phoneticPr fontId="36" type="noConversion"/>
  </si>
  <si>
    <t>0,已到货10,待关单</t>
    <phoneticPr fontId="36" type="noConversion"/>
  </si>
  <si>
    <t>枕头</t>
    <phoneticPr fontId="76" type="noConversion"/>
  </si>
  <si>
    <t>banisi</t>
  </si>
  <si>
    <t>banisi 纯棉保健枕头 31006 决明子</t>
    <phoneticPr fontId="41" type="noConversion"/>
  </si>
  <si>
    <t>C8896173</t>
  </si>
  <si>
    <t>http://item.feifei.com/C5808570.html</t>
    <phoneticPr fontId="36" type="noConversion"/>
  </si>
  <si>
    <t>40,转仓库存100</t>
    <phoneticPr fontId="36" type="noConversion"/>
  </si>
  <si>
    <t>折扣</t>
    <phoneticPr fontId="36" type="noConversion"/>
  </si>
  <si>
    <t>banisi 纯棉保健枕头 31005 薰衣草</t>
  </si>
  <si>
    <t>C5808570</t>
  </si>
  <si>
    <t>http://item.feifei.com/C5808570.html</t>
  </si>
  <si>
    <t>78,转仓库存100</t>
    <phoneticPr fontId="36" type="noConversion"/>
  </si>
  <si>
    <t>banisi 纯棉保健枕头 31004 荞麦</t>
  </si>
  <si>
    <t>C2628689</t>
  </si>
  <si>
    <t>73,转仓库存100</t>
    <phoneticPr fontId="36" type="noConversion"/>
  </si>
  <si>
    <t>如怡</t>
  </si>
  <si>
    <t>如怡 桃皮绒枕芯 zx005 48*74cm</t>
  </si>
  <si>
    <t>C7277068</t>
  </si>
  <si>
    <t>http://item.feifei.com/C1611725.html</t>
  </si>
  <si>
    <t>0,转仓库存39</t>
    <phoneticPr fontId="36" type="noConversion"/>
  </si>
  <si>
    <t>C7201188</t>
  </si>
  <si>
    <t>C5813321</t>
  </si>
  <si>
    <t>C1611725</t>
  </si>
  <si>
    <t>C8886046</t>
  </si>
  <si>
    <t>C5878182</t>
  </si>
  <si>
    <t>如怡 羽丝绒枕芯 zx06 48*74cm 白色</t>
  </si>
  <si>
    <t>C3107806</t>
  </si>
  <si>
    <t>http://item.feifei.com/C3107806.html</t>
  </si>
  <si>
    <t>37,转仓库存3</t>
    <phoneticPr fontId="36" type="noConversion"/>
  </si>
  <si>
    <t>如怡 薰衣草枕芯 白色 48*74+2cm</t>
    <phoneticPr fontId="41" type="noConversion"/>
  </si>
  <si>
    <t>C1810278</t>
  </si>
  <si>
    <t>http://item.feifei.com/C1810278.html</t>
  </si>
  <si>
    <t>70,转仓库存71</t>
    <phoneticPr fontId="36" type="noConversion"/>
  </si>
  <si>
    <t>如怡 薰衣草枕芯 白色 48*74cm</t>
  </si>
  <si>
    <t>C7743640</t>
  </si>
  <si>
    <t>http://item.feifei.com/C7743640.html</t>
  </si>
  <si>
    <t>68转仓库存80</t>
    <phoneticPr fontId="36" type="noConversion"/>
  </si>
  <si>
    <t>如怡 高弹性枕芯 zx001 48*74cm 白色</t>
  </si>
  <si>
    <t>C6198600</t>
  </si>
  <si>
    <t>http://item.feifei.com/C6198600.html</t>
  </si>
  <si>
    <t>TAMPOR</t>
  </si>
  <si>
    <t>TAMPOR 奢华天丝记忆枕</t>
  </si>
  <si>
    <t>C8319254</t>
  </si>
  <si>
    <t>埃迪蒙托</t>
  </si>
  <si>
    <t>埃迪蒙托 天丝棉温馨四孔枕23239白色48*74</t>
  </si>
  <si>
    <t>C1567929</t>
  </si>
  <si>
    <t>http://item.feifei.com/C1567929.html</t>
  </si>
  <si>
    <t>三联家纺-逗</t>
  </si>
  <si>
    <t>三联家纺-逗 枕芯类决明子明目枕</t>
  </si>
  <si>
    <t>C6916380</t>
  </si>
  <si>
    <t>http://item.feifei.com/C6916380.html</t>
  </si>
  <si>
    <t>90,转仓库存100</t>
    <phoneticPr fontId="36" type="noConversion"/>
  </si>
  <si>
    <t>瑞西屋</t>
    <phoneticPr fontId="36" type="noConversion"/>
  </si>
  <si>
    <t>瑞西屋 慢回弹记忆枕 蝶形枕 50*36*8cm</t>
    <phoneticPr fontId="36" type="noConversion"/>
  </si>
  <si>
    <t>C2100796</t>
    <phoneticPr fontId="36" type="noConversion"/>
  </si>
  <si>
    <t>http://item.feifei.com/C2100796.html</t>
  </si>
  <si>
    <t>45,转仓库存49</t>
    <phoneticPr fontId="36" type="noConversion"/>
  </si>
  <si>
    <t>瑞西屋 冰丝记忆绵安睡枕 （送四季可用天鹅绒枕套）53*30*10/7CM 1011170131113 夏之冰藤 单人枕头</t>
    <phoneticPr fontId="36" type="noConversion"/>
  </si>
  <si>
    <t>C8036208</t>
  </si>
  <si>
    <t>C8036208</t>
    <phoneticPr fontId="36" type="noConversion"/>
  </si>
  <si>
    <t>0,,转仓库存95</t>
    <phoneticPr fontId="36" type="noConversion"/>
  </si>
  <si>
    <t>瑞西屋 冰丝记忆绵安睡枕 （送四季可用天鹅绒枕套）53*30*10/7CM 1011170131116 沁香物语 单人枕头</t>
  </si>
  <si>
    <t>C7348918</t>
    <phoneticPr fontId="36" type="noConversion"/>
  </si>
  <si>
    <t>75,转仓库存22</t>
    <phoneticPr fontId="36" type="noConversion"/>
  </si>
  <si>
    <t>瑞西屋 冰丝记忆绵安睡枕 （送四季可用天鹅绒枕套）53*30*10/7CM 仲夏夜思</t>
  </si>
  <si>
    <t>C8752521</t>
    <phoneticPr fontId="36" type="noConversion"/>
  </si>
  <si>
    <t>0,转仓库存94</t>
    <phoneticPr fontId="36" type="noConversion"/>
  </si>
  <si>
    <t>三联家纺-逗</t>
    <phoneticPr fontId="36" type="noConversion"/>
  </si>
  <si>
    <t>三联家纺-逗 枕芯类决明子明目枕 自然贴合头颈 环保天然中草药填充 枕头 保健枕 护颈枕</t>
    <phoneticPr fontId="36" type="noConversion"/>
  </si>
  <si>
    <t>C6916380</t>
    <phoneticPr fontId="36" type="noConversion"/>
  </si>
  <si>
    <t>90,,转仓库存100</t>
    <phoneticPr fontId="36" type="noConversion"/>
  </si>
  <si>
    <t>楼层</t>
    <phoneticPr fontId="36" type="noConversion"/>
  </si>
  <si>
    <t>类别</t>
    <phoneticPr fontId="36" type="noConversion"/>
  </si>
  <si>
    <t>品牌名称</t>
    <phoneticPr fontId="36" type="noConversion"/>
  </si>
  <si>
    <t>名称</t>
    <phoneticPr fontId="36" type="noConversion"/>
  </si>
  <si>
    <t>飞飞商城链接</t>
    <phoneticPr fontId="36" type="noConversion"/>
  </si>
  <si>
    <t>市场部补差金额</t>
    <phoneticPr fontId="36" type="noConversion"/>
  </si>
  <si>
    <t>厂价支持</t>
    <phoneticPr fontId="36" type="noConversion"/>
  </si>
  <si>
    <t>飞飞价-调整后的飞飞价</t>
    <phoneticPr fontId="36" type="noConversion"/>
  </si>
  <si>
    <t>枕头</t>
    <phoneticPr fontId="36" type="noConversion"/>
  </si>
  <si>
    <t>蚊帐</t>
    <phoneticPr fontId="76" type="noConversion"/>
  </si>
  <si>
    <t>可大</t>
  </si>
  <si>
    <t>可大 又见伊莲落地帐 keda014 150*200</t>
    <phoneticPr fontId="41" type="noConversion"/>
  </si>
  <si>
    <t>C3691087</t>
  </si>
  <si>
    <t>可大 又见伊莲落地帐 keda015 180*200</t>
  </si>
  <si>
    <t>C3876347</t>
  </si>
  <si>
    <t>C3876347</t>
    <phoneticPr fontId="41" type="noConversion"/>
  </si>
  <si>
    <t>瑞西屋</t>
  </si>
  <si>
    <t>瑞西屋 苏格兰风情 宫廷蚊帐 米色 1013010131084 1.5m床</t>
    <phoneticPr fontId="41" type="noConversion"/>
  </si>
  <si>
    <t>C5534395</t>
  </si>
  <si>
    <t>http://item.feifei.com/c5747294.html</t>
  </si>
  <si>
    <t>0,转仓库存15</t>
    <phoneticPr fontId="36" type="noConversion"/>
  </si>
  <si>
    <t>瑞西屋 苏格兰风情 宫廷蚊帐 紫色 1013010131082 1.5m床</t>
  </si>
  <si>
    <t>C5747294</t>
  </si>
  <si>
    <t>瑞西屋 苏格兰风情 宫廷蚊帐 紫色 1013010131081 1.8m床</t>
  </si>
  <si>
    <t>C1968998</t>
  </si>
  <si>
    <t>0,转仓库存14</t>
    <phoneticPr fontId="36" type="noConversion"/>
  </si>
  <si>
    <t>远梦</t>
  </si>
  <si>
    <t>远梦 时尚蒙古包蚊帐 150cm 白+蓝 150cm</t>
  </si>
  <si>
    <t>C9703220</t>
  </si>
  <si>
    <t>http://item.feifei.com/C9703220.html</t>
  </si>
  <si>
    <t>0,转仓库存36</t>
    <phoneticPr fontId="36" type="noConversion"/>
  </si>
  <si>
    <t>远梦 时尚蒙古包蚊帐 150cm 米黄 150cm</t>
  </si>
  <si>
    <t>C9922330</t>
  </si>
  <si>
    <t>0,转仓库存35</t>
    <phoneticPr fontId="36" type="noConversion"/>
  </si>
  <si>
    <t>凉席</t>
    <phoneticPr fontId="76" type="noConversion"/>
  </si>
  <si>
    <t>banisi 纯天然亚草凉席子 抗菌防螨御藤席三件套 木藤 1.8米床</t>
  </si>
  <si>
    <t>C8190817</t>
  </si>
  <si>
    <t>C8190817</t>
    <phoneticPr fontId="41" type="noConversion"/>
  </si>
  <si>
    <t>http://item.feifei.com/c8190817.html</t>
  </si>
  <si>
    <t>0,转仓库存49</t>
    <phoneticPr fontId="36" type="noConversion"/>
  </si>
  <si>
    <t>banisi 纯天然亚草凉席子 抗菌防螨御藤席三件套 木藤 1.5米床</t>
  </si>
  <si>
    <t>C6183108</t>
  </si>
  <si>
    <t>0,转仓库存46</t>
    <phoneticPr fontId="36" type="noConversion"/>
  </si>
  <si>
    <t>瑞西屋 再生植物纤维凉席 凉席三件套 沁香薄荷 180*198cm</t>
  </si>
  <si>
    <t>C9530720</t>
  </si>
  <si>
    <t>http://item.feifei.com/C9530720.html</t>
  </si>
  <si>
    <t>0,转仓库存29</t>
    <phoneticPr fontId="36" type="noConversion"/>
  </si>
  <si>
    <t>瑞西屋 再生植物纤维凉席 凉席三件套 沁香薄荷 150*195cm</t>
  </si>
  <si>
    <t>C9952457</t>
  </si>
  <si>
    <t>0,转仓库存30</t>
    <phoneticPr fontId="36" type="noConversion"/>
  </si>
  <si>
    <t>远梦 精美御凉席三件套 150X195cm X002#大提花(中咖色) 150X195cm</t>
  </si>
  <si>
    <t>C3500346</t>
  </si>
  <si>
    <t>http://item.feifei.com/C3500346.html</t>
    <phoneticPr fontId="41" type="noConversion"/>
  </si>
  <si>
    <t>0,转仓库存10</t>
    <phoneticPr fontId="36" type="noConversion"/>
  </si>
  <si>
    <t>远梦 精美御凉席三件套 90X195cm X002#大提花(中咖色) 90X195cm</t>
  </si>
  <si>
    <t>C9944399</t>
  </si>
  <si>
    <t>http://item.feifei.com/C9944399.html</t>
    <phoneticPr fontId="41" type="noConversion"/>
  </si>
  <si>
    <t>三联家纺-逗 时尚方格凉席B002 B002 120*195</t>
  </si>
  <si>
    <t>C5194757</t>
  </si>
  <si>
    <t>http://item.feifei.com/C5194757.html</t>
  </si>
  <si>
    <t>0,转仓库存27</t>
    <phoneticPr fontId="36" type="noConversion"/>
  </si>
  <si>
    <t>三联家纺-逗 时尚方格凉席B002 B002 90*190</t>
  </si>
  <si>
    <t>C7770696</t>
  </si>
  <si>
    <t>三联家纺-逗 郁金香冰丝凉席B0030 B0030 120*195</t>
  </si>
  <si>
    <t>C6945243</t>
  </si>
  <si>
    <t>http://item.feifei.com/C6945243.html</t>
  </si>
  <si>
    <t>0,转仓库存22</t>
    <phoneticPr fontId="36" type="noConversion"/>
  </si>
  <si>
    <t>三联家纺-逗 郁金香冰丝凉席B0030 B0030 150*195</t>
  </si>
  <si>
    <t>C5568460</t>
  </si>
  <si>
    <t>三联家纺-逗 郁金香冰丝凉席B0030 B0030 180*200</t>
  </si>
  <si>
    <t>C6476297</t>
  </si>
  <si>
    <t>19,转仓库存41</t>
    <phoneticPr fontId="36" type="noConversion"/>
  </si>
  <si>
    <t>三联家纺-逗 冰丝席B0021 180*200</t>
  </si>
  <si>
    <t>C2992648</t>
  </si>
  <si>
    <t>http://item.feifei.com/C2992648.html</t>
  </si>
  <si>
    <t>0,转仓库存40</t>
    <phoneticPr fontId="36" type="noConversion"/>
  </si>
  <si>
    <t>三联家纺-逗 冰丝席B0021 120*195</t>
  </si>
  <si>
    <t>C9914446</t>
  </si>
  <si>
    <t>25,转仓库存22</t>
    <phoneticPr fontId="36" type="noConversion"/>
  </si>
  <si>
    <t>家纺</t>
    <phoneticPr fontId="41" type="noConversion"/>
  </si>
  <si>
    <t>凉席</t>
    <phoneticPr fontId="76" type="noConversion"/>
  </si>
  <si>
    <t>三联家纺-逗 冰丝席B0021 150*195</t>
  </si>
  <si>
    <t>C7761858</t>
  </si>
  <si>
    <t>0,转仓库存19</t>
    <phoneticPr fontId="36" type="noConversion"/>
  </si>
  <si>
    <t>三联家纺-逗 牡丹花B001 90*190</t>
  </si>
  <si>
    <t>C1597172</t>
  </si>
  <si>
    <t>http://item.feifei.com/C1597172.html</t>
  </si>
  <si>
    <t>0,转仓库存85</t>
    <phoneticPr fontId="36" type="noConversion"/>
  </si>
  <si>
    <t>轮换</t>
    <phoneticPr fontId="36" type="noConversion"/>
  </si>
  <si>
    <t>蚊帐</t>
    <phoneticPr fontId="76" type="noConversion"/>
  </si>
  <si>
    <t>远梦 贵族落地蚊帐 米黄 180X200cm</t>
  </si>
  <si>
    <t>C5746489</t>
  </si>
  <si>
    <t>C5746489</t>
    <phoneticPr fontId="41" type="noConversion"/>
  </si>
  <si>
    <t>http://item.feifei.com/C5746489.html</t>
  </si>
  <si>
    <t>0,转仓库存10</t>
    <phoneticPr fontId="36" type="noConversion"/>
  </si>
  <si>
    <t>远梦 华贵蚊帐 米黄 150cm</t>
  </si>
  <si>
    <t>C1918930</t>
  </si>
  <si>
    <t>C1918930</t>
    <phoneticPr fontId="41" type="noConversion"/>
  </si>
  <si>
    <t>http://item.feifei.com/C1918930.html</t>
    <phoneticPr fontId="41" type="noConversion"/>
  </si>
  <si>
    <t>0,转仓库存9</t>
    <phoneticPr fontId="36" type="noConversion"/>
  </si>
  <si>
    <t>远梦 华贵蚊帐 米黄 180X200cm</t>
  </si>
  <si>
    <t>C9510854</t>
  </si>
  <si>
    <t>http://item.feifei.com/C9510854.html</t>
    <phoneticPr fontId="41" type="noConversion"/>
  </si>
  <si>
    <t>远梦 时尚夏韵席 ym-hb04#菱形花复合无纺布 150X195cm</t>
  </si>
  <si>
    <t>C6544933</t>
  </si>
  <si>
    <t>http://item.feifei.com/C6544933.html</t>
    <phoneticPr fontId="41" type="noConversion"/>
  </si>
  <si>
    <t>0,转仓库存49</t>
    <phoneticPr fontId="36" type="noConversion"/>
  </si>
  <si>
    <t>远梦 时尚夏韵席 ym-hb02#定位花复合无纺布 150X195cm</t>
  </si>
  <si>
    <t>C6326850</t>
  </si>
  <si>
    <t>http://item.feifei.com/C6326850.html</t>
    <phoneticPr fontId="41" type="noConversion"/>
  </si>
  <si>
    <t>夏凉家纺</t>
    <phoneticPr fontId="36" type="noConversion"/>
  </si>
  <si>
    <t>家纺</t>
    <phoneticPr fontId="41" type="noConversion"/>
  </si>
  <si>
    <t>楼层三</t>
    <phoneticPr fontId="36" type="noConversion"/>
  </si>
  <si>
    <t>套件</t>
    <phoneticPr fontId="76" type="noConversion"/>
  </si>
  <si>
    <t>飞利弘</t>
  </si>
  <si>
    <t>飞利弘 三件套 F31B02000153048 绿色 床单式</t>
    <phoneticPr fontId="41" type="noConversion"/>
  </si>
  <si>
    <t>C9357549</t>
    <phoneticPr fontId="41" type="noConversion"/>
  </si>
  <si>
    <t>http://item.feifei.com/C9357549.html</t>
  </si>
  <si>
    <t>埃迪蒙托 莲花床笠式全棉贡缎四件套 881463450 超大双人（1.8米床）</t>
  </si>
  <si>
    <t>http://item.feifei.com/C4513066.html</t>
  </si>
  <si>
    <t>套件</t>
    <phoneticPr fontId="76" type="noConversion"/>
  </si>
  <si>
    <t>埃迪蒙托 莲花床笠式全棉贡缎四件套 881393450 双人（1.5米床）</t>
  </si>
  <si>
    <t>C4513066</t>
  </si>
  <si>
    <t>三联家纺-逗 全棉四件套 床单款 1.5m床适用</t>
  </si>
  <si>
    <t>C6416992</t>
  </si>
  <si>
    <t>http://item.feifei.com/c6416992.html</t>
  </si>
  <si>
    <t>梦兰丹俪</t>
  </si>
  <si>
    <t>梦兰丹俪 马格瑞特床单四件套</t>
  </si>
  <si>
    <t>C1472329</t>
  </si>
  <si>
    <t>http://item.feifei.com/c1150688.html</t>
  </si>
  <si>
    <t>C1150688</t>
  </si>
  <si>
    <t>黛富妮</t>
  </si>
  <si>
    <t>黛富妮 几何抽象纯棉四件套 摇乐之语 EZ-EH-01 床单款 1.5m床适用</t>
    <phoneticPr fontId="41" type="noConversion"/>
  </si>
  <si>
    <t>C5502800</t>
  </si>
  <si>
    <t>http://item.feifei.com/C5502800.html</t>
  </si>
  <si>
    <t>黛富妮 几何抽象纯棉四件套 英式情缘 EZ-EH-01 床单款 1.5m床适用</t>
  </si>
  <si>
    <t>C1637799</t>
  </si>
  <si>
    <t>http://item.feifei.com/C1637799.html</t>
  </si>
  <si>
    <t>黛富妮 几何抽象纯棉四件套 泡沫幻想 EZ-EH-01 床单款 1.5m床适用</t>
  </si>
  <si>
    <t>C2990250</t>
  </si>
  <si>
    <t>http://item.feifei.com/C2990250.html</t>
  </si>
  <si>
    <t>黛富妮 几何抽象纯棉四件套 海派甜心 EZ-EH-01 床单款 1.5m床适用</t>
  </si>
  <si>
    <t>C2104055</t>
  </si>
  <si>
    <t>http://item.feifei.com/C2104055.html</t>
  </si>
  <si>
    <t>毛毯</t>
  </si>
  <si>
    <t>Fairtex</t>
  </si>
  <si>
    <t>FAIRTEX素色法兰绒230G 浅沙色70*100cm</t>
    <phoneticPr fontId="36" type="noConversion"/>
  </si>
  <si>
    <t>C9237785</t>
  </si>
  <si>
    <t>C8085127</t>
  </si>
  <si>
    <t>0,已到货100,待关单</t>
    <phoneticPr fontId="36" type="noConversion"/>
  </si>
  <si>
    <t>厂家支持</t>
    <phoneticPr fontId="41" type="noConversion"/>
  </si>
  <si>
    <t>FAIRTEX素色法兰绒230G 灰绿70*100cm</t>
  </si>
  <si>
    <t>C4662570</t>
  </si>
  <si>
    <t>FAIRTEX素色法兰绒230G 玉色70*100cm</t>
    <phoneticPr fontId="41" type="noConversion"/>
  </si>
  <si>
    <t>C6728074</t>
  </si>
  <si>
    <t>FAIRTEX素色法兰绒230G 铁灰70*100cm</t>
  </si>
  <si>
    <t>C6125848</t>
  </si>
  <si>
    <t>FAIRTEX素色法兰绒230G 驼色70*100cm</t>
  </si>
  <si>
    <t>FAIRTEX素色珊瑚绒230G 咖啡 70*100cm</t>
  </si>
  <si>
    <t>C8940030</t>
    <phoneticPr fontId="41" type="noConversion"/>
  </si>
  <si>
    <t>C7610497</t>
  </si>
  <si>
    <t>FAIRTEX素色珊瑚绒230G 豆绿70*100cm</t>
  </si>
  <si>
    <t>FAIRTEX素色珊瑚绒230G 银灰70*100cm</t>
  </si>
  <si>
    <t>C7554239</t>
  </si>
  <si>
    <t>FAIRTEX素色珊瑚绒230G 驼色70*100cm</t>
  </si>
  <si>
    <t>C5532172</t>
  </si>
  <si>
    <t>FAIRTEX素色珊瑚绒270G 乳白 150*200cm</t>
  </si>
  <si>
    <t>C7682994</t>
  </si>
  <si>
    <t>FAIRTEX素色珊瑚绒270G 灰蓝 150*200cm</t>
  </si>
  <si>
    <t>C2761658</t>
  </si>
  <si>
    <t>FAIRTEX素色珊瑚绒270G 铁灰 150*200cm</t>
  </si>
  <si>
    <t>C4205224</t>
  </si>
  <si>
    <t>FAIRTEX 1.5×2米夏日波点珊瑚绒毯</t>
    <phoneticPr fontId="36" type="noConversion"/>
  </si>
  <si>
    <t>C7942670</t>
    <phoneticPr fontId="36" type="noConversion"/>
  </si>
  <si>
    <t>0,已到货800,待关单</t>
    <phoneticPr fontId="36" type="noConversion"/>
  </si>
  <si>
    <t>19.9</t>
  </si>
  <si>
    <t>抱枕</t>
  </si>
  <si>
    <t>佳之童</t>
  </si>
  <si>
    <t>佳之童 顺滑泳衣布条纹兔子枕 印花+粉色</t>
    <phoneticPr fontId="36" type="noConversion"/>
  </si>
  <si>
    <t>C7613704</t>
  </si>
  <si>
    <t>C7613704</t>
    <phoneticPr fontId="41" type="noConversion"/>
  </si>
  <si>
    <t>佳之童 顺滑泳衣布可爱条纹兔子枕 印花+蓝色</t>
  </si>
  <si>
    <t>C6835560</t>
  </si>
  <si>
    <t>爱优活</t>
  </si>
  <si>
    <t>爱优活 星座抱枕 AYHk012 双鱼座 50*53</t>
  </si>
  <si>
    <t>C2613427</t>
    <phoneticPr fontId="41" type="noConversion"/>
  </si>
  <si>
    <t>C2613427</t>
  </si>
  <si>
    <t>http://item.feifei.com/c2613427.html</t>
    <phoneticPr fontId="36" type="noConversion"/>
  </si>
  <si>
    <t>爱优活 星座抱枕 AYHk022 金牛座 50*53</t>
  </si>
  <si>
    <t>C9821316</t>
  </si>
  <si>
    <t>爱优活 星座抱枕 AYHk021 狮子座 50*53</t>
  </si>
  <si>
    <t>C5863800</t>
  </si>
  <si>
    <t>爱优活 星座抱枕 AYHk020 射手座 50*53</t>
  </si>
  <si>
    <t>C4863860</t>
  </si>
  <si>
    <t>爱优活 星座抱枕 AYHk019 处女座 50*53</t>
  </si>
  <si>
    <t>C2041745</t>
  </si>
  <si>
    <t>爱优活 星座抱枕 AYHk018 摩羯座 50*53</t>
  </si>
  <si>
    <t>C4453153</t>
  </si>
  <si>
    <t>爱优活 星座抱枕 AYHk017 水瓶座 50*53</t>
  </si>
  <si>
    <t>C9809638</t>
  </si>
  <si>
    <t>爱优活 星座抱枕 AYHk016 白羊座 50*53</t>
  </si>
  <si>
    <t>C6027680</t>
  </si>
  <si>
    <t>http://item.feifei.com/c2613427.html</t>
    <phoneticPr fontId="36" type="noConversion"/>
  </si>
  <si>
    <t>家纺</t>
    <phoneticPr fontId="41" type="noConversion"/>
  </si>
  <si>
    <t>爱优活 星座抱枕 AYHk015 巨蟹座 50*53</t>
  </si>
  <si>
    <t>C2875619</t>
  </si>
  <si>
    <t>爱优活 星座抱枕 AYHk014 天秤座 50*53</t>
  </si>
  <si>
    <t>C1059035</t>
  </si>
  <si>
    <t>爱优活 星座抱枕 AYHk013 双子座 50*53</t>
  </si>
  <si>
    <t>C4369290</t>
  </si>
  <si>
    <t>爱优活 星座抱枕 AYHk011 天蝎座 50*53</t>
  </si>
  <si>
    <t>C7426590</t>
  </si>
  <si>
    <t>地垫</t>
  </si>
  <si>
    <t>美家饰</t>
  </si>
  <si>
    <t>美家饰 魔方地毯（四件套）湖蓝</t>
  </si>
  <si>
    <t>C1625207</t>
  </si>
  <si>
    <t>C1625207</t>
    <phoneticPr fontId="41" type="noConversion"/>
  </si>
  <si>
    <t>http://item.feifei.com/C1625207.html</t>
  </si>
  <si>
    <t>厂家支持</t>
    <phoneticPr fontId="41" type="noConversion"/>
  </si>
  <si>
    <t>美家饰 魔方地毯（四件套）卡其</t>
  </si>
  <si>
    <t>C1745193</t>
  </si>
  <si>
    <t>http://item.feifei.com/c1745193.html</t>
  </si>
  <si>
    <t>美家饰 魔方地毯（四件套）咖啡</t>
  </si>
  <si>
    <t>C1362962</t>
  </si>
  <si>
    <t>http://item.feifei.com/c1362962.html</t>
  </si>
  <si>
    <t>美家饰 魔方地毯（四件套）水粉</t>
  </si>
  <si>
    <t>C1678825</t>
  </si>
  <si>
    <t>http://item.feifei.com/c1678825.html</t>
  </si>
  <si>
    <t>美家饰 魔方地毯（四件套）玫红</t>
  </si>
  <si>
    <t>C1531614</t>
  </si>
  <si>
    <t>http://item.feifei.com/c1531614.html</t>
  </si>
  <si>
    <t>美家饰 魔方地毯（四件套）白色</t>
  </si>
  <si>
    <t>C1490725</t>
  </si>
  <si>
    <t>http://item.feifei.com/c1490725.html</t>
  </si>
  <si>
    <t>美家饰 魔方地毯（四件套）果绿</t>
  </si>
  <si>
    <t>C1353169</t>
  </si>
  <si>
    <t>http://item.feifei.com/c1353169.html</t>
  </si>
  <si>
    <t>菊屋</t>
  </si>
  <si>
    <t>菊屋 田园风拼图地垫（4片装）碎花</t>
  </si>
  <si>
    <t>C7158456</t>
  </si>
  <si>
    <t>http://item.feifei.com/c7158456.html</t>
  </si>
  <si>
    <t>菊屋 田园风拼图地垫（5片装）圆点</t>
  </si>
  <si>
    <t>C7762956</t>
  </si>
  <si>
    <t>http://item.feifei.com/c7762956.html</t>
  </si>
  <si>
    <t>大达</t>
  </si>
  <si>
    <t>大达 金丝垫 DA5833 咖啡</t>
  </si>
  <si>
    <t>C9201072</t>
  </si>
  <si>
    <t>http://item.feifei.com/c9201072.html</t>
  </si>
  <si>
    <t>大达 金丝垫 DA5833 灰色</t>
  </si>
  <si>
    <t>C5597244</t>
  </si>
  <si>
    <t>http://item.feifei.com/c5597244.html</t>
  </si>
  <si>
    <t>大达 金丝垫 DA5834 棕色</t>
  </si>
  <si>
    <t>C6786552</t>
  </si>
  <si>
    <t>http://item.feifei.com/c6786552.html</t>
  </si>
  <si>
    <t>大达 金丝垫 DA5835 红色</t>
  </si>
  <si>
    <t>C4976640</t>
  </si>
  <si>
    <t>http://item.feifei.com/c4976640.html</t>
  </si>
  <si>
    <t>家居饰品</t>
    <phoneticPr fontId="36" type="noConversion"/>
  </si>
  <si>
    <t>生态E园</t>
    <phoneticPr fontId="36" type="noConversion"/>
  </si>
  <si>
    <t>生态e园 第二代负离子专利产品 陶碳球植物 办公室净化空气必备 ECO2-004 岩石草</t>
    <phoneticPr fontId="36" type="noConversion"/>
  </si>
  <si>
    <t>品牌</t>
    <phoneticPr fontId="36" type="noConversion"/>
  </si>
  <si>
    <t>G4710504</t>
    <phoneticPr fontId="36" type="noConversion"/>
  </si>
  <si>
    <t>http://item.feifei.com/G4710504.html</t>
    <phoneticPr fontId="36" type="noConversion"/>
  </si>
  <si>
    <t>维罗纳</t>
    <phoneticPr fontId="36" type="noConversion"/>
  </si>
  <si>
    <t>维罗纳罗马系列6号 紫色</t>
    <phoneticPr fontId="36" type="noConversion"/>
  </si>
  <si>
    <t>G9261093</t>
    <phoneticPr fontId="36" type="noConversion"/>
  </si>
  <si>
    <t>http://item.feifei.com/G9261093.html</t>
    <phoneticPr fontId="36" type="noConversion"/>
  </si>
  <si>
    <t>zaves</t>
    <phoneticPr fontId="36" type="noConversion"/>
  </si>
  <si>
    <t xml:space="preserve">zaves萌萌兔摆饰 </t>
    <phoneticPr fontId="36" type="noConversion"/>
  </si>
  <si>
    <t>黑马</t>
    <phoneticPr fontId="36" type="noConversion"/>
  </si>
  <si>
    <t>G6031758</t>
    <phoneticPr fontId="36" type="noConversion"/>
  </si>
  <si>
    <t>http://item.feifei.com/G6031758.html</t>
    <phoneticPr fontId="36" type="noConversion"/>
  </si>
  <si>
    <t>好心艺</t>
    <phoneticPr fontId="36" type="noConversion"/>
  </si>
  <si>
    <t>好心艺 独创新颖款桌球挂钟</t>
  </si>
  <si>
    <t>G1420569</t>
    <phoneticPr fontId="36" type="noConversion"/>
  </si>
  <si>
    <t>http://item.feifei.com/G1420569.html</t>
  </si>
  <si>
    <t>非常家饰</t>
    <phoneticPr fontId="36" type="noConversion"/>
  </si>
  <si>
    <t>非常家饰 典雅臻品-暖花盎然 卧室 客厅 书房 装饰画 G-0874-3(F56) 40*40爆款C面</t>
    <phoneticPr fontId="36" type="noConversion"/>
  </si>
  <si>
    <t>G7583939</t>
    <phoneticPr fontId="36" type="noConversion"/>
  </si>
  <si>
    <t>http://item.feifei.com/G7583939.html</t>
    <phoneticPr fontId="36" type="noConversion"/>
  </si>
  <si>
    <t>五十夜</t>
    <phoneticPr fontId="36" type="noConversion"/>
  </si>
  <si>
    <t>五十夜 春色烂漫 五彩大面积墙贴 Y010 五彩鸟笼</t>
    <phoneticPr fontId="36" type="noConversion"/>
  </si>
  <si>
    <t>G4501250</t>
    <phoneticPr fontId="36" type="noConversion"/>
  </si>
  <si>
    <t>五十夜 记忆树系列照片墙贴 回忆墙 Y015 款式2</t>
    <phoneticPr fontId="36" type="noConversion"/>
  </si>
  <si>
    <t>G9662583</t>
    <phoneticPr fontId="36" type="noConversion"/>
  </si>
  <si>
    <t>奋达</t>
    <phoneticPr fontId="36" type="noConversion"/>
  </si>
  <si>
    <t>奋达 友情系列 组合相框</t>
    <phoneticPr fontId="36" type="noConversion"/>
  </si>
  <si>
    <t>G1335171</t>
    <phoneticPr fontId="36" type="noConversion"/>
  </si>
  <si>
    <t>http://item.feifei.com/G1335171.html</t>
    <phoneticPr fontId="36" type="noConversion"/>
  </si>
  <si>
    <t xml:space="preserve">hello kitty </t>
    <phoneticPr fontId="36" type="noConversion"/>
  </si>
  <si>
    <t>hello kitty 新品热销款 超静音卧室房14寸挂钟</t>
    <phoneticPr fontId="36" type="noConversion"/>
  </si>
  <si>
    <t>G5563746</t>
    <phoneticPr fontId="36" type="noConversion"/>
  </si>
  <si>
    <t>http://item.feifei.com/G5563746.html</t>
    <phoneticPr fontId="36" type="noConversion"/>
  </si>
  <si>
    <t>hello kitty 机芯一体 超静音卧室房10寸挂钟</t>
    <phoneticPr fontId="36" type="noConversion"/>
  </si>
  <si>
    <t>G5951577</t>
    <phoneticPr fontId="36" type="noConversion"/>
  </si>
  <si>
    <t>http://item.feifei.com/G5951577.html</t>
    <phoneticPr fontId="36" type="noConversion"/>
  </si>
  <si>
    <t>轮换</t>
    <phoneticPr fontId="36" type="noConversion"/>
  </si>
  <si>
    <t>家居饰品（备选）</t>
    <phoneticPr fontId="36" type="noConversion"/>
  </si>
  <si>
    <t>帝易达</t>
    <phoneticPr fontId="36" type="noConversion"/>
  </si>
  <si>
    <t>帝易达 尊贵立体金属超静音钻石装饰钟</t>
    <phoneticPr fontId="36" type="noConversion"/>
  </si>
  <si>
    <t>G9308446</t>
    <phoneticPr fontId="36" type="noConversion"/>
  </si>
  <si>
    <t>http://item.feifei.com/G9308446.html</t>
  </si>
  <si>
    <t>hello kitty 卡通心型超静音卧室房12寸挂钟</t>
    <phoneticPr fontId="36" type="noConversion"/>
  </si>
  <si>
    <t>G6450172</t>
    <phoneticPr fontId="36" type="noConversion"/>
  </si>
  <si>
    <t>http://item.feifei.com/G6450172.html</t>
    <phoneticPr fontId="36" type="noConversion"/>
  </si>
  <si>
    <t>G8093618</t>
    <phoneticPr fontId="36" type="noConversion"/>
  </si>
  <si>
    <t>http://item.feifei.com/G8093618.html</t>
    <phoneticPr fontId="36" type="noConversion"/>
  </si>
  <si>
    <t xml:space="preserve">hello kitty 新品热销款 超静音卧室房10寸挂钟 KT-950-3 </t>
    <phoneticPr fontId="36" type="noConversion"/>
  </si>
  <si>
    <t>G9481481</t>
    <phoneticPr fontId="36" type="noConversion"/>
  </si>
  <si>
    <t>http://item.feifei.com/G9481481.html</t>
    <phoneticPr fontId="36" type="noConversion"/>
  </si>
  <si>
    <t>好心艺情侣熊相框</t>
    <phoneticPr fontId="36" type="noConversion"/>
  </si>
  <si>
    <t>G1338873</t>
    <phoneticPr fontId="36" type="noConversion"/>
  </si>
  <si>
    <t>http://item.feifei.com/G1338873.html</t>
    <phoneticPr fontId="36" type="noConversion"/>
  </si>
  <si>
    <t>维罗纳罗马系列6号 蓝色</t>
    <phoneticPr fontId="36" type="noConversion"/>
  </si>
  <si>
    <t>G9198543</t>
    <phoneticPr fontId="36" type="noConversion"/>
  </si>
  <si>
    <t>http://item.feifei.com/G9198543.html</t>
    <phoneticPr fontId="36" type="noConversion"/>
  </si>
  <si>
    <t xml:space="preserve">生态e园 幸运天使创意陶瓷植栽 恋人必备 LH-002 心形女 </t>
    <phoneticPr fontId="36" type="noConversion"/>
  </si>
  <si>
    <t>G8321389</t>
    <phoneticPr fontId="36" type="noConversion"/>
  </si>
  <si>
    <t>http://item.feifei.com/G8321389.html</t>
    <phoneticPr fontId="36" type="noConversion"/>
  </si>
  <si>
    <t>嘉博朗</t>
  </si>
  <si>
    <t>嘉博朗 多尼尔垫 140 酒红 60*90cm</t>
  </si>
  <si>
    <t>C2305230</t>
  </si>
  <si>
    <t>http://item.feifei.com/c2305230.html</t>
  </si>
  <si>
    <t xml:space="preserve">嘉博朗 多尼尔垫 140 蓝色 60*90cm </t>
  </si>
  <si>
    <t>C3319786</t>
  </si>
  <si>
    <t>http://item.feifei.com/c3319786.html</t>
  </si>
  <si>
    <t>Disney</t>
  </si>
  <si>
    <t xml:space="preserve">瑞西屋 迪士尼地垫 40*60米奇和朋友 </t>
  </si>
  <si>
    <t>http://item.feifei.com/c3951489.html</t>
  </si>
  <si>
    <t xml:space="preserve">瑞西屋 迪士尼地垫 50*80米奇和朋友 </t>
  </si>
  <si>
    <t>http://item.feifei.com/c9119388.html</t>
  </si>
  <si>
    <t>爱优活 方形抱枕 AYHk076 咖啡贵族花纹 40*40</t>
    <phoneticPr fontId="41" type="noConversion"/>
  </si>
  <si>
    <t>C2505618</t>
    <phoneticPr fontId="41" type="noConversion"/>
  </si>
  <si>
    <t>C2505618</t>
  </si>
  <si>
    <t>http://item.feifei.com/c2505618.html</t>
  </si>
  <si>
    <t>爱优活 方形抱枕 AYHk081 咖啡贵族条纹 50*50</t>
  </si>
  <si>
    <t>C1825918</t>
  </si>
  <si>
    <t>http://item.feifei.com/C2505618.html</t>
    <phoneticPr fontId="36" type="noConversion"/>
  </si>
  <si>
    <t>2,转仓数量1</t>
    <phoneticPr fontId="36" type="noConversion"/>
  </si>
  <si>
    <t>爱优活 方形抱枕 AYHk080 甜橙暖阳条纹 50*50</t>
  </si>
  <si>
    <t>C8746798</t>
  </si>
  <si>
    <t>http://item.feifei.com/C2505618.html</t>
  </si>
  <si>
    <t>爱优活 方形抱枕 AYHk079 绿野仙踪花纹 50*50</t>
  </si>
  <si>
    <t>C9645965</t>
  </si>
  <si>
    <t>爱优活 方形抱枕 AYHk078 幽蓝静黑条纹 50*50</t>
  </si>
  <si>
    <t>C3324249</t>
  </si>
  <si>
    <t>爱优活 方形抱枕 AYHk077 红枫金秋花纹 50*50</t>
  </si>
  <si>
    <t>C6867172</t>
  </si>
  <si>
    <t>爱优活 方形抱枕 AYHk076 咖啡贵族花纹 40*40</t>
  </si>
  <si>
    <t>爱优活 方形抱枕 AYHk075 绿野仙踪花纹 40*40</t>
  </si>
  <si>
    <t>C5692659</t>
  </si>
  <si>
    <t>爱优活 方形抱枕 AYHk074 甜橙暖阳花纹 40*40</t>
  </si>
  <si>
    <t>C1832000</t>
  </si>
  <si>
    <t>搁板</t>
    <phoneticPr fontId="36" type="noConversion"/>
  </si>
  <si>
    <t>鹿游记</t>
  </si>
  <si>
    <t>鹿游记墙面搁架/隔板CG3031白色</t>
  </si>
  <si>
    <t>F8105592</t>
  </si>
  <si>
    <t>http://item.feifei.com/F8105592.html</t>
  </si>
  <si>
    <t>62,转仓数量102</t>
    <phoneticPr fontId="36" type="noConversion"/>
  </si>
  <si>
    <t>鹿游记墙面搁架/隔板CG3031黑色</t>
  </si>
  <si>
    <t>F3564287</t>
  </si>
  <si>
    <t>http://item.feifei.com/F3564287.html</t>
  </si>
  <si>
    <t>15,转仓数量28</t>
    <phoneticPr fontId="36" type="noConversion"/>
  </si>
  <si>
    <t>鹿游记墙面搁架/隔板CG3031红色</t>
  </si>
  <si>
    <t>f8505610</t>
  </si>
  <si>
    <t>http://item.feifei.com/f8505610.html</t>
  </si>
  <si>
    <t>23,转仓数量20</t>
    <phoneticPr fontId="36" type="noConversion"/>
  </si>
  <si>
    <t>搁板</t>
  </si>
  <si>
    <t>鹿游记墙面搁架/隔板GJ1080粉色</t>
  </si>
  <si>
    <t>F6241743</t>
  </si>
  <si>
    <t>http://item.feifei.com/F6241743.html</t>
  </si>
  <si>
    <t>鹿游记墙面搁架/隔板GJ1080蓝色</t>
  </si>
  <si>
    <t>f1312590</t>
  </si>
  <si>
    <t>http://item.feifei.com/f1312590.html</t>
  </si>
  <si>
    <t>鹿游记墙面搁架/隔板GJ1080白色</t>
  </si>
  <si>
    <t>f9706195</t>
  </si>
  <si>
    <t>http://item.feifei.com/f9706195.html</t>
  </si>
  <si>
    <t>鹿游记墙面搁架/隔板CG3017红色</t>
  </si>
  <si>
    <t>F7704644</t>
  </si>
  <si>
    <t>http://item.feifei.com/F7704644.html</t>
  </si>
  <si>
    <t>鹿游记墙面搁架/隔板CG3017黑色</t>
  </si>
  <si>
    <t>F2137485</t>
  </si>
  <si>
    <t>http://item.feifei.com/F2137485.html</t>
  </si>
  <si>
    <t>鹿游记墙面搁架/隔板CG3017彩色</t>
    <phoneticPr fontId="36" type="noConversion"/>
  </si>
  <si>
    <t>F7511354</t>
  </si>
  <si>
    <t>http://item.feifei.com/F7511354.html</t>
  </si>
  <si>
    <t>鹿游记墙面搁架/隔板CG3017白色</t>
  </si>
  <si>
    <t>F1237770</t>
  </si>
  <si>
    <t>http://item.feifei.com/F1237770.html</t>
  </si>
  <si>
    <t>喜客</t>
  </si>
  <si>
    <t>喜客墙面搁架/隔板xk_19白色</t>
  </si>
  <si>
    <t>F6207365</t>
  </si>
  <si>
    <t>http://item.feifei.com/F6207365.html</t>
  </si>
  <si>
    <t>喜客墙面搁架/隔板xk_19绿色</t>
    <phoneticPr fontId="36" type="noConversion"/>
  </si>
  <si>
    <t>F8172982</t>
  </si>
  <si>
    <t>http://item.feifei.com/F8172982.html</t>
  </si>
  <si>
    <t>喜客墙面搁架/隔板xk_19红色</t>
  </si>
  <si>
    <t>F9404586</t>
  </si>
  <si>
    <t>http://item.feifei.com/F9404586.html</t>
  </si>
  <si>
    <t>喜客墙面搁架/隔板xk_19橙色</t>
    <phoneticPr fontId="36" type="noConversion"/>
  </si>
  <si>
    <t>F5323707</t>
  </si>
  <si>
    <t>http://item.feifei.com/F5323707.html</t>
  </si>
  <si>
    <t>喜客墙面搁架/隔板xk_6橙色</t>
    <phoneticPr fontId="36" type="noConversion"/>
  </si>
  <si>
    <t>F2940675</t>
  </si>
  <si>
    <t>http://item.feifei.com/F2940675.html</t>
  </si>
  <si>
    <t>喜客墙面搁架/隔板xk_6白色</t>
  </si>
  <si>
    <t>f8235655</t>
  </si>
  <si>
    <t>http://item.feifei.com/f8235655.html</t>
  </si>
  <si>
    <t>喜客墙面搁架/隔板xk_6绿色</t>
  </si>
  <si>
    <t>f4377538</t>
  </si>
  <si>
    <t>http://item.feifei.com/f4377538.html</t>
  </si>
  <si>
    <t>喜客墙面搁架/隔板xk_6红色</t>
  </si>
  <si>
    <t>f9617282</t>
  </si>
  <si>
    <t>http://item.feifei.com/f9617282.html</t>
  </si>
  <si>
    <t>层架</t>
  </si>
  <si>
    <t>宜森森华</t>
  </si>
  <si>
    <t>宜森森华木质层架SHB-134-P原木色</t>
  </si>
  <si>
    <t>F2875745</t>
  </si>
  <si>
    <t>http://item.feifei.com/F2875745.html</t>
  </si>
  <si>
    <t>餐椅</t>
  </si>
  <si>
    <t>宜森森华实木凳SHC-074-R</t>
  </si>
  <si>
    <t>G6509660</t>
  </si>
  <si>
    <t>http://item.feifei.com/G6509660.html</t>
  </si>
  <si>
    <t>97,转仓数量150</t>
    <phoneticPr fontId="36" type="noConversion"/>
  </si>
  <si>
    <t>29.9</t>
    <phoneticPr fontId="36" type="noConversion"/>
  </si>
  <si>
    <t>换鞋凳</t>
  </si>
  <si>
    <t>宜森森华换鞋凳原木色</t>
    <phoneticPr fontId="36" type="noConversion"/>
  </si>
  <si>
    <t>F4803867</t>
  </si>
  <si>
    <t>http://item.feifei.com/F4803867.html</t>
  </si>
  <si>
    <t>14,转仓数量126</t>
    <phoneticPr fontId="36" type="noConversion"/>
  </si>
  <si>
    <t>鞋架</t>
  </si>
  <si>
    <t>宜森森华鞋架SHO-135-P</t>
  </si>
  <si>
    <t>F6032625</t>
  </si>
  <si>
    <t>http://item.feifei.com/F6032625.html</t>
  </si>
  <si>
    <t>40,转仓数量80</t>
    <phoneticPr fontId="36" type="noConversion"/>
  </si>
  <si>
    <t>唯妮美</t>
  </si>
  <si>
    <t>唯妮美换鞋凳</t>
  </si>
  <si>
    <t>F1308149</t>
  </si>
  <si>
    <t>http://item.feifei.com/F1308149.html</t>
  </si>
  <si>
    <t>边桌</t>
  </si>
  <si>
    <t>唯妮美边桌ND130405白色</t>
  </si>
  <si>
    <t>F4219325</t>
  </si>
  <si>
    <t>http://item.feifei.com/F4219325.html</t>
  </si>
  <si>
    <t>23,转仓数量74</t>
    <phoneticPr fontId="36" type="noConversion"/>
  </si>
  <si>
    <t>鞋柜</t>
  </si>
  <si>
    <t>唯妮美木质鞋柜</t>
  </si>
  <si>
    <t>F1796754</t>
  </si>
  <si>
    <t>http://item.feifei.com/F1796754.html</t>
  </si>
  <si>
    <t>空间大师鞋架 PP塑料</t>
  </si>
  <si>
    <t>38,转仓数量1</t>
    <phoneticPr fontId="36" type="noConversion"/>
  </si>
  <si>
    <t>空间大师鞋架 碳钢烤漆</t>
  </si>
  <si>
    <t>F2986379</t>
  </si>
  <si>
    <t>http://item.feifei.com/F2986379.html</t>
  </si>
  <si>
    <t>空间大师鞋架SPM6898-6</t>
  </si>
  <si>
    <t>F9011310</t>
  </si>
  <si>
    <t>http://item.feifei.com/F9011310.html</t>
  </si>
  <si>
    <t>轮换</t>
    <phoneticPr fontId="36" type="noConversion"/>
  </si>
  <si>
    <t>喜客墙面搁架/隔板xk_2橙色</t>
  </si>
  <si>
    <t>F3765451</t>
  </si>
  <si>
    <t>http://item.feifei.com/F3765451.html</t>
  </si>
  <si>
    <t>喜客墙面搁架/隔板xk_2白色</t>
  </si>
  <si>
    <t>f1360491</t>
  </si>
  <si>
    <t>http://item.feifei.com/f1360491.html</t>
  </si>
  <si>
    <t>喜客墙面搁架/隔板xk_2红色</t>
    <phoneticPr fontId="36" type="noConversion"/>
  </si>
  <si>
    <t>f4230735</t>
  </si>
  <si>
    <t>http://item.feifei.com/f4230735.html</t>
  </si>
  <si>
    <t>喜客墙面搁架/隔板xk_2绿色</t>
  </si>
  <si>
    <t>f5521080</t>
  </si>
  <si>
    <t>http://item.feifei.com/f5521080.html</t>
  </si>
  <si>
    <t>抱枕地毯</t>
    <phoneticPr fontId="36" type="noConversion"/>
  </si>
  <si>
    <t>家具装饰</t>
    <phoneticPr fontId="36" type="noConversion"/>
  </si>
  <si>
    <t>台灯</t>
    <phoneticPr fontId="36" type="noConversion"/>
  </si>
  <si>
    <t>玛菲</t>
    <phoneticPr fontId="36" type="noConversion"/>
  </si>
  <si>
    <t>玛菲 塑料圆球桌灯 SK-67550-RE 橙</t>
    <phoneticPr fontId="36" type="noConversion"/>
  </si>
  <si>
    <t>D4568220</t>
    <phoneticPr fontId="36" type="noConversion"/>
  </si>
  <si>
    <t>D6904507</t>
    <phoneticPr fontId="36" type="noConversion"/>
  </si>
  <si>
    <t>http://item.feifei.com/D6904507.html</t>
  </si>
  <si>
    <t>Nichole</t>
    <phoneticPr fontId="36" type="noConversion"/>
  </si>
  <si>
    <t>玛菲 塑料圆球桌灯 SK-67551-RE 蓝</t>
    <phoneticPr fontId="36" type="noConversion"/>
  </si>
  <si>
    <t>D5739750</t>
    <phoneticPr fontId="36" type="noConversion"/>
  </si>
  <si>
    <t>http://item.feifei.com/D5739750.html</t>
  </si>
  <si>
    <t>玛菲 塑料圆球桌灯 SK-67553-RE 绿</t>
    <phoneticPr fontId="36" type="noConversion"/>
  </si>
  <si>
    <t>D5494710</t>
    <phoneticPr fontId="36" type="noConversion"/>
  </si>
  <si>
    <t>http://item.feifei.com/D5494710.html</t>
  </si>
  <si>
    <t>玛菲 塑料圆球桌灯 SK-67554-RE 玫瑰红</t>
    <phoneticPr fontId="36" type="noConversion"/>
  </si>
  <si>
    <t>http://item.feifei.com/D4568220.html</t>
  </si>
  <si>
    <t>TOP</t>
    <phoneticPr fontId="36" type="noConversion"/>
  </si>
  <si>
    <t>【抢疯了】TOP 宜家风陶瓷时尚创意台灯 11T06-S黄色 黄色</t>
  </si>
  <si>
    <t>D1969602</t>
  </si>
  <si>
    <t>http://item.feifei.com/D1969602.html</t>
  </si>
  <si>
    <t>【抢疯了】TOP 宜家风陶瓷时尚创意台灯 11T06-S紫色 紫色</t>
  </si>
  <si>
    <t>D1290049</t>
  </si>
  <si>
    <t>http://item.feifei.com/D1290049.html</t>
  </si>
  <si>
    <t>赫远</t>
    <phoneticPr fontId="36" type="noConversion"/>
  </si>
  <si>
    <t>赫远 糖果色4段触摸开关现代简约小台灯 多色可选 SLR-DM-001 白色</t>
  </si>
  <si>
    <t>D6969517</t>
    <phoneticPr fontId="36" type="noConversion"/>
  </si>
  <si>
    <t>D7280730</t>
  </si>
  <si>
    <t>http://item.feifei.com/D7280730.html</t>
  </si>
  <si>
    <t>赫远 糖果色4段触摸开关现代简约小台灯 多色可选 SLR-DM-002 黑色</t>
  </si>
  <si>
    <t>D4114417</t>
  </si>
  <si>
    <t>http://item.feifei.com/D4114417.html</t>
  </si>
  <si>
    <t>赫远 糖果色4段触摸开关现代简约小台灯 多色可选 SLR-DM-003 棕色</t>
  </si>
  <si>
    <t>D2526004</t>
  </si>
  <si>
    <t>http://item.feifei.com/D2526004.html</t>
  </si>
  <si>
    <t>赫远 糖果色4段触摸开关现代简约小台灯 多色可选 SLR-DM-004 红色</t>
  </si>
  <si>
    <t>D1351877</t>
  </si>
  <si>
    <t>http://item.feifei.com/D1351877.html</t>
  </si>
  <si>
    <t>赫远 糖果色4段触摸开关现代简约小台灯 多色可选 SLR-DM-005 玫瑰红</t>
  </si>
  <si>
    <t>http://item.feifei.com/D6969517.html</t>
  </si>
  <si>
    <t>赫远 糖果色4段触摸开关现代简约小台灯 多色可选 SLR-DM-006 蓝色</t>
  </si>
  <si>
    <t>D9076380</t>
  </si>
  <si>
    <t>http://item.feifei.com/D9076380.html</t>
  </si>
  <si>
    <t>赫远 糖果色4段触摸开关现代简约小台灯 多色可选 SLR-DM-007 绿色</t>
  </si>
  <si>
    <t>D2851540</t>
  </si>
  <si>
    <t>http://item.feifei.com/D2851540.html</t>
  </si>
  <si>
    <t>奇趣</t>
    <phoneticPr fontId="36" type="noConversion"/>
  </si>
  <si>
    <t>奇趣 美莎灯（花草） 2302-2 太阳花 清新设计 优良材质 亮度可调 床头灯 装饰台灯</t>
    <phoneticPr fontId="36" type="noConversion"/>
  </si>
  <si>
    <t>D2903795</t>
    <phoneticPr fontId="36" type="noConversion"/>
  </si>
  <si>
    <t>http://item.feifei.com/D2903795.html</t>
    <phoneticPr fontId="36" type="noConversion"/>
  </si>
  <si>
    <t>奇趣 美莎灯（花草） 2302-3 蒲公英 清新设计 优良材质 亮度可调 床头灯 装饰台灯</t>
    <phoneticPr fontId="36" type="noConversion"/>
  </si>
  <si>
    <t>D8055927</t>
    <phoneticPr fontId="36" type="noConversion"/>
  </si>
  <si>
    <t>http://item.feifei.com/D8055927.html</t>
    <phoneticPr fontId="36" type="noConversion"/>
  </si>
  <si>
    <t>奇趣 美莎灯（花草） 2302-1 六角花 清新设计 优良材质 亮度可调 床头灯 装饰台灯</t>
    <phoneticPr fontId="36" type="noConversion"/>
  </si>
  <si>
    <t>D9719053</t>
    <phoneticPr fontId="36" type="noConversion"/>
  </si>
  <si>
    <t>http://item.feifei.com/D9719053.html</t>
    <phoneticPr fontId="36" type="noConversion"/>
  </si>
  <si>
    <t>好心艺</t>
    <phoneticPr fontId="36" type="noConversion"/>
  </si>
  <si>
    <t>好心艺 现代简约三色堇雕花小台灯 D11068 天然优质树脂底座 神奇灯罩效果 婚庆台灯 装饰灯</t>
    <phoneticPr fontId="36" type="noConversion"/>
  </si>
  <si>
    <t>D2392156</t>
    <phoneticPr fontId="36" type="noConversion"/>
  </si>
  <si>
    <t>http://item.feifei.com/D2392156.html</t>
    <phoneticPr fontId="36" type="noConversion"/>
  </si>
  <si>
    <r>
      <t>吸顶灯</t>
    </r>
    <r>
      <rPr>
        <sz val="10"/>
        <color indexed="8"/>
        <rFont val="Verdana"/>
        <family val="2"/>
      </rPr>
      <t/>
    </r>
    <phoneticPr fontId="36" type="noConversion"/>
  </si>
  <si>
    <t>高迅</t>
    <phoneticPr fontId="36" type="noConversion"/>
  </si>
  <si>
    <t>超薄LED红外遥控调光吸顶灯 超薄LED红外遥控调光调色吸顶灯 MX/45048EHM 48W</t>
  </si>
  <si>
    <t>D6155880</t>
    <phoneticPr fontId="36" type="noConversion"/>
  </si>
  <si>
    <t>D6155880</t>
  </si>
  <si>
    <t>http://item.feifei.com/D1166193.html</t>
  </si>
  <si>
    <t>虹瑞斯</t>
    <phoneticPr fontId="36" type="noConversion"/>
  </si>
  <si>
    <t>【最热销】台湾品牌 虹瑞斯 LED触摸天使台灯 宝宝喂奶灯床头灯创意节能小夜灯  ETLED-18BPT1</t>
    <phoneticPr fontId="36" type="noConversion"/>
  </si>
  <si>
    <t>D8327263</t>
  </si>
  <si>
    <t>D1507349</t>
  </si>
  <si>
    <t>http://item.feifei.com/D1507349.html</t>
  </si>
  <si>
    <t>【最热销】台湾品牌 虹瑞斯 LED触摸天使台灯 宝宝喂奶灯床头灯创意节能小夜灯  ETLED-18BPT1 白色</t>
  </si>
  <si>
    <t>D3698978</t>
  </si>
  <si>
    <t>http://item.feifei.com/D3698978.html</t>
  </si>
  <si>
    <t>【最热销】台湾品牌 虹瑞斯 LED触摸天使台灯 宝宝喂奶灯床头灯创意节能小夜灯  ETLED-18BPT1 粉色</t>
  </si>
  <si>
    <t>http://item.feifei.com/D8327263.html</t>
  </si>
  <si>
    <t>【最热销】台湾品牌 虹瑞斯 LED触摸天使台灯 宝宝喂奶灯床头灯创意节能小夜灯  ETLED-18BPT1 黄色</t>
  </si>
  <si>
    <t>D9590480</t>
  </si>
  <si>
    <t>http://item.feifei.com/D9590480.html</t>
  </si>
  <si>
    <t>蜗牛宝宝</t>
    <phoneticPr fontId="36" type="noConversion"/>
  </si>
  <si>
    <t>蜗牛宝宝 儿童小夜灯 BS-L1092 粉色</t>
  </si>
  <si>
    <t>D9133669</t>
    <phoneticPr fontId="36" type="noConversion"/>
  </si>
  <si>
    <t>http://item.feifei.com/D9133669.html</t>
  </si>
  <si>
    <t>蜗牛宝宝 儿童小夜灯 BS-L1092 蓝色</t>
  </si>
  <si>
    <t>D1359332</t>
  </si>
  <si>
    <t>http://item.feifei.com/D1359332.html</t>
  </si>
  <si>
    <t>Art Light</t>
    <phoneticPr fontId="36" type="noConversion"/>
  </si>
  <si>
    <t>艺腾台灯YT002 艺腾YT002-L 白色 不可调光</t>
  </si>
  <si>
    <t>D4028774</t>
    <phoneticPr fontId="36" type="noConversion"/>
  </si>
  <si>
    <t>http://item.feifei.com/D4028774.html</t>
    <phoneticPr fontId="36" type="noConversion"/>
  </si>
  <si>
    <t>Nichole</t>
    <phoneticPr fontId="36" type="noConversion"/>
  </si>
  <si>
    <t>艺腾台灯YT002 艺腾YT002-L 粉色 不可调光</t>
  </si>
  <si>
    <t>D8982783</t>
  </si>
  <si>
    <t>http://item.feifei.com/D8982783.html</t>
    <phoneticPr fontId="36" type="noConversion"/>
  </si>
  <si>
    <t>9,转仓数量15</t>
    <phoneticPr fontId="36" type="noConversion"/>
  </si>
  <si>
    <t>艺腾台灯YT002 艺腾YT002-L 天空蓝 不可调光</t>
  </si>
  <si>
    <t>D1166192</t>
  </si>
  <si>
    <t>http://item.feifei.com/D1166192.html</t>
  </si>
  <si>
    <t>10,转仓数量7</t>
    <phoneticPr fontId="36" type="noConversion"/>
  </si>
  <si>
    <t>灯饰</t>
    <phoneticPr fontId="36" type="noConversion"/>
  </si>
  <si>
    <t>明凯</t>
    <phoneticPr fontId="36" type="noConversion"/>
  </si>
  <si>
    <r>
      <rPr>
        <sz val="10"/>
        <color indexed="8"/>
        <rFont val="微软雅黑"/>
        <family val="2"/>
        <charset val="134"/>
      </rPr>
      <t>明凯照明 创意弦月床头灯 YUT141</t>
    </r>
    <phoneticPr fontId="36" type="noConversion"/>
  </si>
  <si>
    <t>D4030458</t>
    <phoneticPr fontId="36" type="noConversion"/>
  </si>
  <si>
    <t>http://item.feifei.com/D4030458.html</t>
  </si>
  <si>
    <t>明凯照明 家居吸顶灯 中BDX14A BDX14A 独特边框 嵌入式三边旋转扣 智能IC芯片 装饰灯</t>
    <phoneticPr fontId="36" type="noConversion"/>
  </si>
  <si>
    <t>D1640652</t>
    <phoneticPr fontId="36" type="noConversion"/>
  </si>
  <si>
    <t>http://item.feifei.com/D1640652.html</t>
  </si>
  <si>
    <t>0,转仓数量10</t>
    <phoneticPr fontId="36" type="noConversion"/>
  </si>
  <si>
    <t>明凯照明 家居吸顶灯 小BDX141 BDX141 花瓣造型 嵌入式三边旋转扣 智能IC芯片 装饰灯</t>
    <phoneticPr fontId="36" type="noConversion"/>
  </si>
  <si>
    <t>D9831607</t>
    <phoneticPr fontId="36" type="noConversion"/>
  </si>
  <si>
    <t>http://item.feifei.com/D9831607.html</t>
  </si>
  <si>
    <t>台灯</t>
    <phoneticPr fontId="36" type="noConversion"/>
  </si>
  <si>
    <t>TOP</t>
    <phoneticPr fontId="36" type="noConversion"/>
  </si>
  <si>
    <t>TOP陶瓷台灯11T59 11T59 天空蓝</t>
  </si>
  <si>
    <t>D2445453</t>
    <phoneticPr fontId="36" type="noConversion"/>
  </si>
  <si>
    <t>D5043356</t>
    <phoneticPr fontId="36" type="noConversion"/>
  </si>
  <si>
    <t>http://item.feifei.com/D5043356.html</t>
  </si>
  <si>
    <t>TOP陶瓷台灯11T59 11T59 紫色</t>
  </si>
  <si>
    <t>http://item.feifei.com/D2445453.html</t>
  </si>
  <si>
    <t>TOP陶瓷台灯11T59 11T59 红色</t>
  </si>
  <si>
    <t>D2013341</t>
  </si>
  <si>
    <t>http://item.feifei.com/D2013341.html</t>
  </si>
  <si>
    <t>吸顶灯&amp;吊灯</t>
    <phoneticPr fontId="36" type="noConversion"/>
  </si>
  <si>
    <t>华艺</t>
    <phoneticPr fontId="36" type="noConversion"/>
  </si>
  <si>
    <t>华艺 吸顶灯ZX02</t>
    <phoneticPr fontId="36" type="noConversion"/>
  </si>
  <si>
    <t>D8110273</t>
    <phoneticPr fontId="36" type="noConversion"/>
  </si>
  <si>
    <t>D6744722</t>
    <phoneticPr fontId="36" type="noConversion"/>
  </si>
  <si>
    <t>http://item.feifei.com/D6744722.html</t>
    <phoneticPr fontId="36" type="noConversion"/>
  </si>
  <si>
    <t>华艺 吸顶灯ZX02</t>
  </si>
  <si>
    <t>D5451304</t>
    <phoneticPr fontId="36" type="noConversion"/>
  </si>
  <si>
    <t>http://item.feifei.com/D5451304.html</t>
  </si>
  <si>
    <t>http://item.feifei.com/D8110273.html</t>
  </si>
  <si>
    <t>2,转仓数量6</t>
    <phoneticPr fontId="36" type="noConversion"/>
  </si>
  <si>
    <t>华艺 现代时尚简约铝材吊灯 ID06 30cm现代简约 铝材吊灯太阳花朵 客厅灯卧室灯可用 装饰灯</t>
    <phoneticPr fontId="36" type="noConversion"/>
  </si>
  <si>
    <t>D1339614</t>
    <phoneticPr fontId="36" type="noConversion"/>
  </si>
  <si>
    <t>http://item.feifei.com/D1339614.html</t>
  </si>
  <si>
    <t>4,转仓数量7</t>
    <phoneticPr fontId="36" type="noConversion"/>
  </si>
  <si>
    <t>【最热卖】好心艺 三色堇田园落地灯 装饰雕花客厅灯饰 D11063</t>
    <phoneticPr fontId="36" type="noConversion"/>
  </si>
  <si>
    <t>D3101346</t>
  </si>
  <si>
    <t>http://item.feifei.com/D3101346.html</t>
    <phoneticPr fontId="36" type="noConversion"/>
  </si>
  <si>
    <t>【现代欧式】好心艺 三色堇台灯 卧室床头灯 创意台灯 婚庆卧室台灯 D21006A B</t>
    <phoneticPr fontId="1" type="noConversion"/>
  </si>
  <si>
    <t>D3500944</t>
    <phoneticPr fontId="36" type="noConversion"/>
  </si>
  <si>
    <t>http://item.feifei.com/D3500944.html</t>
    <phoneticPr fontId="36" type="noConversion"/>
  </si>
  <si>
    <t>好心艺 三色堇吸顶灯 D11091A 立体树脂浮雕工艺 欧式浪漫田园风格 装饰灯 客厅灯</t>
    <phoneticPr fontId="36" type="noConversion"/>
  </si>
  <si>
    <t>D2421981</t>
    <phoneticPr fontId="36" type="noConversion"/>
  </si>
  <si>
    <t>http://item.feifei.com/D2421981.html</t>
    <phoneticPr fontId="36" type="noConversion"/>
  </si>
  <si>
    <t>开林</t>
    <phoneticPr fontId="36" type="noConversion"/>
  </si>
  <si>
    <r>
      <rPr>
        <sz val="10"/>
        <color indexed="8"/>
        <rFont val="微软雅黑"/>
        <family val="2"/>
        <charset val="134"/>
      </rPr>
      <t xml:space="preserve">开林 阅读落地灯 HL-B5203 自然护眼 省电耐用 角度自由旋转 书房灯 </t>
    </r>
    <phoneticPr fontId="36" type="noConversion"/>
  </si>
  <si>
    <t>D3809845</t>
    <phoneticPr fontId="36" type="noConversion"/>
  </si>
  <si>
    <t>http://item.feifei.com/D3809845.html</t>
  </si>
  <si>
    <r>
      <rPr>
        <sz val="10"/>
        <color indexed="8"/>
        <rFont val="微软雅黑"/>
        <family val="2"/>
        <charset val="134"/>
      </rPr>
      <t xml:space="preserve">明凯照明 缘隐床头灯 Led台灯  </t>
    </r>
    <phoneticPr fontId="36" type="noConversion"/>
  </si>
  <si>
    <t>D4396968</t>
    <phoneticPr fontId="36" type="noConversion"/>
  </si>
  <si>
    <t>http://item.feifei.com/D4396968.html</t>
  </si>
  <si>
    <t>明凯照明 玻璃台灯 JYT142 茶色 温馨柔和 曼妙曲线 原创结构设计 床头灯 装饰灯</t>
    <phoneticPr fontId="36" type="noConversion"/>
  </si>
  <si>
    <t>D7806870</t>
    <phoneticPr fontId="36" type="noConversion"/>
  </si>
  <si>
    <t>http://item.feifei.com/D7806870.html</t>
  </si>
  <si>
    <t>明凯照明 玻璃台灯 JYT142 绿色 温馨柔和 曼妙曲线 原创结构设计 床头灯 装饰灯</t>
    <phoneticPr fontId="36" type="noConversion"/>
  </si>
  <si>
    <t>d4517377</t>
    <phoneticPr fontId="36" type="noConversion"/>
  </si>
  <si>
    <t>http://item.feifei.com/d4517377.html</t>
  </si>
  <si>
    <r>
      <rPr>
        <sz val="10"/>
        <color indexed="8"/>
        <rFont val="微软雅黑"/>
        <family val="2"/>
        <charset val="134"/>
      </rPr>
      <t>明凯照明 家居台灯TST TST142 白色 光栅格网设计 进口防锈工艺 装饰性强 装饰灯 床头灯</t>
    </r>
    <phoneticPr fontId="36" type="noConversion"/>
  </si>
  <si>
    <t>D8107728</t>
    <phoneticPr fontId="36" type="noConversion"/>
  </si>
  <si>
    <t>http://item.feifei.com/D8107728.html</t>
  </si>
  <si>
    <t>C8480898</t>
    <phoneticPr fontId="36" type="noConversion"/>
  </si>
  <si>
    <t>C2675835</t>
    <phoneticPr fontId="36" type="noConversion"/>
  </si>
  <si>
    <t xml:space="preserve">埃迪蒙托 时尚印花床笠式全棉四件套200*230 510271792 </t>
    <phoneticPr fontId="36" type="noConversion"/>
  </si>
  <si>
    <t>http://item.feifei.com/C8480898.html</t>
    <phoneticPr fontId="36" type="noConversion"/>
  </si>
  <si>
    <t>埃迪蒙托 时尚印花床笠式全棉四件套200*230 510271741</t>
    <phoneticPr fontId="36" type="noConversion"/>
  </si>
  <si>
    <t>http://item.feifei.com/c2675835.html</t>
    <phoneticPr fontId="36" type="noConversion"/>
  </si>
  <si>
    <t>C8805161</t>
    <phoneticPr fontId="36" type="noConversion"/>
  </si>
  <si>
    <t>埃迪蒙托 时尚印花床笠式全棉四件套200*230 510271822 双人（1.5米床）</t>
    <phoneticPr fontId="36" type="noConversion"/>
  </si>
  <si>
    <t>http://item.feifei.com/c8805161.html</t>
    <phoneticPr fontId="36" type="noConversion"/>
  </si>
  <si>
    <t>序号</t>
    <phoneticPr fontId="120" type="noConversion"/>
  </si>
  <si>
    <r>
      <rPr>
        <b/>
        <sz val="9"/>
        <color indexed="34"/>
        <rFont val="宋体"/>
        <charset val="134"/>
      </rPr>
      <t>品牌专区</t>
    </r>
    <r>
      <rPr>
        <b/>
        <sz val="9"/>
        <color indexed="34"/>
        <rFont val="ArialUnicodeMS"/>
        <family val="2"/>
      </rPr>
      <t xml:space="preserve">/
</t>
    </r>
    <r>
      <rPr>
        <b/>
        <sz val="9"/>
        <color indexed="34"/>
        <rFont val="宋体"/>
        <charset val="134"/>
      </rPr>
      <t>品类楼层</t>
    </r>
    <phoneticPr fontId="120" type="noConversion"/>
  </si>
  <si>
    <t>楼层</t>
    <phoneticPr fontId="120" type="noConversion"/>
  </si>
  <si>
    <t>当前库存（如有特殊情况，请说明）</t>
    <phoneticPr fontId="120" type="noConversion"/>
  </si>
  <si>
    <r>
      <rPr>
        <b/>
        <sz val="9"/>
        <color indexed="34"/>
        <rFont val="ArialUnicodeMS"/>
        <family val="2"/>
      </rPr>
      <t>飞飞价</t>
    </r>
  </si>
  <si>
    <r>
      <rPr>
        <b/>
        <sz val="9"/>
        <color indexed="34"/>
        <rFont val="ArialUnicodeMS"/>
        <family val="2"/>
      </rPr>
      <t>毛利率</t>
    </r>
  </si>
  <si>
    <t>网络常规售价（选填1-2个）</t>
    <phoneticPr fontId="120" type="noConversion"/>
  </si>
  <si>
    <t>市场部补差金额</t>
    <phoneticPr fontId="120" type="noConversion"/>
  </si>
  <si>
    <t>厂价支持</t>
    <phoneticPr fontId="120" type="noConversion"/>
  </si>
  <si>
    <r>
      <rPr>
        <b/>
        <sz val="9"/>
        <color indexed="16"/>
        <rFont val="宋体"/>
        <charset val="134"/>
      </rPr>
      <t>单件半价促销价格</t>
    </r>
    <phoneticPr fontId="120" type="noConversion"/>
  </si>
  <si>
    <r>
      <rPr>
        <b/>
        <sz val="9"/>
        <color indexed="16"/>
        <rFont val="宋体"/>
        <charset val="134"/>
      </rPr>
      <t>捆绑半价促销价格</t>
    </r>
    <phoneticPr fontId="120" type="noConversion"/>
  </si>
  <si>
    <t>半价促销</t>
    <phoneticPr fontId="120" type="noConversion"/>
  </si>
  <si>
    <r>
      <rPr>
        <b/>
        <sz val="9"/>
        <color indexed="16"/>
        <rFont val="宋体"/>
        <charset val="134"/>
      </rPr>
      <t>单价对比市场价</t>
    </r>
    <phoneticPr fontId="120" type="noConversion"/>
  </si>
  <si>
    <r>
      <rPr>
        <b/>
        <sz val="9"/>
        <color indexed="16"/>
        <rFont val="宋体"/>
        <charset val="134"/>
      </rPr>
      <t>捆绑对比市场价</t>
    </r>
    <phoneticPr fontId="120" type="noConversion"/>
  </si>
  <si>
    <r>
      <rPr>
        <b/>
        <sz val="9"/>
        <color indexed="34"/>
        <rFont val="宋体"/>
        <charset val="134"/>
      </rPr>
      <t>飞飞价</t>
    </r>
    <r>
      <rPr>
        <b/>
        <sz val="9"/>
        <color indexed="34"/>
        <rFont val="ArialUnicodeMS"/>
        <family val="2"/>
      </rPr>
      <t>-</t>
    </r>
    <r>
      <rPr>
        <b/>
        <sz val="9"/>
        <color indexed="34"/>
        <rFont val="宋体"/>
        <charset val="134"/>
      </rPr>
      <t>调整后的飞飞价</t>
    </r>
    <phoneticPr fontId="120" type="noConversion"/>
  </si>
  <si>
    <t>一楼:头发护理</t>
    <phoneticPr fontId="120" type="noConversion"/>
  </si>
  <si>
    <r>
      <rPr>
        <sz val="9"/>
        <rFont val="宋体"/>
        <charset val="134"/>
      </rPr>
      <t>头发护理</t>
    </r>
    <phoneticPr fontId="120" type="noConversion"/>
  </si>
  <si>
    <r>
      <rPr>
        <sz val="9"/>
        <color indexed="8"/>
        <rFont val="宋体"/>
        <charset val="134"/>
      </rPr>
      <t>宝洁</t>
    </r>
    <phoneticPr fontId="120" type="noConversion"/>
  </si>
  <si>
    <r>
      <rPr>
        <sz val="9"/>
        <color indexed="8"/>
        <rFont val="宋体"/>
        <charset val="134"/>
      </rPr>
      <t>沙宣</t>
    </r>
  </si>
  <si>
    <t>J9588074</t>
  </si>
  <si>
    <t>沙宣垂坠质感洗护优惠装 洗发露750ml+润发乳750ml</t>
  </si>
  <si>
    <r>
      <rPr>
        <sz val="9"/>
        <color indexed="8"/>
        <rFont val="宋体"/>
        <charset val="134"/>
      </rPr>
      <t>重点</t>
    </r>
    <phoneticPr fontId="120" type="noConversion"/>
  </si>
  <si>
    <r>
      <t>84</t>
    </r>
    <r>
      <rPr>
        <sz val="9"/>
        <color indexed="8"/>
        <rFont val="宋体"/>
        <charset val="134"/>
      </rPr>
      <t>（周六到货）</t>
    </r>
    <phoneticPr fontId="120" type="noConversion"/>
  </si>
  <si>
    <r>
      <rPr>
        <sz val="9"/>
        <color indexed="8"/>
        <rFont val="宋体"/>
        <charset val="134"/>
      </rPr>
      <t>海飞丝</t>
    </r>
  </si>
  <si>
    <t>J7903090</t>
  </si>
  <si>
    <t>海飞丝去屑洗发露丝质柔滑型750ml优惠装</t>
  </si>
  <si>
    <r>
      <t>240</t>
    </r>
    <r>
      <rPr>
        <sz val="9"/>
        <color indexed="8"/>
        <rFont val="宋体"/>
        <charset val="134"/>
      </rPr>
      <t>（周六到货）</t>
    </r>
    <phoneticPr fontId="120" type="noConversion"/>
  </si>
  <si>
    <t>J1779635</t>
  </si>
  <si>
    <t>海飞丝男士多效水润动能型730ml优惠装</t>
  </si>
  <si>
    <r>
      <t>132</t>
    </r>
    <r>
      <rPr>
        <sz val="9"/>
        <color indexed="8"/>
        <rFont val="宋体"/>
        <charset val="134"/>
      </rPr>
      <t>（周六到货）</t>
    </r>
    <phoneticPr fontId="120" type="noConversion"/>
  </si>
  <si>
    <r>
      <rPr>
        <sz val="9"/>
        <color indexed="8"/>
        <rFont val="宋体"/>
        <charset val="134"/>
      </rPr>
      <t>飘柔</t>
    </r>
  </si>
  <si>
    <t>J6325515</t>
  </si>
  <si>
    <t>飘柔倍瑞丝专效护理专研顺滑洗发露700ml优惠装</t>
  </si>
  <si>
    <r>
      <t>320</t>
    </r>
    <r>
      <rPr>
        <sz val="9"/>
        <color indexed="8"/>
        <rFont val="宋体"/>
        <charset val="134"/>
      </rPr>
      <t>（周六到货）</t>
    </r>
    <phoneticPr fontId="120" type="noConversion"/>
  </si>
  <si>
    <r>
      <rPr>
        <sz val="9"/>
        <color indexed="8"/>
        <rFont val="宋体"/>
        <charset val="134"/>
      </rPr>
      <t>潘婷</t>
    </r>
  </si>
  <si>
    <t>J6498746</t>
  </si>
  <si>
    <t>潘婷丝质顺滑洗发露750ml优惠装</t>
  </si>
  <si>
    <r>
      <t>156</t>
    </r>
    <r>
      <rPr>
        <sz val="9"/>
        <color indexed="8"/>
        <rFont val="宋体"/>
        <charset val="134"/>
      </rPr>
      <t>（周六到货）</t>
    </r>
    <phoneticPr fontId="120" type="noConversion"/>
  </si>
  <si>
    <r>
      <rPr>
        <sz val="9"/>
        <color indexed="8"/>
        <rFont val="宋体"/>
        <charset val="134"/>
      </rPr>
      <t>宝洁</t>
    </r>
  </si>
  <si>
    <t>E1134720</t>
  </si>
  <si>
    <t>海飞丝丝源复活组合头皮净化套装（洗发露530ml+护发素530ml）</t>
  </si>
  <si>
    <t>E7768551</t>
  </si>
  <si>
    <t>飘柔兰花长效清爽去屑洗发露750ml优惠装</t>
  </si>
  <si>
    <t>E1165004</t>
  </si>
  <si>
    <t>海飞丝去屑洗发露清爽去油型750ml</t>
  </si>
  <si>
    <t>现有库存3本周补货24</t>
  </si>
  <si>
    <t>E1727622</t>
  </si>
  <si>
    <t>海飞丝去屑洗发露丝质柔滑型750ml</t>
  </si>
  <si>
    <t>E1954273</t>
  </si>
  <si>
    <t>沙宣修护水养洗发露 750ml</t>
  </si>
  <si>
    <t>现有库存1本周补货36</t>
  </si>
  <si>
    <t>E1704196</t>
  </si>
  <si>
    <t>沙宣修护水养润发乳 750ml</t>
  </si>
  <si>
    <t>E1341889</t>
  </si>
  <si>
    <r>
      <rPr>
        <sz val="9"/>
        <color indexed="8"/>
        <rFont val="微软雅黑"/>
        <family val="2"/>
        <charset val="134"/>
      </rPr>
      <t>潘婷</t>
    </r>
    <r>
      <rPr>
        <sz val="9"/>
        <color indexed="8"/>
        <rFont val="Arial"/>
        <family val="2"/>
      </rPr>
      <t>Clinicare</t>
    </r>
    <r>
      <rPr>
        <sz val="9"/>
        <color indexed="8"/>
        <rFont val="微软雅黑"/>
        <family val="2"/>
        <charset val="134"/>
      </rPr>
      <t>染烫损伤修护洗发露</t>
    </r>
    <r>
      <rPr>
        <sz val="9"/>
        <color indexed="8"/>
        <rFont val="Arial"/>
        <family val="2"/>
      </rPr>
      <t xml:space="preserve"> 600ML</t>
    </r>
  </si>
  <si>
    <r>
      <rPr>
        <sz val="9"/>
        <color indexed="8"/>
        <rFont val="宋体"/>
        <charset val="134"/>
      </rPr>
      <t>现有库存</t>
    </r>
    <r>
      <rPr>
        <sz val="9"/>
        <color indexed="8"/>
        <rFont val="Arial"/>
        <family val="2"/>
      </rPr>
      <t>0</t>
    </r>
    <r>
      <rPr>
        <sz val="9"/>
        <color indexed="8"/>
        <rFont val="宋体"/>
        <charset val="134"/>
      </rPr>
      <t>本周补货</t>
    </r>
    <r>
      <rPr>
        <sz val="9"/>
        <color indexed="8"/>
        <rFont val="Arial"/>
        <family val="2"/>
      </rPr>
      <t>12</t>
    </r>
    <phoneticPr fontId="120" type="noConversion"/>
  </si>
  <si>
    <t>E1695679</t>
  </si>
  <si>
    <r>
      <rPr>
        <sz val="9"/>
        <color indexed="8"/>
        <rFont val="微软雅黑"/>
        <family val="2"/>
        <charset val="134"/>
      </rPr>
      <t>潘婷</t>
    </r>
    <r>
      <rPr>
        <sz val="9"/>
        <color indexed="8"/>
        <rFont val="Arial"/>
        <family val="2"/>
      </rPr>
      <t>Clinicare</t>
    </r>
    <r>
      <rPr>
        <sz val="9"/>
        <color indexed="8"/>
        <rFont val="微软雅黑"/>
        <family val="2"/>
        <charset val="134"/>
      </rPr>
      <t>时光损伤修护洗发露</t>
    </r>
    <r>
      <rPr>
        <sz val="9"/>
        <color indexed="8"/>
        <rFont val="Arial"/>
        <family val="2"/>
      </rPr>
      <t>600ML</t>
    </r>
  </si>
  <si>
    <t>E4728640</t>
  </si>
  <si>
    <r>
      <rPr>
        <sz val="9"/>
        <color indexed="8"/>
        <rFont val="微软雅黑"/>
        <family val="2"/>
        <charset val="134"/>
      </rPr>
      <t>飘柔植物精选系列清凉舒爽薄荷洗发露</t>
    </r>
    <r>
      <rPr>
        <sz val="9"/>
        <color indexed="8"/>
        <rFont val="Arial"/>
        <family val="2"/>
      </rPr>
      <t>730ml</t>
    </r>
  </si>
  <si>
    <t>E5946553</t>
  </si>
  <si>
    <r>
      <rPr>
        <sz val="9"/>
        <color indexed="8"/>
        <rFont val="微软雅黑"/>
        <family val="2"/>
        <charset val="134"/>
      </rPr>
      <t>飘柔植物精选系列养润去屑鲜果洗发露</t>
    </r>
    <r>
      <rPr>
        <sz val="9"/>
        <color indexed="8"/>
        <rFont val="Arial"/>
        <family val="2"/>
      </rPr>
      <t>730ml</t>
    </r>
  </si>
  <si>
    <t>E8535083</t>
  </si>
  <si>
    <r>
      <rPr>
        <sz val="9"/>
        <color indexed="8"/>
        <rFont val="微软雅黑"/>
        <family val="2"/>
        <charset val="134"/>
      </rPr>
      <t>飘柔精纯焗油精华发膜</t>
    </r>
    <r>
      <rPr>
        <sz val="9"/>
        <color indexed="8"/>
        <rFont val="Arial"/>
        <family val="2"/>
      </rPr>
      <t>300ML</t>
    </r>
  </si>
  <si>
    <t>现有库存0本周补货24</t>
  </si>
  <si>
    <t>E7701708</t>
  </si>
  <si>
    <t>海飞丝去屑洗发露苹果清新型750ml</t>
  </si>
  <si>
    <t>E3810513</t>
  </si>
  <si>
    <t>海飞丝男士去屑洗发露活力酷爽型730ML</t>
  </si>
  <si>
    <t>现有库存7本周补货12</t>
  </si>
  <si>
    <t>E6767592</t>
  </si>
  <si>
    <t>海飞丝男士去屑洗发露强根护发型730ML</t>
  </si>
  <si>
    <t>现有库存0本周补货12</t>
  </si>
  <si>
    <t>Backup</t>
    <phoneticPr fontId="120" type="noConversion"/>
  </si>
  <si>
    <t>E1275981</t>
  </si>
  <si>
    <t>沙宣垂坠质感润发乳 750ml</t>
  </si>
  <si>
    <t>E7688960</t>
  </si>
  <si>
    <t>沙宣炫线抚躁洗发露750ml</t>
  </si>
  <si>
    <t>E5267256</t>
  </si>
  <si>
    <r>
      <rPr>
        <sz val="9"/>
        <color indexed="8"/>
        <rFont val="微软雅黑"/>
        <family val="2"/>
        <charset val="134"/>
      </rPr>
      <t>飘柔植物精选系列多效修护椰油洗发露</t>
    </r>
    <r>
      <rPr>
        <sz val="9"/>
        <color indexed="8"/>
        <rFont val="Arial"/>
        <family val="2"/>
      </rPr>
      <t>730ml</t>
    </r>
  </si>
  <si>
    <t>二楼：身体护理</t>
    <phoneticPr fontId="120" type="noConversion"/>
  </si>
  <si>
    <r>
      <rPr>
        <sz val="9"/>
        <rFont val="宋体"/>
        <charset val="134"/>
      </rPr>
      <t>面部护理</t>
    </r>
    <phoneticPr fontId="120" type="noConversion"/>
  </si>
  <si>
    <r>
      <rPr>
        <sz val="9"/>
        <color indexed="8"/>
        <rFont val="宋体"/>
        <charset val="134"/>
      </rPr>
      <t>玉兰油</t>
    </r>
  </si>
  <si>
    <t>J3786911</t>
  </si>
  <si>
    <r>
      <rPr>
        <sz val="9"/>
        <color indexed="8"/>
        <rFont val="宋体"/>
        <charset val="134"/>
      </rPr>
      <t>玉兰油多效修护霜</t>
    </r>
    <r>
      <rPr>
        <sz val="9"/>
        <color indexed="8"/>
        <rFont val="Arial"/>
        <family val="2"/>
      </rPr>
      <t>50g</t>
    </r>
    <r>
      <rPr>
        <sz val="9"/>
        <color indexed="8"/>
        <rFont val="宋体"/>
        <charset val="134"/>
      </rPr>
      <t>（送细滑活肤洁面乳</t>
    </r>
    <r>
      <rPr>
        <sz val="9"/>
        <color indexed="8"/>
        <rFont val="Arial"/>
        <family val="2"/>
      </rPr>
      <t>100g</t>
    </r>
    <r>
      <rPr>
        <sz val="9"/>
        <color indexed="8"/>
        <rFont val="宋体"/>
        <charset val="134"/>
      </rPr>
      <t>）</t>
    </r>
    <phoneticPr fontId="120" type="noConversion"/>
  </si>
  <si>
    <r>
      <t>60</t>
    </r>
    <r>
      <rPr>
        <sz val="9"/>
        <color indexed="8"/>
        <rFont val="宋体"/>
        <charset val="134"/>
      </rPr>
      <t>（周六到货）</t>
    </r>
    <phoneticPr fontId="120" type="noConversion"/>
  </si>
  <si>
    <t>J2083754</t>
  </si>
  <si>
    <t>玉兰油乳液嫩白洁面乳第二支半价优惠装（100g*2）</t>
  </si>
  <si>
    <r>
      <t>120</t>
    </r>
    <r>
      <rPr>
        <sz val="9"/>
        <color indexed="8"/>
        <rFont val="宋体"/>
        <charset val="134"/>
      </rPr>
      <t>（周六到货）</t>
    </r>
    <phoneticPr fontId="120" type="noConversion"/>
  </si>
  <si>
    <r>
      <rPr>
        <sz val="9"/>
        <rFont val="宋体"/>
        <charset val="134"/>
      </rPr>
      <t>身体护理</t>
    </r>
    <phoneticPr fontId="120" type="noConversion"/>
  </si>
  <si>
    <t>J2676813</t>
  </si>
  <si>
    <t>玉兰油美白清爽1L +美白滋润沐浴露300ml优惠装</t>
  </si>
  <si>
    <r>
      <t>42</t>
    </r>
    <r>
      <rPr>
        <sz val="9"/>
        <color indexed="8"/>
        <rFont val="宋体"/>
        <charset val="134"/>
      </rPr>
      <t>（周六到货）</t>
    </r>
    <phoneticPr fontId="120" type="noConversion"/>
  </si>
  <si>
    <t>J8133536</t>
  </si>
  <si>
    <t>玉兰油深润滋养1000ml 7.5折装</t>
  </si>
  <si>
    <r>
      <t>48</t>
    </r>
    <r>
      <rPr>
        <sz val="9"/>
        <color indexed="8"/>
        <rFont val="宋体"/>
        <charset val="134"/>
      </rPr>
      <t>（周六到货）</t>
    </r>
    <phoneticPr fontId="120" type="noConversion"/>
  </si>
  <si>
    <r>
      <rPr>
        <sz val="9"/>
        <color indexed="8"/>
        <rFont val="宋体"/>
        <charset val="134"/>
      </rPr>
      <t>舒肤佳</t>
    </r>
  </si>
  <si>
    <t>J8159430</t>
  </si>
  <si>
    <t>舒肤佳纯白清香720ml 7.5折装</t>
  </si>
  <si>
    <r>
      <t>180</t>
    </r>
    <r>
      <rPr>
        <sz val="9"/>
        <color indexed="8"/>
        <rFont val="宋体"/>
        <charset val="134"/>
      </rPr>
      <t>（周六到货）</t>
    </r>
    <phoneticPr fontId="120" type="noConversion"/>
  </si>
  <si>
    <t>E1307374</t>
  </si>
  <si>
    <r>
      <rPr>
        <sz val="10"/>
        <color indexed="8"/>
        <rFont val="微软雅黑"/>
        <family val="2"/>
        <charset val="134"/>
      </rPr>
      <t>舒肤佳薄荷冰怡舒爽型沐浴露</t>
    </r>
    <r>
      <rPr>
        <sz val="10"/>
        <color indexed="8"/>
        <rFont val="Arial"/>
        <family val="2"/>
      </rPr>
      <t>1L</t>
    </r>
  </si>
  <si>
    <t>现有库存5本周补货24</t>
  </si>
  <si>
    <r>
      <rPr>
        <sz val="9"/>
        <rFont val="宋体"/>
        <charset val="134"/>
      </rPr>
      <t>身体护理</t>
    </r>
    <phoneticPr fontId="120" type="noConversion"/>
  </si>
  <si>
    <t>E1417204</t>
  </si>
  <si>
    <r>
      <rPr>
        <sz val="10"/>
        <color indexed="8"/>
        <rFont val="微软雅黑"/>
        <family val="2"/>
        <charset val="134"/>
      </rPr>
      <t>舒肤佳芦荟水润呵护型沐浴露</t>
    </r>
    <r>
      <rPr>
        <sz val="10"/>
        <color indexed="8"/>
        <rFont val="Arial"/>
        <family val="2"/>
      </rPr>
      <t>1L</t>
    </r>
  </si>
  <si>
    <t>现有库存1本周补货48</t>
  </si>
  <si>
    <t>E1574553</t>
  </si>
  <si>
    <t>舒肤佳绿茶怡神清凉型沐浴露1L</t>
  </si>
  <si>
    <t>现有库存10本周补货36</t>
  </si>
  <si>
    <t>E1868423</t>
  </si>
  <si>
    <r>
      <rPr>
        <sz val="10"/>
        <color indexed="8"/>
        <rFont val="微软雅黑"/>
        <family val="2"/>
        <charset val="134"/>
      </rPr>
      <t>舒肤佳纯白清香型沐浴露</t>
    </r>
    <r>
      <rPr>
        <sz val="10"/>
        <color indexed="8"/>
        <rFont val="Arial"/>
        <family val="2"/>
      </rPr>
      <t>1L</t>
    </r>
  </si>
  <si>
    <t>现有库存0本周补货60</t>
  </si>
  <si>
    <t>E1952383</t>
  </si>
  <si>
    <t>舒肤佳金银花/菊花沐浴露1L</t>
  </si>
  <si>
    <t>现有库存0本周补货42</t>
  </si>
  <si>
    <r>
      <rPr>
        <sz val="9"/>
        <rFont val="宋体"/>
        <charset val="134"/>
      </rPr>
      <t>面部护理</t>
    </r>
    <phoneticPr fontId="120" type="noConversion"/>
  </si>
  <si>
    <t>J5850579</t>
  </si>
  <si>
    <t>玉兰油多效修护洁面乳100g</t>
  </si>
  <si>
    <t>J5931640</t>
  </si>
  <si>
    <t>玉兰油乳液嫩白洁面乳100g</t>
  </si>
  <si>
    <t>J6802662</t>
  </si>
  <si>
    <t>玉兰油细滑活肤洁面乳100g</t>
  </si>
  <si>
    <t>J8090560</t>
  </si>
  <si>
    <t>玉兰油清莹保湿洁面乳100g</t>
  </si>
  <si>
    <t>E4765644</t>
  </si>
  <si>
    <r>
      <rPr>
        <sz val="10"/>
        <color indexed="8"/>
        <rFont val="微软雅黑"/>
        <family val="2"/>
        <charset val="134"/>
      </rPr>
      <t>玉兰油水嫩清爽沐浴露</t>
    </r>
    <r>
      <rPr>
        <sz val="10"/>
        <color indexed="8"/>
        <rFont val="Arial"/>
        <family val="2"/>
      </rPr>
      <t>720ml</t>
    </r>
  </si>
  <si>
    <t>三楼：婴儿纸品</t>
    <phoneticPr fontId="120" type="noConversion"/>
  </si>
  <si>
    <r>
      <rPr>
        <sz val="9"/>
        <color indexed="16"/>
        <rFont val="宋体"/>
        <charset val="134"/>
      </rPr>
      <t>备注：序号代表不同楼层，每</t>
    </r>
    <r>
      <rPr>
        <sz val="9"/>
        <color indexed="16"/>
        <rFont val="ArialUnicodeMS"/>
        <family val="2"/>
      </rPr>
      <t>4</t>
    </r>
    <r>
      <rPr>
        <sz val="9"/>
        <color indexed="16"/>
        <rFont val="宋体"/>
        <charset val="134"/>
      </rPr>
      <t>个一列。第一列是只有</t>
    </r>
    <r>
      <rPr>
        <sz val="9"/>
        <color indexed="16"/>
        <rFont val="ArialUnicodeMS"/>
        <family val="2"/>
      </rPr>
      <t>3</t>
    </r>
    <r>
      <rPr>
        <sz val="9"/>
        <color indexed="16"/>
        <rFont val="宋体"/>
        <charset val="134"/>
      </rPr>
      <t>个，第一个是</t>
    </r>
    <r>
      <rPr>
        <sz val="9"/>
        <color indexed="16"/>
        <rFont val="ArialUnicodeMS"/>
        <family val="2"/>
      </rPr>
      <t>banner-</t>
    </r>
    <r>
      <rPr>
        <sz val="9"/>
        <color indexed="16"/>
        <rFont val="宋体"/>
        <charset val="134"/>
      </rPr>
      <t>满</t>
    </r>
    <r>
      <rPr>
        <sz val="9"/>
        <color indexed="16"/>
        <rFont val="ArialUnicodeMS"/>
        <family val="2"/>
      </rPr>
      <t>299</t>
    </r>
    <r>
      <rPr>
        <sz val="9"/>
        <color indexed="16"/>
        <rFont val="宋体"/>
        <charset val="134"/>
      </rPr>
      <t>赠价值</t>
    </r>
    <r>
      <rPr>
        <sz val="9"/>
        <color indexed="16"/>
        <rFont val="ArialUnicodeMS"/>
        <family val="2"/>
      </rPr>
      <t>200</t>
    </r>
    <r>
      <rPr>
        <sz val="9"/>
        <color indexed="16"/>
        <rFont val="宋体"/>
        <charset val="134"/>
      </rPr>
      <t>的妈咪包。以下</t>
    </r>
    <r>
      <rPr>
        <sz val="9"/>
        <color indexed="16"/>
        <rFont val="ArialUnicodeMS"/>
        <family val="2"/>
      </rPr>
      <t>sku</t>
    </r>
    <r>
      <rPr>
        <sz val="9"/>
        <color indexed="16"/>
        <rFont val="宋体"/>
        <charset val="134"/>
      </rPr>
      <t>留了</t>
    </r>
    <r>
      <rPr>
        <sz val="9"/>
        <color indexed="16"/>
        <rFont val="ArialUnicodeMS"/>
        <family val="2"/>
      </rPr>
      <t>3</t>
    </r>
    <r>
      <rPr>
        <sz val="9"/>
        <color indexed="16"/>
        <rFont val="宋体"/>
        <charset val="134"/>
      </rPr>
      <t>个备用</t>
    </r>
  </si>
  <si>
    <t>母婴用品</t>
  </si>
  <si>
    <t>宝洁</t>
  </si>
  <si>
    <t>必选品牌半价疯抢</t>
  </si>
  <si>
    <t>帮宝适</t>
  </si>
  <si>
    <t>L4708680</t>
  </si>
  <si>
    <t>帮宝适特级棉柔系列中包装初生型42片</t>
  </si>
  <si>
    <t>L2014822</t>
  </si>
  <si>
    <t>帮宝适特级棉柔系列中包装小号33片</t>
  </si>
  <si>
    <t>L4663879</t>
  </si>
  <si>
    <t>帮宝适柔润护肤系列护儿湿巾12片装（德国原装进口）*5包</t>
  </si>
  <si>
    <t>6.9/包</t>
    <phoneticPr fontId="120" type="noConversion"/>
  </si>
  <si>
    <t>L5816272</t>
  </si>
  <si>
    <t>帮宝适柔润护肤系列护儿湿巾56片装（德国原装进口）*3包</t>
  </si>
  <si>
    <t>16.9/包</t>
  </si>
  <si>
    <t>L8677690</t>
  </si>
  <si>
    <t>帮宝适超薄干爽系列小包装小号14片*3包</t>
  </si>
  <si>
    <t>19.9/包</t>
  </si>
  <si>
    <t>L2511959</t>
  </si>
  <si>
    <t>帮宝适超薄干爽系列小包装中号12片*3包</t>
  </si>
  <si>
    <t>L3644654</t>
  </si>
  <si>
    <t>帮宝适超薄干爽系列小包装大号10片*3包</t>
  </si>
  <si>
    <t>L9650443</t>
  </si>
  <si>
    <t>帮宝适特级棉柔拉拉裤中包装大号21片（男）</t>
  </si>
  <si>
    <t>L2156183</t>
  </si>
  <si>
    <t>帮宝适特级棉柔拉拉裤中包装大号21片（女）</t>
  </si>
  <si>
    <t>L3844923</t>
  </si>
  <si>
    <t>帮宝适特级棉柔拉拉裤中包装加大号18片（男）</t>
  </si>
  <si>
    <t>L8485772</t>
  </si>
  <si>
    <t>帮宝适特级棉柔拉拉裤中包装加大号18片（女）</t>
  </si>
  <si>
    <t>L8041947</t>
  </si>
  <si>
    <t>帮宝适超薄干爽系列中包装初生型38片</t>
  </si>
  <si>
    <t>L4459129</t>
  </si>
  <si>
    <t>帮宝适超薄干爽系列中包装小号32片</t>
  </si>
  <si>
    <t>L8920004</t>
  </si>
  <si>
    <t>帮宝适超薄干爽系列中包装中号27片</t>
  </si>
  <si>
    <t>L4207289</t>
  </si>
  <si>
    <t>帮宝适超薄干爽系列中包装加大号18片</t>
  </si>
  <si>
    <t>Backup</t>
    <phoneticPr fontId="120" type="noConversion"/>
  </si>
  <si>
    <t>L9747940</t>
  </si>
  <si>
    <t>帮宝适特级棉柔拉拉裤中包装中号24片（女）</t>
  </si>
  <si>
    <t>L6670817</t>
  </si>
  <si>
    <t>帮宝适超薄干爽系列中包装大号23片</t>
  </si>
  <si>
    <t>洗衣液</t>
    <phoneticPr fontId="120" type="noConversion"/>
  </si>
  <si>
    <t>汰渍</t>
  </si>
  <si>
    <t>品牌</t>
    <phoneticPr fontId="120" type="noConversion"/>
  </si>
  <si>
    <t xml:space="preserve">E3636855 </t>
  </si>
  <si>
    <t>汰渍全效洁净(舒肤佳)洗衣液3千克</t>
  </si>
  <si>
    <r>
      <rPr>
        <sz val="12"/>
        <color indexed="8"/>
        <rFont val="Verdana"/>
        <family val="2"/>
      </rPr>
      <t>汰渍</t>
    </r>
  </si>
  <si>
    <t>E7998431</t>
  </si>
  <si>
    <r>
      <rPr>
        <sz val="11"/>
        <color indexed="8"/>
        <rFont val="微软雅黑"/>
        <family val="2"/>
        <charset val="134"/>
      </rPr>
      <t>汰渍全效洁净</t>
    </r>
    <r>
      <rPr>
        <sz val="11"/>
        <color indexed="8"/>
        <rFont val="Arial"/>
        <family val="2"/>
      </rPr>
      <t>(</t>
    </r>
    <r>
      <rPr>
        <sz val="11"/>
        <color indexed="8"/>
        <rFont val="微软雅黑"/>
        <family val="2"/>
        <charset val="134"/>
      </rPr>
      <t>舒肤佳</t>
    </r>
    <r>
      <rPr>
        <sz val="11"/>
        <color indexed="8"/>
        <rFont val="Arial"/>
        <family val="2"/>
      </rPr>
      <t>)</t>
    </r>
    <r>
      <rPr>
        <sz val="11"/>
        <color indexed="8"/>
        <rFont val="微软雅黑"/>
        <family val="2"/>
        <charset val="134"/>
      </rPr>
      <t>洗衣液</t>
    </r>
    <r>
      <rPr>
        <sz val="11"/>
        <color indexed="8"/>
        <rFont val="Arial"/>
        <family val="2"/>
      </rPr>
      <t>1kg</t>
    </r>
  </si>
  <si>
    <t xml:space="preserve">E6434964 </t>
  </si>
  <si>
    <t>汰渍全效洁净(舒肤佳)洗衣液500克3连包</t>
  </si>
  <si>
    <t xml:space="preserve">E3927843  </t>
    <phoneticPr fontId="120" type="noConversion"/>
  </si>
  <si>
    <r>
      <rPr>
        <sz val="11"/>
        <color indexed="8"/>
        <rFont val="宋体"/>
        <charset val="134"/>
      </rPr>
      <t>汰渍全效</t>
    </r>
    <r>
      <rPr>
        <sz val="11"/>
        <color indexed="8"/>
        <rFont val="Arial"/>
        <family val="2"/>
      </rPr>
      <t>360</t>
    </r>
    <r>
      <rPr>
        <sz val="11"/>
        <color indexed="8"/>
        <rFont val="宋体"/>
        <charset val="134"/>
      </rPr>
      <t>度洗衣液</t>
    </r>
    <r>
      <rPr>
        <sz val="11"/>
        <color indexed="8"/>
        <rFont val="Arial"/>
        <family val="2"/>
      </rPr>
      <t>3</t>
    </r>
    <r>
      <rPr>
        <sz val="11"/>
        <color indexed="8"/>
        <rFont val="宋体"/>
        <charset val="134"/>
      </rPr>
      <t>千克</t>
    </r>
    <r>
      <rPr>
        <sz val="11"/>
        <color indexed="8"/>
        <rFont val="Arial"/>
        <family val="2"/>
      </rPr>
      <t xml:space="preserve"> </t>
    </r>
    <r>
      <rPr>
        <sz val="11"/>
        <color indexed="8"/>
        <rFont val="宋体"/>
        <charset val="134"/>
      </rPr>
      <t>买二千克送一千克超值装</t>
    </r>
    <phoneticPr fontId="120" type="noConversion"/>
  </si>
  <si>
    <t>E9892502</t>
  </si>
  <si>
    <r>
      <rPr>
        <sz val="11"/>
        <color indexed="8"/>
        <rFont val="微软雅黑"/>
        <family val="2"/>
        <charset val="134"/>
      </rPr>
      <t>汰渍全效</t>
    </r>
    <r>
      <rPr>
        <sz val="11"/>
        <color indexed="8"/>
        <rFont val="Arial"/>
        <family val="2"/>
      </rPr>
      <t>360</t>
    </r>
    <r>
      <rPr>
        <sz val="11"/>
        <color indexed="8"/>
        <rFont val="微软雅黑"/>
        <family val="2"/>
        <charset val="134"/>
      </rPr>
      <t>度洗衣液（洁雅百合香型）</t>
    </r>
    <r>
      <rPr>
        <sz val="11"/>
        <color indexed="8"/>
        <rFont val="Arial"/>
        <family val="2"/>
      </rPr>
      <t>2kg</t>
    </r>
  </si>
  <si>
    <t>E1356858</t>
  </si>
  <si>
    <r>
      <rPr>
        <sz val="11"/>
        <color indexed="8"/>
        <rFont val="微软雅黑"/>
        <family val="2"/>
        <charset val="134"/>
      </rPr>
      <t>汰渍洁净薰香洗衣液</t>
    </r>
    <r>
      <rPr>
        <sz val="11"/>
        <color indexed="8"/>
        <rFont val="Arial"/>
        <family val="2"/>
      </rPr>
      <t>3kg</t>
    </r>
    <phoneticPr fontId="120" type="noConversion"/>
  </si>
  <si>
    <t xml:space="preserve">E2495235 </t>
  </si>
  <si>
    <t>汰渍洁净薰香洗衣液500克3连包</t>
  </si>
  <si>
    <t>碧浪</t>
  </si>
  <si>
    <t xml:space="preserve">E4687698 </t>
  </si>
  <si>
    <t>碧浪洁护如新洗衣液2千克*6 7.5折促销装</t>
  </si>
  <si>
    <t xml:space="preserve">E1714193 </t>
  </si>
  <si>
    <t>碧浪洁护如新洗衣液500GX2</t>
  </si>
  <si>
    <t xml:space="preserve">E4871915 </t>
  </si>
  <si>
    <t>碧浪洁护如新洗衣液清雅茉莉香型500GX2</t>
  </si>
  <si>
    <t xml:space="preserve">E4178922 </t>
  </si>
  <si>
    <r>
      <rPr>
        <sz val="10"/>
        <rFont val="宋体"/>
        <charset val="134"/>
      </rPr>
      <t>碧浪洁护超净</t>
    </r>
    <r>
      <rPr>
        <sz val="10"/>
        <rFont val="Arial"/>
        <family val="2"/>
      </rPr>
      <t>(</t>
    </r>
    <r>
      <rPr>
        <sz val="10"/>
        <rFont val="宋体"/>
        <charset val="134"/>
      </rPr>
      <t>舒肤佳</t>
    </r>
    <r>
      <rPr>
        <sz val="10"/>
        <rFont val="Arial"/>
        <family val="2"/>
      </rPr>
      <t>)</t>
    </r>
    <r>
      <rPr>
        <sz val="10"/>
        <rFont val="宋体"/>
        <charset val="134"/>
      </rPr>
      <t>洗衣液</t>
    </r>
    <r>
      <rPr>
        <sz val="10"/>
        <rFont val="Arial"/>
        <family val="2"/>
      </rPr>
      <t>2</t>
    </r>
    <r>
      <rPr>
        <sz val="10"/>
        <rFont val="宋体"/>
        <charset val="134"/>
      </rPr>
      <t>千克特惠装</t>
    </r>
    <r>
      <rPr>
        <sz val="10"/>
        <rFont val="Arial"/>
        <family val="2"/>
      </rPr>
      <t xml:space="preserve">                    </t>
    </r>
    <phoneticPr fontId="120" type="noConversion"/>
  </si>
  <si>
    <t>Backup</t>
    <phoneticPr fontId="120" type="noConversion"/>
  </si>
  <si>
    <t>宝洁</t>
    <phoneticPr fontId="120" type="noConversion"/>
  </si>
  <si>
    <t>洗衣液</t>
    <phoneticPr fontId="120" type="noConversion"/>
  </si>
  <si>
    <r>
      <rPr>
        <sz val="12"/>
        <color indexed="8"/>
        <rFont val="Verdana"/>
        <family val="2"/>
      </rPr>
      <t>碧浪</t>
    </r>
  </si>
  <si>
    <t>品牌</t>
    <phoneticPr fontId="120" type="noConversion"/>
  </si>
  <si>
    <t>E1244042</t>
  </si>
  <si>
    <r>
      <rPr>
        <sz val="11"/>
        <color indexed="8"/>
        <rFont val="微软雅黑"/>
        <family val="2"/>
        <charset val="134"/>
      </rPr>
      <t>碧浪洁护超净</t>
    </r>
    <r>
      <rPr>
        <sz val="11"/>
        <color indexed="8"/>
        <rFont val="Arial"/>
        <family val="2"/>
      </rPr>
      <t>2</t>
    </r>
    <r>
      <rPr>
        <sz val="11"/>
        <color indexed="8"/>
        <rFont val="微软雅黑"/>
        <family val="2"/>
        <charset val="134"/>
      </rPr>
      <t>合</t>
    </r>
    <r>
      <rPr>
        <sz val="11"/>
        <color indexed="8"/>
        <rFont val="Arial"/>
        <family val="2"/>
      </rPr>
      <t>1(</t>
    </r>
    <r>
      <rPr>
        <sz val="11"/>
        <color indexed="8"/>
        <rFont val="微软雅黑"/>
        <family val="2"/>
        <charset val="134"/>
      </rPr>
      <t>舒肤佳</t>
    </r>
    <r>
      <rPr>
        <sz val="11"/>
        <color indexed="8"/>
        <rFont val="Arial"/>
        <family val="2"/>
      </rPr>
      <t>)</t>
    </r>
    <r>
      <rPr>
        <sz val="11"/>
        <color indexed="8"/>
        <rFont val="微软雅黑"/>
        <family val="2"/>
        <charset val="134"/>
      </rPr>
      <t>洗衣液</t>
    </r>
    <r>
      <rPr>
        <sz val="11"/>
        <color indexed="8"/>
        <rFont val="Arial"/>
        <family val="2"/>
      </rPr>
      <t xml:space="preserve"> 1KG</t>
    </r>
  </si>
  <si>
    <t xml:space="preserve">E3853254 </t>
  </si>
  <si>
    <t>汰渍洁净果香洗衣液500克*3</t>
  </si>
  <si>
    <r>
      <t>B</t>
    </r>
    <r>
      <rPr>
        <sz val="12"/>
        <color indexed="8"/>
        <rFont val="Verdana"/>
        <family val="2"/>
      </rPr>
      <t>ackup</t>
    </r>
    <phoneticPr fontId="120" type="noConversion"/>
  </si>
  <si>
    <t>BN9538427</t>
    <phoneticPr fontId="120" type="noConversion"/>
  </si>
  <si>
    <t>E2193361</t>
    <phoneticPr fontId="120" type="noConversion"/>
  </si>
  <si>
    <r>
      <rPr>
        <sz val="11"/>
        <color indexed="8"/>
        <rFont val="微软雅黑"/>
        <family val="2"/>
        <charset val="134"/>
      </rPr>
      <t>碧浪洁护如新洗衣液清雅茉莉香型</t>
    </r>
    <r>
      <rPr>
        <sz val="11"/>
        <color indexed="8"/>
        <rFont val="Arial"/>
        <family val="2"/>
      </rPr>
      <t>500</t>
    </r>
    <r>
      <rPr>
        <sz val="11"/>
        <color indexed="8"/>
        <rFont val="微软雅黑"/>
        <family val="2"/>
        <charset val="134"/>
      </rPr>
      <t>克</t>
    </r>
    <r>
      <rPr>
        <sz val="11"/>
        <color indexed="8"/>
        <rFont val="Arial"/>
        <family val="2"/>
      </rPr>
      <t>*2</t>
    </r>
    <phoneticPr fontId="120" type="noConversion"/>
  </si>
  <si>
    <t>衣物护理</t>
    <phoneticPr fontId="120" type="noConversion"/>
  </si>
  <si>
    <t xml:space="preserve">E5502764 </t>
  </si>
  <si>
    <r>
      <rPr>
        <sz val="10"/>
        <rFont val="宋体"/>
        <charset val="134"/>
      </rPr>
      <t>汰渍全效洗衣粉</t>
    </r>
    <r>
      <rPr>
        <sz val="10"/>
        <rFont val="Arial"/>
        <family val="2"/>
      </rPr>
      <t>1.65kg+</t>
    </r>
    <r>
      <rPr>
        <sz val="10"/>
        <rFont val="宋体"/>
        <charset val="134"/>
      </rPr>
      <t>洗衣液液</t>
    </r>
    <r>
      <rPr>
        <sz val="10"/>
        <rFont val="Arial"/>
        <family val="2"/>
      </rPr>
      <t>1.8kg+</t>
    </r>
    <r>
      <rPr>
        <sz val="10"/>
        <rFont val="宋体"/>
        <charset val="134"/>
      </rPr>
      <t>皂</t>
    </r>
    <r>
      <rPr>
        <sz val="10"/>
        <rFont val="Arial"/>
        <family val="2"/>
      </rPr>
      <t>126g</t>
    </r>
    <r>
      <rPr>
        <sz val="10"/>
        <rFont val="宋体"/>
        <charset val="134"/>
      </rPr>
      <t/>
    </r>
    <phoneticPr fontId="120" type="noConversion"/>
  </si>
  <si>
    <t xml:space="preserve">E4357811 </t>
    <phoneticPr fontId="120" type="noConversion"/>
  </si>
  <si>
    <t>汰渍净白去渍柠檬洗衣粉2.8千克超值装</t>
  </si>
  <si>
    <t xml:space="preserve">E6161893  </t>
  </si>
  <si>
    <r>
      <rPr>
        <sz val="11"/>
        <color indexed="8"/>
        <rFont val="宋体"/>
        <charset val="134"/>
      </rPr>
      <t>汰渍全效</t>
    </r>
    <r>
      <rPr>
        <sz val="11"/>
        <color indexed="8"/>
        <rFont val="Arial"/>
        <family val="2"/>
      </rPr>
      <t>360</t>
    </r>
    <r>
      <rPr>
        <sz val="11"/>
        <color indexed="8"/>
        <rFont val="宋体"/>
        <charset val="134"/>
      </rPr>
      <t>洗衣粉洁雅百合香型</t>
    </r>
    <r>
      <rPr>
        <sz val="11"/>
        <color indexed="8"/>
        <rFont val="Arial"/>
        <family val="2"/>
      </rPr>
      <t>2.2</t>
    </r>
    <r>
      <rPr>
        <sz val="11"/>
        <color indexed="8"/>
        <rFont val="宋体"/>
        <charset val="134"/>
      </rPr>
      <t>千克</t>
    </r>
    <r>
      <rPr>
        <sz val="11"/>
        <color indexed="8"/>
        <rFont val="Arial"/>
        <family val="2"/>
      </rPr>
      <t xml:space="preserve">*6 </t>
    </r>
    <r>
      <rPr>
        <sz val="11"/>
        <color indexed="8"/>
        <rFont val="宋体"/>
        <charset val="134"/>
      </rPr>
      <t>八折装</t>
    </r>
    <phoneticPr fontId="120" type="noConversion"/>
  </si>
  <si>
    <t>BN9538385</t>
    <phoneticPr fontId="120" type="noConversion"/>
  </si>
  <si>
    <t xml:space="preserve">E3689822 </t>
    <phoneticPr fontId="120" type="noConversion"/>
  </si>
  <si>
    <r>
      <rPr>
        <sz val="11"/>
        <color indexed="8"/>
        <rFont val="宋体"/>
        <charset val="134"/>
      </rPr>
      <t>汰渍净白去渍洗衣粉</t>
    </r>
    <r>
      <rPr>
        <sz val="11"/>
        <color indexed="8"/>
        <rFont val="Arial"/>
        <family val="2"/>
      </rPr>
      <t>(</t>
    </r>
    <r>
      <rPr>
        <sz val="11"/>
        <color indexed="8"/>
        <rFont val="宋体"/>
        <charset val="134"/>
      </rPr>
      <t>柠檬清新型</t>
    </r>
    <r>
      <rPr>
        <sz val="11"/>
        <color indexed="8"/>
        <rFont val="Arial"/>
        <family val="2"/>
      </rPr>
      <t>)1.36Kg*2</t>
    </r>
    <phoneticPr fontId="120" type="noConversion"/>
  </si>
  <si>
    <t>E7338295</t>
    <phoneticPr fontId="120" type="noConversion"/>
  </si>
  <si>
    <r>
      <rPr>
        <sz val="10"/>
        <rFont val="宋体"/>
        <charset val="134"/>
      </rPr>
      <t>碧浪亮洁柔香洗衣粉</t>
    </r>
    <r>
      <rPr>
        <sz val="10"/>
        <rFont val="Arial"/>
        <family val="2"/>
      </rPr>
      <t>2.8</t>
    </r>
    <r>
      <rPr>
        <sz val="10"/>
        <rFont val="宋体"/>
        <charset val="134"/>
      </rPr>
      <t>千克加液</t>
    </r>
    <r>
      <rPr>
        <sz val="10"/>
        <rFont val="Arial"/>
        <family val="2"/>
      </rPr>
      <t>500</t>
    </r>
    <r>
      <rPr>
        <sz val="10"/>
        <rFont val="宋体"/>
        <charset val="134"/>
      </rPr>
      <t>克</t>
    </r>
    <r>
      <rPr>
        <sz val="10"/>
        <rFont val="Arial"/>
        <family val="2"/>
      </rPr>
      <t/>
    </r>
    <phoneticPr fontId="120" type="noConversion"/>
  </si>
  <si>
    <t>E4958425</t>
  </si>
  <si>
    <r>
      <rPr>
        <sz val="11"/>
        <color indexed="8"/>
        <rFont val="微软雅黑"/>
        <family val="2"/>
        <charset val="134"/>
      </rPr>
      <t>碧浪除菌超净</t>
    </r>
    <r>
      <rPr>
        <sz val="11"/>
        <color indexed="8"/>
        <rFont val="Arial"/>
        <family val="2"/>
      </rPr>
      <t>2</t>
    </r>
    <r>
      <rPr>
        <sz val="11"/>
        <color indexed="8"/>
        <rFont val="微软雅黑"/>
        <family val="2"/>
        <charset val="134"/>
      </rPr>
      <t>合</t>
    </r>
    <r>
      <rPr>
        <sz val="11"/>
        <color indexed="8"/>
        <rFont val="Arial"/>
        <family val="2"/>
      </rPr>
      <t>1(</t>
    </r>
    <r>
      <rPr>
        <sz val="11"/>
        <color indexed="8"/>
        <rFont val="微软雅黑"/>
        <family val="2"/>
        <charset val="134"/>
      </rPr>
      <t>舒肤佳</t>
    </r>
    <r>
      <rPr>
        <sz val="11"/>
        <color indexed="8"/>
        <rFont val="Arial"/>
        <family val="2"/>
      </rPr>
      <t>)</t>
    </r>
    <r>
      <rPr>
        <sz val="11"/>
        <color indexed="8"/>
        <rFont val="微软雅黑"/>
        <family val="2"/>
        <charset val="134"/>
      </rPr>
      <t>无磷洗衣粉</t>
    </r>
    <r>
      <rPr>
        <sz val="11"/>
        <color indexed="8"/>
        <rFont val="Arial"/>
        <family val="2"/>
      </rPr>
      <t>2.8KG</t>
    </r>
  </si>
  <si>
    <t xml:space="preserve">E8797353 </t>
    <phoneticPr fontId="120" type="noConversion"/>
  </si>
  <si>
    <t xml:space="preserve">碧浪自然清新洗衣粉1.7kg+液+皂立减12元        </t>
    <phoneticPr fontId="120" type="noConversion"/>
  </si>
  <si>
    <t xml:space="preserve">E6418886 </t>
  </si>
  <si>
    <r>
      <rPr>
        <sz val="10"/>
        <rFont val="宋体"/>
        <charset val="134"/>
      </rPr>
      <t>碧浪自然清新无磷洗衣粉</t>
    </r>
    <r>
      <rPr>
        <sz val="10"/>
        <rFont val="Arial"/>
        <family val="2"/>
      </rPr>
      <t>1.7kg+188g</t>
    </r>
    <r>
      <rPr>
        <sz val="10"/>
        <rFont val="宋体"/>
        <charset val="134"/>
      </rPr>
      <t>促销装</t>
    </r>
    <r>
      <rPr>
        <sz val="10"/>
        <rFont val="Arial"/>
        <family val="2"/>
      </rPr>
      <t xml:space="preserve">                </t>
    </r>
  </si>
  <si>
    <t xml:space="preserve">E7568600  </t>
    <phoneticPr fontId="120" type="noConversion"/>
  </si>
  <si>
    <r>
      <rPr>
        <sz val="11"/>
        <color indexed="8"/>
        <rFont val="宋体"/>
        <charset val="134"/>
      </rPr>
      <t>碧浪专业去渍洗衣皂</t>
    </r>
    <r>
      <rPr>
        <sz val="11"/>
        <color indexed="8"/>
        <rFont val="Arial"/>
        <family val="2"/>
      </rPr>
      <t>(</t>
    </r>
    <r>
      <rPr>
        <sz val="11"/>
        <color indexed="8"/>
        <rFont val="宋体"/>
        <charset val="134"/>
      </rPr>
      <t>茉莉香型</t>
    </r>
    <r>
      <rPr>
        <sz val="11"/>
        <color indexed="8"/>
        <rFont val="Arial"/>
        <family val="2"/>
      </rPr>
      <t xml:space="preserve">)202GX3 </t>
    </r>
    <phoneticPr fontId="120" type="noConversion"/>
  </si>
  <si>
    <t>六楼：口腔护理</t>
    <phoneticPr fontId="120" type="noConversion"/>
  </si>
  <si>
    <r>
      <rPr>
        <sz val="9"/>
        <rFont val="宋体"/>
        <charset val="134"/>
      </rPr>
      <t>口腔护理</t>
    </r>
    <phoneticPr fontId="120" type="noConversion"/>
  </si>
  <si>
    <r>
      <rPr>
        <sz val="9"/>
        <color indexed="8"/>
        <rFont val="宋体"/>
        <charset val="134"/>
      </rPr>
      <t>宝洁</t>
    </r>
    <phoneticPr fontId="120" type="noConversion"/>
  </si>
  <si>
    <r>
      <rPr>
        <sz val="9"/>
        <color indexed="8"/>
        <rFont val="宋体"/>
        <charset val="134"/>
      </rPr>
      <t>捆绑为</t>
    </r>
    <r>
      <rPr>
        <sz val="9"/>
        <color indexed="8"/>
        <rFont val="Arial"/>
        <family val="2"/>
      </rPr>
      <t>3</t>
    </r>
    <r>
      <rPr>
        <sz val="9"/>
        <color indexed="8"/>
        <rFont val="宋体"/>
        <charset val="134"/>
      </rPr>
      <t>件</t>
    </r>
    <phoneticPr fontId="120" type="noConversion"/>
  </si>
  <si>
    <r>
      <rPr>
        <sz val="9"/>
        <color indexed="8"/>
        <rFont val="宋体"/>
        <charset val="134"/>
      </rPr>
      <t>佳洁士</t>
    </r>
  </si>
  <si>
    <t>BN9522687</t>
    <phoneticPr fontId="120" type="noConversion"/>
  </si>
  <si>
    <t>J8771231</t>
  </si>
  <si>
    <t>佳洁士健康专家全优7效牙膏90g加送50g</t>
  </si>
  <si>
    <r>
      <rPr>
        <sz val="9"/>
        <color indexed="8"/>
        <rFont val="宋体"/>
        <charset val="134"/>
      </rPr>
      <t>重点</t>
    </r>
    <phoneticPr fontId="120" type="noConversion"/>
  </si>
  <si>
    <r>
      <t>288</t>
    </r>
    <r>
      <rPr>
        <sz val="9"/>
        <color indexed="8"/>
        <rFont val="宋体"/>
        <charset val="134"/>
      </rPr>
      <t>（周六到货）</t>
    </r>
    <phoneticPr fontId="120" type="noConversion"/>
  </si>
  <si>
    <t>J6895164</t>
  </si>
  <si>
    <t>佳洁士全优7效140g 买2送护龈140克1支</t>
  </si>
  <si>
    <r>
      <t>120</t>
    </r>
    <r>
      <rPr>
        <sz val="9"/>
        <color indexed="8"/>
        <rFont val="宋体"/>
        <charset val="134"/>
      </rPr>
      <t>（周六到货）</t>
    </r>
    <phoneticPr fontId="120" type="noConversion"/>
  </si>
  <si>
    <r>
      <rPr>
        <sz val="9"/>
        <color indexed="8"/>
        <rFont val="宋体"/>
        <charset val="134"/>
      </rPr>
      <t>捆绑为</t>
    </r>
    <r>
      <rPr>
        <sz val="9"/>
        <color indexed="8"/>
        <rFont val="Arial"/>
        <family val="2"/>
      </rPr>
      <t>4</t>
    </r>
    <r>
      <rPr>
        <sz val="9"/>
        <color indexed="8"/>
        <rFont val="宋体"/>
        <charset val="134"/>
      </rPr>
      <t>件</t>
    </r>
    <phoneticPr fontId="120" type="noConversion"/>
  </si>
  <si>
    <t>BN9522694</t>
    <phoneticPr fontId="120" type="noConversion"/>
  </si>
  <si>
    <t>J2444843</t>
  </si>
  <si>
    <t xml:space="preserve">佳洁士炫白+双效牙膏120g加送60g                     </t>
  </si>
  <si>
    <r>
      <t>240</t>
    </r>
    <r>
      <rPr>
        <sz val="9"/>
        <color indexed="8"/>
        <rFont val="宋体"/>
        <charset val="134"/>
      </rPr>
      <t>（周六到货）</t>
    </r>
    <phoneticPr fontId="120" type="noConversion"/>
  </si>
  <si>
    <r>
      <rPr>
        <sz val="9"/>
        <color indexed="8"/>
        <rFont val="宋体"/>
        <charset val="134"/>
      </rPr>
      <t>捆绑为</t>
    </r>
    <r>
      <rPr>
        <sz val="9"/>
        <color indexed="8"/>
        <rFont val="Arial"/>
        <family val="2"/>
      </rPr>
      <t>5</t>
    </r>
    <r>
      <rPr>
        <sz val="9"/>
        <color indexed="8"/>
        <rFont val="宋体"/>
        <charset val="134"/>
      </rPr>
      <t>件</t>
    </r>
    <phoneticPr fontId="120" type="noConversion"/>
  </si>
  <si>
    <t>BN9522699</t>
    <phoneticPr fontId="120" type="noConversion"/>
  </si>
  <si>
    <t>J2010958</t>
  </si>
  <si>
    <t>佳洁士草本水晶牙膏140g 8折装</t>
  </si>
  <si>
    <r>
      <t>360</t>
    </r>
    <r>
      <rPr>
        <sz val="9"/>
        <color indexed="8"/>
        <rFont val="宋体"/>
        <charset val="134"/>
      </rPr>
      <t>（周六到货）</t>
    </r>
    <phoneticPr fontId="120" type="noConversion"/>
  </si>
  <si>
    <t>BN9522705</t>
    <phoneticPr fontId="120" type="noConversion"/>
  </si>
  <si>
    <t>J3483890</t>
  </si>
  <si>
    <t>佳洁士防蛀修护晶莹薄荷牙膏140g加送60g</t>
  </si>
  <si>
    <r>
      <t>216</t>
    </r>
    <r>
      <rPr>
        <sz val="9"/>
        <color indexed="8"/>
        <rFont val="宋体"/>
        <charset val="134"/>
      </rPr>
      <t>（周六到货）</t>
    </r>
    <phoneticPr fontId="120" type="noConversion"/>
  </si>
  <si>
    <t>BN9522720</t>
    <phoneticPr fontId="120" type="noConversion"/>
  </si>
  <si>
    <t>J3027584</t>
  </si>
  <si>
    <t>佳洁士防蛀修护牙膏（晶莹薄荷香型）140g 8折装</t>
  </si>
  <si>
    <t>BN9522725</t>
    <phoneticPr fontId="120" type="noConversion"/>
  </si>
  <si>
    <t>J1056944</t>
  </si>
  <si>
    <t>佳洁士炫白+双效牙膏120g 8折装</t>
  </si>
  <si>
    <r>
      <rPr>
        <sz val="9"/>
        <color indexed="8"/>
        <rFont val="宋体"/>
        <charset val="134"/>
      </rPr>
      <t>重点</t>
    </r>
    <phoneticPr fontId="120" type="noConversion"/>
  </si>
  <si>
    <r>
      <t>72</t>
    </r>
    <r>
      <rPr>
        <sz val="9"/>
        <color indexed="8"/>
        <rFont val="宋体"/>
        <charset val="134"/>
      </rPr>
      <t>（周六到货）</t>
    </r>
    <phoneticPr fontId="120" type="noConversion"/>
  </si>
  <si>
    <r>
      <rPr>
        <sz val="9"/>
        <rFont val="宋体"/>
        <charset val="134"/>
      </rPr>
      <t>口腔护理</t>
    </r>
    <phoneticPr fontId="120" type="noConversion"/>
  </si>
  <si>
    <r>
      <rPr>
        <sz val="9"/>
        <color indexed="8"/>
        <rFont val="宋体"/>
        <charset val="134"/>
      </rPr>
      <t>捆绑为</t>
    </r>
    <r>
      <rPr>
        <sz val="9"/>
        <color indexed="8"/>
        <rFont val="Arial"/>
        <family val="2"/>
      </rPr>
      <t>4</t>
    </r>
    <r>
      <rPr>
        <sz val="9"/>
        <color indexed="8"/>
        <rFont val="宋体"/>
        <charset val="134"/>
      </rPr>
      <t>件</t>
    </r>
    <phoneticPr fontId="120" type="noConversion"/>
  </si>
  <si>
    <t>BN8364366</t>
    <phoneticPr fontId="120" type="noConversion"/>
  </si>
  <si>
    <t>E4792745</t>
  </si>
  <si>
    <r>
      <rPr>
        <sz val="9"/>
        <color indexed="8"/>
        <rFont val="微软雅黑"/>
        <family val="2"/>
        <charset val="134"/>
      </rPr>
      <t>佳洁士炫白</t>
    </r>
    <r>
      <rPr>
        <sz val="9"/>
        <color indexed="8"/>
        <rFont val="Arial"/>
        <family val="2"/>
      </rPr>
      <t>+</t>
    </r>
    <r>
      <rPr>
        <sz val="9"/>
        <color indexed="8"/>
        <rFont val="微软雅黑"/>
        <family val="2"/>
        <charset val="134"/>
      </rPr>
      <t>双效牙膏</t>
    </r>
    <r>
      <rPr>
        <sz val="9"/>
        <color indexed="8"/>
        <rFont val="Arial"/>
        <family val="2"/>
      </rPr>
      <t>120g</t>
    </r>
  </si>
  <si>
    <t>现有库存0本周补货72</t>
  </si>
  <si>
    <t>BN9383916</t>
    <phoneticPr fontId="120" type="noConversion"/>
  </si>
  <si>
    <t>E1588129</t>
  </si>
  <si>
    <r>
      <rPr>
        <sz val="9"/>
        <color indexed="8"/>
        <rFont val="微软雅黑"/>
        <family val="2"/>
        <charset val="134"/>
      </rPr>
      <t>佳洁士炫白</t>
    </r>
    <r>
      <rPr>
        <sz val="9"/>
        <color indexed="8"/>
        <rFont val="Arial"/>
        <family val="2"/>
      </rPr>
      <t>+</t>
    </r>
    <r>
      <rPr>
        <sz val="9"/>
        <color indexed="8"/>
        <rFont val="微软雅黑"/>
        <family val="2"/>
        <charset val="134"/>
      </rPr>
      <t>冰极山泉牙膏</t>
    </r>
    <r>
      <rPr>
        <sz val="9"/>
        <color indexed="8"/>
        <rFont val="Arial"/>
        <family val="2"/>
      </rPr>
      <t>180g</t>
    </r>
  </si>
  <si>
    <t>BN9383912</t>
    <phoneticPr fontId="120" type="noConversion"/>
  </si>
  <si>
    <t>E1785659</t>
  </si>
  <si>
    <r>
      <rPr>
        <sz val="9"/>
        <color indexed="8"/>
        <rFont val="微软雅黑"/>
        <family val="2"/>
        <charset val="134"/>
      </rPr>
      <t>佳洁士炫白</t>
    </r>
    <r>
      <rPr>
        <sz val="9"/>
        <color indexed="8"/>
        <rFont val="Arial"/>
        <family val="2"/>
      </rPr>
      <t>+</t>
    </r>
    <r>
      <rPr>
        <sz val="9"/>
        <color indexed="8"/>
        <rFont val="微软雅黑"/>
        <family val="2"/>
        <charset val="134"/>
      </rPr>
      <t>沁醒冰橙牙膏</t>
    </r>
    <r>
      <rPr>
        <sz val="9"/>
        <color indexed="8"/>
        <rFont val="Arial"/>
        <family val="2"/>
      </rPr>
      <t>180g</t>
    </r>
  </si>
  <si>
    <r>
      <rPr>
        <sz val="9"/>
        <color indexed="8"/>
        <rFont val="宋体"/>
        <charset val="134"/>
      </rPr>
      <t>捆绑为</t>
    </r>
    <r>
      <rPr>
        <sz val="9"/>
        <color indexed="8"/>
        <rFont val="Arial"/>
        <family val="2"/>
      </rPr>
      <t>2</t>
    </r>
    <r>
      <rPr>
        <sz val="9"/>
        <color indexed="8"/>
        <rFont val="宋体"/>
        <charset val="134"/>
      </rPr>
      <t>件</t>
    </r>
    <phoneticPr fontId="120" type="noConversion"/>
  </si>
  <si>
    <t>BN9522795</t>
    <phoneticPr fontId="120" type="noConversion"/>
  </si>
  <si>
    <t>E3122109</t>
  </si>
  <si>
    <t>佳洁士动感超洁牙刷三支特惠装（舒适软毛）</t>
  </si>
  <si>
    <t>现有库存0本周补货48</t>
  </si>
  <si>
    <t>BN9522800</t>
    <phoneticPr fontId="120" type="noConversion"/>
  </si>
  <si>
    <t>E4451489</t>
  </si>
  <si>
    <t>佳洁士动感超洁牙刷三支特惠装（耐用软毛）</t>
  </si>
  <si>
    <t>BN9522805</t>
    <phoneticPr fontId="120" type="noConversion"/>
  </si>
  <si>
    <t>E4710708</t>
  </si>
  <si>
    <r>
      <rPr>
        <sz val="10"/>
        <color indexed="8"/>
        <rFont val="微软雅黑"/>
        <family val="2"/>
        <charset val="134"/>
      </rPr>
      <t>佳洁士防蛀修护牙膏（清新青柠香型）</t>
    </r>
    <r>
      <rPr>
        <sz val="10"/>
        <color indexed="8"/>
        <rFont val="Arial"/>
        <family val="2"/>
      </rPr>
      <t>140g</t>
    </r>
  </si>
  <si>
    <t>现有库存1本周补货72</t>
  </si>
  <si>
    <t>BN8362255</t>
    <phoneticPr fontId="120" type="noConversion"/>
  </si>
  <si>
    <t>E9303178</t>
  </si>
  <si>
    <r>
      <rPr>
        <sz val="10"/>
        <color indexed="8"/>
        <rFont val="微软雅黑"/>
        <family val="2"/>
        <charset val="134"/>
      </rPr>
      <t>佳洁士盐白牙膏（清凉薄荷香型）</t>
    </r>
    <r>
      <rPr>
        <sz val="10"/>
        <color indexed="8"/>
        <rFont val="Arial"/>
        <family val="2"/>
      </rPr>
      <t>140</t>
    </r>
    <r>
      <rPr>
        <sz val="10"/>
        <color indexed="8"/>
        <rFont val="微软雅黑"/>
        <family val="2"/>
        <charset val="134"/>
      </rPr>
      <t>克</t>
    </r>
  </si>
  <si>
    <t>BN9522811</t>
    <phoneticPr fontId="120" type="noConversion"/>
  </si>
  <si>
    <t>E3999082</t>
  </si>
  <si>
    <t>佳洁士五彩水晶牙刷三支特惠装（软毛）</t>
  </si>
  <si>
    <r>
      <rPr>
        <sz val="9"/>
        <color indexed="8"/>
        <rFont val="宋体"/>
        <charset val="134"/>
      </rPr>
      <t>捆绑为</t>
    </r>
    <r>
      <rPr>
        <sz val="9"/>
        <color indexed="8"/>
        <rFont val="Arial"/>
        <family val="2"/>
      </rPr>
      <t>6</t>
    </r>
    <r>
      <rPr>
        <sz val="9"/>
        <color indexed="8"/>
        <rFont val="宋体"/>
        <charset val="134"/>
      </rPr>
      <t>件</t>
    </r>
    <phoneticPr fontId="120" type="noConversion"/>
  </si>
  <si>
    <r>
      <rPr>
        <sz val="10"/>
        <color indexed="8"/>
        <rFont val="微软雅黑"/>
        <family val="2"/>
        <charset val="134"/>
      </rPr>
      <t>欧乐</t>
    </r>
    <r>
      <rPr>
        <sz val="10"/>
        <color indexed="8"/>
        <rFont val="Arial"/>
        <family val="2"/>
      </rPr>
      <t>B</t>
    </r>
  </si>
  <si>
    <t>BN8362420</t>
    <phoneticPr fontId="120" type="noConversion"/>
  </si>
  <si>
    <t>E5009016</t>
  </si>
  <si>
    <r>
      <rPr>
        <sz val="10"/>
        <color indexed="8"/>
        <rFont val="微软雅黑"/>
        <family val="2"/>
        <charset val="134"/>
      </rPr>
      <t>欧乐</t>
    </r>
    <r>
      <rPr>
        <sz val="10"/>
        <color indexed="8"/>
        <rFont val="Arial"/>
        <family val="2"/>
      </rPr>
      <t>B</t>
    </r>
    <r>
      <rPr>
        <sz val="10"/>
        <color indexed="8"/>
        <rFont val="微软雅黑"/>
        <family val="2"/>
        <charset val="134"/>
      </rPr>
      <t>儿童牙刷</t>
    </r>
  </si>
  <si>
    <t>BN9522731</t>
    <phoneticPr fontId="120" type="noConversion"/>
  </si>
  <si>
    <t>E5458398</t>
  </si>
  <si>
    <r>
      <rPr>
        <sz val="9"/>
        <color indexed="8"/>
        <rFont val="微软雅黑"/>
        <family val="2"/>
        <charset val="134"/>
      </rPr>
      <t>佳洁士炫白</t>
    </r>
    <r>
      <rPr>
        <sz val="9"/>
        <color indexed="8"/>
        <rFont val="Arial"/>
        <family val="2"/>
      </rPr>
      <t>+</t>
    </r>
    <r>
      <rPr>
        <sz val="9"/>
        <color indexed="8"/>
        <rFont val="微软雅黑"/>
        <family val="2"/>
        <charset val="134"/>
      </rPr>
      <t>茉莉茶爽牙膏</t>
    </r>
    <r>
      <rPr>
        <sz val="9"/>
        <color indexed="8"/>
        <rFont val="Arial"/>
        <family val="2"/>
      </rPr>
      <t>180g</t>
    </r>
  </si>
  <si>
    <t>BN9522759</t>
    <phoneticPr fontId="120" type="noConversion"/>
  </si>
  <si>
    <t>E9235497</t>
  </si>
  <si>
    <r>
      <rPr>
        <sz val="9"/>
        <color indexed="8"/>
        <rFont val="微软雅黑"/>
        <family val="2"/>
        <charset val="134"/>
      </rPr>
      <t>佳洁士炫白</t>
    </r>
    <r>
      <rPr>
        <sz val="9"/>
        <color indexed="8"/>
        <rFont val="Arial"/>
        <family val="2"/>
      </rPr>
      <t>+</t>
    </r>
    <r>
      <rPr>
        <sz val="9"/>
        <color indexed="8"/>
        <rFont val="微软雅黑"/>
        <family val="2"/>
        <charset val="134"/>
      </rPr>
      <t>晨露荷香牙膏</t>
    </r>
    <r>
      <rPr>
        <sz val="9"/>
        <color indexed="8"/>
        <rFont val="Arial"/>
        <family val="2"/>
      </rPr>
      <t>180g</t>
    </r>
  </si>
  <si>
    <t>现有库存2本周补货24</t>
  </si>
  <si>
    <t xml:space="preserve">BN9522767 </t>
    <phoneticPr fontId="120" type="noConversion"/>
  </si>
  <si>
    <t>E1798761</t>
  </si>
  <si>
    <t>佳洁士健康专家全优7效牙膏托盘装140g</t>
  </si>
  <si>
    <t>现有库存0本周补货18</t>
  </si>
  <si>
    <t>backup</t>
    <phoneticPr fontId="120" type="noConversion"/>
  </si>
  <si>
    <t>E1264617</t>
  </si>
  <si>
    <r>
      <rPr>
        <sz val="10"/>
        <color indexed="8"/>
        <rFont val="微软雅黑"/>
        <family val="2"/>
        <charset val="134"/>
      </rPr>
      <t>佳洁士健康科学健康净白牙膏</t>
    </r>
    <r>
      <rPr>
        <sz val="10"/>
        <color indexed="8"/>
        <rFont val="Arial"/>
        <family val="2"/>
      </rPr>
      <t xml:space="preserve"> 140g</t>
    </r>
    <phoneticPr fontId="120" type="noConversion"/>
  </si>
  <si>
    <t>BN8361877</t>
    <phoneticPr fontId="120" type="noConversion"/>
  </si>
  <si>
    <t>E7710411</t>
  </si>
  <si>
    <r>
      <rPr>
        <sz val="10"/>
        <color indexed="8"/>
        <rFont val="微软雅黑"/>
        <family val="2"/>
        <charset val="134"/>
      </rPr>
      <t>佳洁士防蛀修护牙膏（晶莹薄荷香型）</t>
    </r>
    <r>
      <rPr>
        <sz val="10"/>
        <color indexed="8"/>
        <rFont val="Arial"/>
        <family val="2"/>
      </rPr>
      <t>140g</t>
    </r>
  </si>
  <si>
    <t>现有库存9本周补货36</t>
  </si>
  <si>
    <t>BN8361869</t>
    <phoneticPr fontId="120" type="noConversion"/>
  </si>
  <si>
    <t>E8032462</t>
  </si>
  <si>
    <r>
      <rPr>
        <sz val="10"/>
        <color indexed="8"/>
        <rFont val="微软雅黑"/>
        <family val="2"/>
        <charset val="134"/>
      </rPr>
      <t>佳洁士防蛀修护牙膏（清莲薄荷香型）</t>
    </r>
    <r>
      <rPr>
        <sz val="10"/>
        <color indexed="8"/>
        <rFont val="Arial"/>
        <family val="2"/>
      </rPr>
      <t>140g</t>
    </r>
  </si>
  <si>
    <t>七楼：女性护理</t>
    <phoneticPr fontId="120" type="noConversion"/>
  </si>
  <si>
    <r>
      <rPr>
        <sz val="9"/>
        <rFont val="宋体"/>
        <charset val="134"/>
      </rPr>
      <t>女性护理</t>
    </r>
    <phoneticPr fontId="120" type="noConversion"/>
  </si>
  <si>
    <r>
      <rPr>
        <sz val="9"/>
        <color indexed="8"/>
        <rFont val="宋体"/>
        <charset val="134"/>
      </rPr>
      <t>单件</t>
    </r>
    <phoneticPr fontId="120" type="noConversion"/>
  </si>
  <si>
    <r>
      <rPr>
        <sz val="9"/>
        <color indexed="8"/>
        <rFont val="宋体"/>
        <charset val="134"/>
      </rPr>
      <t>护舒宝</t>
    </r>
  </si>
  <si>
    <t>J8616486</t>
  </si>
  <si>
    <t>护舒宝超净棉棉柔丝薄卫生巾日用16片优惠装</t>
  </si>
  <si>
    <r>
      <t>180</t>
    </r>
    <r>
      <rPr>
        <sz val="9"/>
        <color indexed="8"/>
        <rFont val="宋体"/>
        <charset val="134"/>
      </rPr>
      <t>（周六到货）</t>
    </r>
    <phoneticPr fontId="120" type="noConversion"/>
  </si>
  <si>
    <t>E1217575</t>
  </si>
  <si>
    <r>
      <rPr>
        <sz val="9"/>
        <color indexed="8"/>
        <rFont val="微软雅黑"/>
        <family val="2"/>
        <charset val="134"/>
      </rPr>
      <t>护舒宝瞬洁丝薄全系列方便装</t>
    </r>
    <r>
      <rPr>
        <sz val="9"/>
        <color indexed="8"/>
        <rFont val="Arial"/>
        <family val="2"/>
      </rPr>
      <t>25</t>
    </r>
    <r>
      <rPr>
        <sz val="9"/>
        <color indexed="8"/>
        <rFont val="微软雅黑"/>
        <family val="2"/>
        <charset val="134"/>
      </rPr>
      <t>片卫生巾</t>
    </r>
  </si>
  <si>
    <t>现有库存1本周补货24</t>
  </si>
  <si>
    <t>BN8561625</t>
    <phoneticPr fontId="120" type="noConversion"/>
  </si>
  <si>
    <t>E1472879</t>
  </si>
  <si>
    <r>
      <rPr>
        <sz val="9"/>
        <color indexed="8"/>
        <rFont val="微软雅黑"/>
        <family val="2"/>
        <charset val="134"/>
      </rPr>
      <t>护舒宝甜睡棉柔</t>
    </r>
    <r>
      <rPr>
        <sz val="9"/>
        <color indexed="8"/>
        <rFont val="Arial"/>
        <family val="2"/>
      </rPr>
      <t>400 6</t>
    </r>
    <r>
      <rPr>
        <sz val="9"/>
        <color indexed="8"/>
        <rFont val="微软雅黑"/>
        <family val="2"/>
        <charset val="134"/>
      </rPr>
      <t>片</t>
    </r>
  </si>
  <si>
    <t>BN9522819</t>
    <phoneticPr fontId="120" type="noConversion"/>
  </si>
  <si>
    <t>E8782333</t>
  </si>
  <si>
    <r>
      <rPr>
        <sz val="9"/>
        <color indexed="8"/>
        <rFont val="微软雅黑"/>
        <family val="2"/>
        <charset val="134"/>
      </rPr>
      <t>护舒宝甜睡棉柔</t>
    </r>
    <r>
      <rPr>
        <sz val="9"/>
        <color indexed="8"/>
        <rFont val="Arial"/>
        <family val="2"/>
      </rPr>
      <t>360 6</t>
    </r>
    <r>
      <rPr>
        <sz val="9"/>
        <color indexed="8"/>
        <rFont val="微软雅黑"/>
        <family val="2"/>
        <charset val="134"/>
      </rPr>
      <t>片卫生巾</t>
    </r>
  </si>
  <si>
    <t>现有库存13本周补货24</t>
  </si>
  <si>
    <t>BN9522826</t>
    <phoneticPr fontId="120" type="noConversion"/>
  </si>
  <si>
    <t>E1678276</t>
  </si>
  <si>
    <r>
      <rPr>
        <sz val="9"/>
        <color indexed="8"/>
        <rFont val="微软雅黑"/>
        <family val="2"/>
        <charset val="134"/>
      </rPr>
      <t>护舒宝</t>
    </r>
    <r>
      <rPr>
        <sz val="9"/>
        <color indexed="8"/>
        <rFont val="Arial"/>
        <family val="2"/>
      </rPr>
      <t>pinkcess</t>
    </r>
    <r>
      <rPr>
        <sz val="9"/>
        <color indexed="8"/>
        <rFont val="微软雅黑"/>
        <family val="2"/>
        <charset val="134"/>
      </rPr>
      <t>清凉丝薄日夜组合</t>
    </r>
    <r>
      <rPr>
        <sz val="9"/>
        <color indexed="8"/>
        <rFont val="Arial"/>
        <family val="2"/>
      </rPr>
      <t>16</t>
    </r>
    <r>
      <rPr>
        <sz val="9"/>
        <color indexed="8"/>
        <rFont val="微软雅黑"/>
        <family val="2"/>
        <charset val="134"/>
      </rPr>
      <t>片卫生巾</t>
    </r>
  </si>
  <si>
    <t>BN8361787</t>
    <phoneticPr fontId="120" type="noConversion"/>
  </si>
  <si>
    <t>E1561383</t>
  </si>
  <si>
    <r>
      <rPr>
        <sz val="9"/>
        <color indexed="8"/>
        <rFont val="微软雅黑"/>
        <family val="2"/>
        <charset val="134"/>
      </rPr>
      <t>护舒宝</t>
    </r>
    <r>
      <rPr>
        <sz val="9"/>
        <color indexed="8"/>
        <rFont val="Arial"/>
        <family val="2"/>
      </rPr>
      <t>pinkcess</t>
    </r>
    <r>
      <rPr>
        <sz val="9"/>
        <color indexed="8"/>
        <rFont val="微软雅黑"/>
        <family val="2"/>
        <charset val="134"/>
      </rPr>
      <t>棉柔丝薄方便装</t>
    </r>
    <r>
      <rPr>
        <sz val="9"/>
        <color indexed="8"/>
        <rFont val="Arial"/>
        <family val="2"/>
      </rPr>
      <t>25</t>
    </r>
    <r>
      <rPr>
        <sz val="9"/>
        <color indexed="8"/>
        <rFont val="微软雅黑"/>
        <family val="2"/>
        <charset val="134"/>
      </rPr>
      <t>片卫生巾</t>
    </r>
  </si>
  <si>
    <t>现有库存0本周补货20</t>
  </si>
  <si>
    <t xml:space="preserve">BN9522843 </t>
    <phoneticPr fontId="120" type="noConversion"/>
  </si>
  <si>
    <t>E3154450</t>
  </si>
  <si>
    <t>护舒宝pinkcess棉柔丝薄日用16片卫生巾</t>
  </si>
  <si>
    <t>BN9522849</t>
    <phoneticPr fontId="120" type="noConversion"/>
  </si>
  <si>
    <t>E4676339</t>
  </si>
  <si>
    <r>
      <rPr>
        <sz val="9"/>
        <color indexed="8"/>
        <rFont val="微软雅黑"/>
        <family val="2"/>
        <charset val="134"/>
      </rPr>
      <t>护舒宝</t>
    </r>
    <r>
      <rPr>
        <sz val="9"/>
        <color indexed="8"/>
        <rFont val="Arial"/>
        <family val="2"/>
      </rPr>
      <t>pinkcess</t>
    </r>
    <r>
      <rPr>
        <sz val="9"/>
        <color indexed="8"/>
        <rFont val="微软雅黑"/>
        <family val="2"/>
        <charset val="134"/>
      </rPr>
      <t>棉柔丝薄熟睡夜用</t>
    </r>
    <r>
      <rPr>
        <sz val="9"/>
        <color indexed="8"/>
        <rFont val="Arial"/>
        <family val="2"/>
      </rPr>
      <t>8</t>
    </r>
    <r>
      <rPr>
        <sz val="9"/>
        <color indexed="8"/>
        <rFont val="微软雅黑"/>
        <family val="2"/>
        <charset val="134"/>
      </rPr>
      <t>片卫生巾</t>
    </r>
  </si>
  <si>
    <t>BN8361823</t>
    <phoneticPr fontId="120" type="noConversion"/>
  </si>
  <si>
    <t>E6953316</t>
  </si>
  <si>
    <r>
      <rPr>
        <sz val="9"/>
        <color indexed="8"/>
        <rFont val="微软雅黑"/>
        <family val="2"/>
        <charset val="134"/>
      </rPr>
      <t>护舒宝瞬洁丝薄日用</t>
    </r>
    <r>
      <rPr>
        <sz val="9"/>
        <color indexed="8"/>
        <rFont val="Arial"/>
        <family val="2"/>
      </rPr>
      <t>18</t>
    </r>
    <r>
      <rPr>
        <sz val="9"/>
        <color indexed="8"/>
        <rFont val="微软雅黑"/>
        <family val="2"/>
        <charset val="134"/>
      </rPr>
      <t>片卫生巾</t>
    </r>
  </si>
  <si>
    <t>BN9522856</t>
    <phoneticPr fontId="120" type="noConversion"/>
  </si>
  <si>
    <t>E6169667</t>
  </si>
  <si>
    <r>
      <rPr>
        <sz val="10"/>
        <color indexed="8"/>
        <rFont val="微软雅黑"/>
        <family val="2"/>
        <charset val="134"/>
      </rPr>
      <t>护舒宝瞬洁贴身日用</t>
    </r>
    <r>
      <rPr>
        <sz val="10"/>
        <color indexed="8"/>
        <rFont val="Arial"/>
        <family val="2"/>
      </rPr>
      <t>20</t>
    </r>
    <r>
      <rPr>
        <sz val="10"/>
        <color indexed="8"/>
        <rFont val="微软雅黑"/>
        <family val="2"/>
        <charset val="134"/>
      </rPr>
      <t>片卫生巾</t>
    </r>
  </si>
  <si>
    <t>BN9522863</t>
    <phoneticPr fontId="120" type="noConversion"/>
  </si>
  <si>
    <t>E3935467</t>
  </si>
  <si>
    <r>
      <rPr>
        <sz val="10"/>
        <color indexed="8"/>
        <rFont val="微软雅黑"/>
        <family val="2"/>
        <charset val="134"/>
      </rPr>
      <t>护舒宝超值干爽丝薄日用卫生巾</t>
    </r>
    <r>
      <rPr>
        <sz val="10"/>
        <color indexed="8"/>
        <rFont val="Arial"/>
        <family val="2"/>
      </rPr>
      <t>20</t>
    </r>
    <r>
      <rPr>
        <sz val="10"/>
        <color indexed="8"/>
        <rFont val="微软雅黑"/>
        <family val="2"/>
        <charset val="134"/>
      </rPr>
      <t>片</t>
    </r>
  </si>
  <si>
    <r>
      <rPr>
        <sz val="9"/>
        <rFont val="宋体"/>
        <charset val="134"/>
      </rPr>
      <t>男士护理</t>
    </r>
    <phoneticPr fontId="120" type="noConversion"/>
  </si>
  <si>
    <r>
      <rPr>
        <sz val="9"/>
        <color indexed="8"/>
        <rFont val="宋体"/>
        <charset val="134"/>
      </rPr>
      <t>吉列</t>
    </r>
  </si>
  <si>
    <t>E9737861</t>
  </si>
  <si>
    <r>
      <rPr>
        <sz val="9"/>
        <color indexed="8"/>
        <rFont val="微软雅黑"/>
        <family val="2"/>
        <charset val="134"/>
      </rPr>
      <t>吉列锋隐电动刀架（附</t>
    </r>
    <r>
      <rPr>
        <sz val="9"/>
        <color indexed="8"/>
        <rFont val="Arial"/>
        <family val="2"/>
      </rPr>
      <t>1</t>
    </r>
    <r>
      <rPr>
        <sz val="9"/>
        <color indexed="8"/>
        <rFont val="微软雅黑"/>
        <family val="2"/>
        <charset val="134"/>
      </rPr>
      <t>刀头）</t>
    </r>
  </si>
  <si>
    <t>E4396838</t>
  </si>
  <si>
    <r>
      <rPr>
        <sz val="9"/>
        <color indexed="8"/>
        <rFont val="微软雅黑"/>
        <family val="2"/>
        <charset val="134"/>
      </rPr>
      <t>吉列锋隐刀架</t>
    </r>
    <r>
      <rPr>
        <sz val="9"/>
        <color indexed="8"/>
        <rFont val="Arial"/>
        <family val="2"/>
      </rPr>
      <t xml:space="preserve">(1 </t>
    </r>
    <r>
      <rPr>
        <sz val="9"/>
        <color indexed="8"/>
        <rFont val="微软雅黑"/>
        <family val="2"/>
        <charset val="134"/>
      </rPr>
      <t>刀头）</t>
    </r>
  </si>
  <si>
    <t>E4854228</t>
  </si>
  <si>
    <r>
      <rPr>
        <sz val="9"/>
        <color indexed="8"/>
        <rFont val="微软雅黑"/>
        <family val="2"/>
        <charset val="134"/>
      </rPr>
      <t>吉列锋速</t>
    </r>
    <r>
      <rPr>
        <sz val="9"/>
        <color indexed="8"/>
        <rFont val="Arial"/>
        <family val="2"/>
      </rPr>
      <t>3</t>
    </r>
    <r>
      <rPr>
        <sz val="9"/>
        <color indexed="8"/>
        <rFont val="微软雅黑"/>
        <family val="2"/>
        <charset val="134"/>
      </rPr>
      <t>敏锐刀架</t>
    </r>
    <r>
      <rPr>
        <sz val="9"/>
        <color indexed="8"/>
        <rFont val="Arial"/>
        <family val="2"/>
      </rPr>
      <t>(1</t>
    </r>
    <r>
      <rPr>
        <sz val="9"/>
        <color indexed="8"/>
        <rFont val="微软雅黑"/>
        <family val="2"/>
        <charset val="134"/>
      </rPr>
      <t>刀头</t>
    </r>
    <r>
      <rPr>
        <sz val="9"/>
        <color indexed="8"/>
        <rFont val="Arial"/>
        <family val="2"/>
      </rPr>
      <t>)</t>
    </r>
  </si>
  <si>
    <t>J3755426</t>
  </si>
  <si>
    <t>吉列威锋旋转双层刀片买6刀片送1刀架</t>
  </si>
  <si>
    <r>
      <t>48</t>
    </r>
    <r>
      <rPr>
        <sz val="9"/>
        <color indexed="8"/>
        <rFont val="宋体"/>
        <charset val="134"/>
      </rPr>
      <t>（周六到货）</t>
    </r>
    <phoneticPr fontId="120" type="noConversion"/>
  </si>
  <si>
    <t>E3640990</t>
  </si>
  <si>
    <r>
      <rPr>
        <sz val="10"/>
        <color indexed="8"/>
        <rFont val="微软雅黑"/>
        <family val="2"/>
        <charset val="134"/>
      </rPr>
      <t>吉列剃须泡酷爽薄荷型</t>
    </r>
    <r>
      <rPr>
        <sz val="10"/>
        <color indexed="8"/>
        <rFont val="Arial"/>
        <family val="2"/>
      </rPr>
      <t xml:space="preserve"> 210g</t>
    </r>
  </si>
  <si>
    <t>四楼：衣物清洁</t>
    <phoneticPr fontId="120" type="noConversion"/>
  </si>
  <si>
    <t>五楼：衣物护理</t>
    <phoneticPr fontId="120" type="noConversion"/>
  </si>
  <si>
    <r>
      <rPr>
        <b/>
        <sz val="9"/>
        <color indexed="34"/>
        <rFont val="宋体"/>
        <family val="3"/>
        <charset val="134"/>
      </rPr>
      <t>品牌专区</t>
    </r>
    <r>
      <rPr>
        <b/>
        <sz val="9"/>
        <color indexed="34"/>
        <rFont val="ArialUnicodeMS"/>
        <family val="2"/>
      </rPr>
      <t xml:space="preserve">/
</t>
    </r>
    <r>
      <rPr>
        <b/>
        <sz val="9"/>
        <color indexed="34"/>
        <rFont val="宋体"/>
        <family val="3"/>
        <charset val="134"/>
      </rPr>
      <t>品类楼层</t>
    </r>
    <phoneticPr fontId="36" type="noConversion"/>
  </si>
  <si>
    <r>
      <rPr>
        <b/>
        <sz val="9"/>
        <color indexed="34"/>
        <rFont val="宋体"/>
        <family val="3"/>
        <charset val="134"/>
      </rPr>
      <t>飞飞价</t>
    </r>
    <r>
      <rPr>
        <b/>
        <sz val="9"/>
        <color indexed="34"/>
        <rFont val="ArialUnicodeMS"/>
        <family val="2"/>
      </rPr>
      <t>-</t>
    </r>
    <r>
      <rPr>
        <b/>
        <sz val="9"/>
        <color indexed="34"/>
        <rFont val="宋体"/>
        <family val="3"/>
        <charset val="134"/>
      </rPr>
      <t>调整后的飞飞价</t>
    </r>
    <phoneticPr fontId="36" type="noConversion"/>
  </si>
  <si>
    <t>一楼：身体护理</t>
    <phoneticPr fontId="36" type="noConversion"/>
  </si>
  <si>
    <t>联合利华</t>
  </si>
  <si>
    <t>舒耐</t>
    <phoneticPr fontId="36" type="noConversion"/>
  </si>
  <si>
    <t>J5278997</t>
    <phoneticPr fontId="36" type="noConversion"/>
  </si>
  <si>
    <t>舒耐女士抑汗清新棉香怡然走珠乳液 40ML</t>
  </si>
  <si>
    <t xml:space="preserve">J3583982 </t>
    <phoneticPr fontId="36" type="noConversion"/>
  </si>
  <si>
    <t>舒耐女士抑汗清新如沐清风走珠乳液 40ML</t>
  </si>
  <si>
    <t>多芬</t>
    <phoneticPr fontId="36" type="noConversion"/>
  </si>
  <si>
    <t xml:space="preserve">J2747120  </t>
    <phoneticPr fontId="36" type="noConversion"/>
  </si>
  <si>
    <t xml:space="preserve">多芬DOVE深层营润沐浴露1000ml+沁凉水润沐浴乳300ml </t>
    <phoneticPr fontId="36" type="noConversion"/>
  </si>
  <si>
    <t>一号店价</t>
    <phoneticPr fontId="36" type="noConversion"/>
  </si>
  <si>
    <t xml:space="preserve">J4129984  </t>
    <phoneticPr fontId="36" type="noConversion"/>
  </si>
  <si>
    <t>舒耐女士抑汗清新柔滑干爽 走珠乳液 40ML</t>
  </si>
  <si>
    <t xml:space="preserve">J8637384  </t>
    <phoneticPr fontId="36" type="noConversion"/>
  </si>
  <si>
    <t>舒耐女士抑汗清新靓白净爽走珠乳液40ML</t>
  </si>
  <si>
    <t>旁氏</t>
    <phoneticPr fontId="36" type="noConversion"/>
  </si>
  <si>
    <t>J8610622</t>
    <phoneticPr fontId="36" type="noConversion"/>
  </si>
  <si>
    <t>旁氏清透净白洁面乳100G+旁氏胶原保湿洁面乳40G</t>
    <phoneticPr fontId="36" type="noConversion"/>
  </si>
  <si>
    <t>亚马逊价</t>
    <phoneticPr fontId="36" type="noConversion"/>
  </si>
  <si>
    <t>J9985800</t>
    <phoneticPr fontId="36" type="noConversion"/>
  </si>
  <si>
    <t>旁氏粉润白皙洁面乳100G+旁氏胶原保湿洁面乳40G</t>
    <phoneticPr fontId="36" type="noConversion"/>
  </si>
  <si>
    <t xml:space="preserve">J3299280 </t>
    <phoneticPr fontId="36" type="noConversion"/>
  </si>
  <si>
    <t xml:space="preserve">多芬DOVE轻柔活肤沐浴露1000ml+清透水润沐浴乳300ml </t>
    <phoneticPr fontId="36" type="noConversion"/>
  </si>
  <si>
    <t>多芬</t>
  </si>
  <si>
    <t>J8733115</t>
    <phoneticPr fontId="36" type="noConversion"/>
  </si>
  <si>
    <t>多芬深层营润沐浴露720ml</t>
    <phoneticPr fontId="36" type="noConversion"/>
  </si>
  <si>
    <t>E6552505</t>
    <phoneticPr fontId="36" type="noConversion"/>
  </si>
  <si>
    <t>多芬丰盈宠肤沐浴乳乳木果和香草720ml</t>
    <phoneticPr fontId="36" type="noConversion"/>
  </si>
  <si>
    <t>E1730449</t>
  </si>
  <si>
    <t>多芬丰盈宠肤沐浴乳椰乳和蔓茉莉720ml</t>
    <phoneticPr fontId="36" type="noConversion"/>
  </si>
  <si>
    <t>J8917306</t>
  </si>
  <si>
    <t>多芬衡悦水润沐浴露720ml</t>
    <phoneticPr fontId="36" type="noConversion"/>
  </si>
  <si>
    <t>J9950745</t>
  </si>
  <si>
    <t xml:space="preserve">多芬乳木果和香草浴露400ml </t>
    <phoneticPr fontId="36" type="noConversion"/>
  </si>
  <si>
    <t>力士</t>
    <phoneticPr fontId="36" type="noConversion"/>
  </si>
  <si>
    <t>J7280609</t>
    <phoneticPr fontId="36" type="noConversion"/>
  </si>
  <si>
    <t xml:space="preserve">力士水漾沁爽沐浴露1L+白皙焕采沐浴露350ml </t>
    <phoneticPr fontId="36" type="noConversion"/>
  </si>
  <si>
    <t>J9016636</t>
    <phoneticPr fontId="36" type="noConversion"/>
  </si>
  <si>
    <t xml:space="preserve">力士闪亮冰爽沐浴露1L+白皙焕采沐浴露350ml </t>
  </si>
  <si>
    <t>J3755160</t>
    <phoneticPr fontId="36" type="noConversion"/>
  </si>
  <si>
    <t xml:space="preserve">力士白皙焕采沐浴露1L+闪亮冰爽沐浴露350ml </t>
  </si>
  <si>
    <t>J7839280</t>
    <phoneticPr fontId="36" type="noConversion"/>
  </si>
  <si>
    <t>力士恒久嫩肤沐浴露400ml+幽莲魅肤400ml沐浴露</t>
  </si>
  <si>
    <t>J7658591</t>
    <phoneticPr fontId="36" type="noConversion"/>
  </si>
  <si>
    <t>力士白皙焕采香皂115g*3+丝滑润肤香皂115g*2</t>
    <phoneticPr fontId="36" type="noConversion"/>
  </si>
  <si>
    <t>参考市场价</t>
    <phoneticPr fontId="36" type="noConversion"/>
  </si>
  <si>
    <t>凌仕</t>
    <phoneticPr fontId="36" type="noConversion"/>
  </si>
  <si>
    <t>J9020320</t>
    <phoneticPr fontId="36" type="noConversion"/>
  </si>
  <si>
    <t>凌仕男士醒体沐浴露激爽运动250ML</t>
    <phoneticPr fontId="36" type="noConversion"/>
  </si>
  <si>
    <t xml:space="preserve">J9176992  </t>
    <phoneticPr fontId="36" type="noConversion"/>
  </si>
  <si>
    <t>凌仕男士醒体沐浴露唤醒250ml</t>
    <phoneticPr fontId="36" type="noConversion"/>
  </si>
  <si>
    <t>捆绑5件</t>
    <phoneticPr fontId="36" type="noConversion"/>
  </si>
  <si>
    <t>中华</t>
  </si>
  <si>
    <t>BN9522946</t>
    <phoneticPr fontId="36" type="noConversion"/>
  </si>
  <si>
    <t>E2736271</t>
  </si>
  <si>
    <t>中华健齿白炫动果香味牙膏200g</t>
    <phoneticPr fontId="36" type="noConversion"/>
  </si>
  <si>
    <t>BN9522955</t>
    <phoneticPr fontId="36" type="noConversion"/>
  </si>
  <si>
    <t>E2319336</t>
  </si>
  <si>
    <t>中华健齿白清新薄荷味200g</t>
    <phoneticPr fontId="36" type="noConversion"/>
  </si>
  <si>
    <t>捆绑4件</t>
    <phoneticPr fontId="36" type="noConversion"/>
  </si>
  <si>
    <t>中华</t>
    <phoneticPr fontId="36" type="noConversion"/>
  </si>
  <si>
    <t>BN9522966</t>
    <phoneticPr fontId="36" type="noConversion"/>
  </si>
  <si>
    <t xml:space="preserve">J4233428 </t>
    <phoneticPr fontId="36" type="noConversion"/>
  </si>
  <si>
    <t xml:space="preserve">中华健齿白炫动果香155g </t>
    <phoneticPr fontId="36" type="noConversion"/>
  </si>
  <si>
    <t>BN9522971</t>
    <phoneticPr fontId="36" type="noConversion"/>
  </si>
  <si>
    <t>J9467900</t>
    <phoneticPr fontId="36" type="noConversion"/>
  </si>
  <si>
    <t xml:space="preserve">中华健齿白清新薄荷155g </t>
    <phoneticPr fontId="36" type="noConversion"/>
  </si>
  <si>
    <t>二楼：头发护理</t>
    <phoneticPr fontId="36" type="noConversion"/>
  </si>
  <si>
    <t>清扬</t>
  </si>
  <si>
    <t>E4762417</t>
    <phoneticPr fontId="36" type="noConversion"/>
  </si>
  <si>
    <t>清扬 洗发露多效水润养护型750ml</t>
    <phoneticPr fontId="36" type="noConversion"/>
  </si>
  <si>
    <t>力士</t>
  </si>
  <si>
    <t>J3448173</t>
  </si>
  <si>
    <t>力士新活炫亮洗发乳750ml</t>
    <phoneticPr fontId="36" type="noConversion"/>
  </si>
  <si>
    <t>E5351417</t>
  </si>
  <si>
    <t>多芬/Dove 深度损伤理护洗发乳 洗发水深层修复 700ml 修复</t>
    <phoneticPr fontId="36" type="noConversion"/>
  </si>
  <si>
    <t>E3420507</t>
    <phoneticPr fontId="36" type="noConversion"/>
  </si>
  <si>
    <t>多芬日常损伤理护洗发乳+日常损伤理护洗发乳(400+160)ml</t>
    <phoneticPr fontId="36" type="noConversion"/>
  </si>
  <si>
    <t>E4807182</t>
  </si>
  <si>
    <t>多芬 日常损伤理护洗发乳400ml</t>
    <phoneticPr fontId="36" type="noConversion"/>
  </si>
  <si>
    <t>E7727423</t>
  </si>
  <si>
    <t>多芬 深度损伤理护洗发乳400ml</t>
  </si>
  <si>
    <t>E3817122</t>
  </si>
  <si>
    <t>多芬滋养水润润发精华素400ml</t>
    <phoneticPr fontId="36" type="noConversion"/>
  </si>
  <si>
    <t>E2279855</t>
  </si>
  <si>
    <t>多芬营润精油养护润发精华素375ml</t>
  </si>
  <si>
    <t>E2225170</t>
  </si>
  <si>
    <t>清扬 洗发露冰爽薄荷型750ml</t>
    <phoneticPr fontId="36" type="noConversion"/>
  </si>
  <si>
    <t>J7634470</t>
  </si>
  <si>
    <t>清扬草本融萃洗发水750ml</t>
    <phoneticPr fontId="36" type="noConversion"/>
  </si>
  <si>
    <t>E8471107</t>
  </si>
  <si>
    <t>清扬 洗发露控油平衡型400ml</t>
    <phoneticPr fontId="36" type="noConversion"/>
  </si>
  <si>
    <t>E3447381</t>
    <phoneticPr fontId="36" type="noConversion"/>
  </si>
  <si>
    <t>清扬 男士洗发露活炭净爽型400ml</t>
  </si>
  <si>
    <t>E7664819</t>
  </si>
  <si>
    <t>清扬男士洗发露草本融萃型 400ml</t>
  </si>
  <si>
    <t>J6442528</t>
    <phoneticPr fontId="36" type="noConversion"/>
  </si>
  <si>
    <t>力士密集滋养修护洗发乳750ml</t>
    <phoneticPr fontId="36" type="noConversion"/>
  </si>
  <si>
    <t>J1926661</t>
  </si>
  <si>
    <t>力士水润丝滑洗发乳清爽去屑型400ml</t>
  </si>
  <si>
    <t>夏士莲</t>
  </si>
  <si>
    <t>E7761999</t>
  </si>
  <si>
    <t>夏士莲/ Hazeline 黑亮长效去屑洗发露 洗发水 750ml</t>
    <phoneticPr fontId="36" type="noConversion"/>
  </si>
  <si>
    <t>E8066052</t>
  </si>
  <si>
    <t>夏士莲/ Hazeline 多效头皮护理洗发水750ml</t>
  </si>
  <si>
    <t>E2222086</t>
  </si>
  <si>
    <t>夏士莲/ Hazeline 黑亮焗油洗焗2合1洗发露洗发水750ml</t>
  </si>
  <si>
    <t>三楼：衣物清洁</t>
    <phoneticPr fontId="36" type="noConversion"/>
  </si>
  <si>
    <t>洗衣液</t>
    <phoneticPr fontId="36" type="noConversion"/>
  </si>
  <si>
    <t>奥妙</t>
  </si>
  <si>
    <t>E6832086</t>
  </si>
  <si>
    <t>奥妙全自动机洗专家智旋洁净洗衣液 2kg+800g 怡人清香</t>
    <phoneticPr fontId="36" type="noConversion"/>
  </si>
  <si>
    <t>E8193198</t>
  </si>
  <si>
    <t>奥妙全自动金纺馨香精华洗衣液 3kg+800g 怡神薰衣草香</t>
    <phoneticPr fontId="36" type="noConversion"/>
  </si>
  <si>
    <t>一号店价</t>
  </si>
  <si>
    <t>E2053857</t>
  </si>
  <si>
    <t>奥妙 全自动金纺馨香精华洗衣液 2kg 怡神薰衣草香</t>
  </si>
  <si>
    <t>E9042022</t>
  </si>
  <si>
    <t>奥妙 全自动温和金纺馨香精华洗衣液 2kg 怡人清香</t>
  </si>
  <si>
    <t>E2291899</t>
  </si>
  <si>
    <t>奥妙 全自动深层洁净洗衣液 3kg+800g 怡人清香</t>
  </si>
  <si>
    <t>E7830041</t>
  </si>
  <si>
    <t>奥妙 净蓝全效深层洁净洗衣液 3kg 水清莲香</t>
  </si>
  <si>
    <t>E5929626</t>
  </si>
  <si>
    <t>奥妙 净蓝全效深层洁净洗衣液 2kg 水清莲香</t>
  </si>
  <si>
    <t>E3746662</t>
  </si>
  <si>
    <t>奥妙 净蓝全效深层洁净洗衣液 500gX(2+1) 水清莲香</t>
  </si>
  <si>
    <t>E6949877</t>
  </si>
  <si>
    <t>奥妙 净蓝全效百花凝萃洗衣液 3kg</t>
  </si>
  <si>
    <t>E9286235</t>
  </si>
  <si>
    <t>奥妙净蓝全效深层洁净洗衣液500gX(2+1)</t>
    <phoneticPr fontId="36" type="noConversion"/>
  </si>
  <si>
    <t>E2736900</t>
  </si>
  <si>
    <t>奥妙 净蓝全效深层洁净洗衣液 3kg 怡人清香</t>
  </si>
  <si>
    <t>E2574178</t>
  </si>
  <si>
    <t>奥妙 全自动温和金纺馨香精华洗衣液 3kg 怡人清香</t>
  </si>
  <si>
    <t>衣物护理</t>
    <phoneticPr fontId="36" type="noConversion"/>
  </si>
  <si>
    <t>E8818177</t>
  </si>
  <si>
    <t>奥妙 全自动金纺馨香精华无磷洗衣粉 1.7kg 怡神薰衣草香</t>
  </si>
  <si>
    <t>E8979958</t>
  </si>
  <si>
    <t>奥妙 净蓝全效无磷洗衣粉 2.7kg 怡人清香</t>
  </si>
  <si>
    <t>E3480592</t>
  </si>
  <si>
    <t>奥妙 净蓝全效无磷洗衣粉 1.8kg 怡人清香 优惠装</t>
  </si>
  <si>
    <t>BN9538457</t>
    <phoneticPr fontId="36" type="noConversion"/>
  </si>
  <si>
    <t>E9195020</t>
  </si>
  <si>
    <t>奥妙 净蓝全效无磷洗衣粉 560g 水清莲香*2</t>
    <phoneticPr fontId="36" type="noConversion"/>
  </si>
  <si>
    <t>E5915508</t>
  </si>
  <si>
    <t>奥妙 净蓝全效百花凝翠无磷洗衣粉 1.8kg 百花香味</t>
  </si>
  <si>
    <t>BN9538469</t>
    <phoneticPr fontId="36" type="noConversion"/>
  </si>
  <si>
    <t>E4672268</t>
    <phoneticPr fontId="36" type="noConversion"/>
  </si>
  <si>
    <t>奥妙 净蓝全效百花凝翠无磷洗衣粉 1.1kg 百花香味*2</t>
    <phoneticPr fontId="36" type="noConversion"/>
  </si>
  <si>
    <t>BN9538479</t>
    <phoneticPr fontId="36" type="noConversion"/>
  </si>
  <si>
    <t>E4559994</t>
    <phoneticPr fontId="36" type="noConversion"/>
  </si>
  <si>
    <t>奥妙 超效无磷洗衣皂 206g 怡人清香*3</t>
    <phoneticPr fontId="36" type="noConversion"/>
  </si>
  <si>
    <t>金纺</t>
  </si>
  <si>
    <t>E2600512</t>
  </si>
  <si>
    <t>金纺 纯净温和 2L 衣物柔顺剂 衣物护理</t>
    <phoneticPr fontId="36" type="noConversion"/>
  </si>
  <si>
    <t>E5019539</t>
  </si>
  <si>
    <t>金纺衣物柔顺剂水清莲香2L</t>
    <phoneticPr fontId="36" type="noConversion"/>
  </si>
  <si>
    <t>E2580352</t>
  </si>
  <si>
    <t xml:space="preserve">金纺怡神薰衣草2L衣物柔顺剂 </t>
    <phoneticPr fontId="36" type="noConversion"/>
  </si>
  <si>
    <t>E2694343</t>
  </si>
  <si>
    <t>金纺 清新柔顺 2L 衣物柔顺剂 衣物护理</t>
    <phoneticPr fontId="36" type="noConversion"/>
  </si>
  <si>
    <t>E2692749</t>
  </si>
  <si>
    <t>金纺柔顺剂（纯净温和）1L</t>
  </si>
  <si>
    <t>E2052667</t>
  </si>
  <si>
    <t>金纺柔顺剂（水清莲香）1L</t>
  </si>
  <si>
    <t>E8634611</t>
  </si>
  <si>
    <t>金纺 清新柔顺剂1L</t>
  </si>
  <si>
    <t>E9198235</t>
  </si>
  <si>
    <t>金纺 怡神熏衣草1L</t>
  </si>
  <si>
    <t>四楼：衣物护理</t>
    <phoneticPr fontId="36" type="noConversion"/>
  </si>
  <si>
    <t>蓝月亮</t>
  </si>
  <si>
    <t>E2914615</t>
  </si>
  <si>
    <t>薰衣草洁净洗衣液2kg×6</t>
  </si>
  <si>
    <t>BN9540306</t>
  </si>
  <si>
    <t>E4333665</t>
    <phoneticPr fontId="36" type="noConversion"/>
  </si>
  <si>
    <t>薰衣草洁净洗衣液1kg*2</t>
    <phoneticPr fontId="36" type="noConversion"/>
  </si>
  <si>
    <t>BN9539653</t>
    <phoneticPr fontId="36" type="noConversion"/>
  </si>
  <si>
    <t>E7736074</t>
    <phoneticPr fontId="36" type="noConversion"/>
  </si>
  <si>
    <t>薰衣草洁净洗衣液500g*3</t>
    <phoneticPr fontId="36" type="noConversion"/>
  </si>
  <si>
    <t>E9922989</t>
    <phoneticPr fontId="36" type="noConversion"/>
  </si>
  <si>
    <t>蓝月亮深层洁净亮白增艳洗衣液3kg瓶装 薰衣草香</t>
  </si>
  <si>
    <t>BN9539665</t>
    <phoneticPr fontId="36" type="noConversion"/>
  </si>
  <si>
    <t>E3952716</t>
    <phoneticPr fontId="36" type="noConversion"/>
  </si>
  <si>
    <t>蓝月亮 深层洁净亮白增艳洗衣液立袋500g袋装 自然清香*3</t>
    <phoneticPr fontId="36" type="noConversion"/>
  </si>
  <si>
    <t>BN9539670</t>
    <phoneticPr fontId="36" type="noConversion"/>
  </si>
  <si>
    <t>E1756364</t>
    <phoneticPr fontId="36" type="noConversion"/>
  </si>
  <si>
    <t>蓝月亮 深层洁净亮白增艳洗衣液立袋500g袋装 薰衣草香*3</t>
    <phoneticPr fontId="36" type="noConversion"/>
  </si>
  <si>
    <t xml:space="preserve">BN9539675 </t>
    <phoneticPr fontId="36" type="noConversion"/>
  </si>
  <si>
    <t>E1991699</t>
    <phoneticPr fontId="36" type="noConversion"/>
  </si>
  <si>
    <t>蓝月亮 深层洁净洗衣液立袋500g袋装 丁香清香*3</t>
    <phoneticPr fontId="36" type="noConversion"/>
  </si>
  <si>
    <t>E8259215</t>
    <phoneticPr fontId="36" type="noConversion"/>
  </si>
  <si>
    <t>蓝月亮全效洗衣液1kg瓶装</t>
  </si>
  <si>
    <t>E4846513</t>
    <phoneticPr fontId="36" type="noConversion"/>
  </si>
  <si>
    <t>蓝月亮全效洗衣液立袋500g*3袋装</t>
  </si>
  <si>
    <t>E5473630</t>
    <phoneticPr fontId="36" type="noConversion"/>
  </si>
  <si>
    <t>自然香亮白增艳洗衣液3kg×4</t>
  </si>
  <si>
    <t>E6120087</t>
    <phoneticPr fontId="36" type="noConversion"/>
  </si>
  <si>
    <t>薰衣草亮白增艳洗衣液2kg×6</t>
  </si>
  <si>
    <t>BN9539722</t>
    <phoneticPr fontId="36" type="noConversion"/>
  </si>
  <si>
    <t>E3268947</t>
    <phoneticPr fontId="36" type="noConversion"/>
  </si>
  <si>
    <t>蓝月亮洁净洗衣液立袋500g袋装 薰衣草香*3</t>
    <phoneticPr fontId="36" type="noConversion"/>
  </si>
  <si>
    <t>E2247475</t>
    <phoneticPr fontId="36" type="noConversion"/>
  </si>
  <si>
    <t>自然香洁净洗衣液2kg×6</t>
  </si>
  <si>
    <t>BN9539736</t>
    <phoneticPr fontId="36" type="noConversion"/>
  </si>
  <si>
    <t>E5241393</t>
    <phoneticPr fontId="36" type="noConversion"/>
  </si>
  <si>
    <t>自然香洁净洗衣液袋装500g*3</t>
    <phoneticPr fontId="36" type="noConversion"/>
  </si>
  <si>
    <t>BN9539742</t>
    <phoneticPr fontId="36" type="noConversion"/>
  </si>
  <si>
    <t>E5537975</t>
    <phoneticPr fontId="36" type="noConversion"/>
  </si>
  <si>
    <t>薰衣草洁净洗衣液袋装1kg*2</t>
    <phoneticPr fontId="36" type="noConversion"/>
  </si>
  <si>
    <t>E7985390</t>
    <phoneticPr fontId="36" type="noConversion"/>
  </si>
  <si>
    <t>茉莉清香洁净洗衣液2kg×6</t>
  </si>
  <si>
    <t>E5662313</t>
    <phoneticPr fontId="36" type="noConversion"/>
  </si>
  <si>
    <t>茉莉清香洁净洗衣液1kg×12</t>
  </si>
  <si>
    <t>BN9539746</t>
    <phoneticPr fontId="36" type="noConversion"/>
  </si>
  <si>
    <t>E7457849</t>
    <phoneticPr fontId="36" type="noConversion"/>
  </si>
  <si>
    <t>清雅丁香洁净洗衣液1kg*2</t>
    <phoneticPr fontId="36" type="noConversion"/>
  </si>
  <si>
    <t>E2937382</t>
    <phoneticPr fontId="36" type="noConversion"/>
  </si>
  <si>
    <t>清雅丁香洁净洗衣液2kg×6</t>
  </si>
  <si>
    <t>E5543901</t>
    <phoneticPr fontId="36" type="noConversion"/>
  </si>
  <si>
    <t>蓝月亮白兰手洗专用洗衣液瓶装1KG</t>
    <phoneticPr fontId="36" type="noConversion"/>
  </si>
  <si>
    <t xml:space="preserve">BN9539752 </t>
    <phoneticPr fontId="36" type="noConversion"/>
  </si>
  <si>
    <t>E2382020</t>
    <phoneticPr fontId="36" type="noConversion"/>
  </si>
  <si>
    <t>风清白兰手洗专用洗衣液袋装1kg*2</t>
    <phoneticPr fontId="36" type="noConversion"/>
  </si>
  <si>
    <t>BN9539758</t>
    <phoneticPr fontId="36" type="noConversion"/>
  </si>
  <si>
    <t>E3932080</t>
    <phoneticPr fontId="36" type="noConversion"/>
  </si>
  <si>
    <t>风清白兰手洗专用洗衣液500g*2</t>
    <phoneticPr fontId="36" type="noConversion"/>
  </si>
  <si>
    <t>BN9539183</t>
    <phoneticPr fontId="36" type="noConversion"/>
  </si>
  <si>
    <t>E1775741</t>
    <phoneticPr fontId="36" type="noConversion"/>
  </si>
  <si>
    <t>风清白兰手洗专用洗衣液袋装500g*3</t>
    <phoneticPr fontId="36" type="noConversion"/>
  </si>
  <si>
    <t xml:space="preserve">BN9539766 </t>
    <phoneticPr fontId="36" type="noConversion"/>
  </si>
  <si>
    <t>E3219706</t>
    <phoneticPr fontId="36" type="noConversion"/>
  </si>
  <si>
    <t>1000薰衣草手洗专用洗衣液*2</t>
    <phoneticPr fontId="36" type="noConversion"/>
  </si>
  <si>
    <t>E7491584</t>
    <phoneticPr fontId="36" type="noConversion"/>
  </si>
  <si>
    <t>蓝月亮 手洗专用洗衣液1kg袋装 薰衣草</t>
  </si>
  <si>
    <t>BN9539798</t>
    <phoneticPr fontId="36" type="noConversion"/>
  </si>
  <si>
    <t>E6253981</t>
    <phoneticPr fontId="36" type="noConversion"/>
  </si>
  <si>
    <t>500薰衣草手洗专用洗衣液*2</t>
    <phoneticPr fontId="36" type="noConversion"/>
  </si>
  <si>
    <t>BN9539804</t>
    <phoneticPr fontId="36" type="noConversion"/>
  </si>
  <si>
    <t>E8188279</t>
    <phoneticPr fontId="36" type="noConversion"/>
  </si>
  <si>
    <t>500薰衣草手洗专用洗衣液袋*3</t>
    <phoneticPr fontId="36" type="noConversion"/>
  </si>
  <si>
    <t>E3343840</t>
  </si>
  <si>
    <t>1kg手洗专用洗衣液瓶-茉莉</t>
  </si>
  <si>
    <t>BN9539811</t>
    <phoneticPr fontId="36" type="noConversion"/>
  </si>
  <si>
    <t>E1749621</t>
    <phoneticPr fontId="36" type="noConversion"/>
  </si>
  <si>
    <t>500g手洗专用洗衣液瓶-茉莉*2</t>
    <phoneticPr fontId="36" type="noConversion"/>
  </si>
  <si>
    <t>BN9539876</t>
    <phoneticPr fontId="36" type="noConversion"/>
  </si>
  <si>
    <t>E7730060</t>
    <phoneticPr fontId="36" type="noConversion"/>
  </si>
  <si>
    <t>蓝月亮手洗专用洗衣液袋-茉莉500g*3</t>
    <phoneticPr fontId="36" type="noConversion"/>
  </si>
  <si>
    <t>BN9539865</t>
    <phoneticPr fontId="36" type="noConversion"/>
  </si>
  <si>
    <t>E9467713</t>
    <phoneticPr fontId="36" type="noConversion"/>
  </si>
  <si>
    <t>蓝月亮 手洗专用洗衣液旅行装80g瓶装*6</t>
    <phoneticPr fontId="36" type="noConversion"/>
  </si>
  <si>
    <t>BN9539858</t>
    <phoneticPr fontId="36" type="noConversion"/>
  </si>
  <si>
    <t>E9257716</t>
    <phoneticPr fontId="36" type="noConversion"/>
  </si>
  <si>
    <t>蓝月亮柔顺剂 500g瓶装 玉铃兰香*3</t>
    <phoneticPr fontId="36" type="noConversion"/>
  </si>
  <si>
    <t>E5538203</t>
  </si>
  <si>
    <t>蓝月亮柔顺剂 绿色柔顺剂3kg瓶装 薰衣草香</t>
  </si>
  <si>
    <t>E5250748</t>
  </si>
  <si>
    <t>蓝月亮柔顺剂 绿色柔顺剂3kg瓶装 玉铃兰香</t>
  </si>
  <si>
    <t>E8468443</t>
  </si>
  <si>
    <t>蓝月亮衣领净500g+500g补充装</t>
  </si>
  <si>
    <t>BN9539853</t>
    <phoneticPr fontId="36" type="noConversion"/>
  </si>
  <si>
    <t>E3151170</t>
    <phoneticPr fontId="36" type="noConversion"/>
  </si>
  <si>
    <t>蓝月亮衣领净 500g单支*2</t>
    <phoneticPr fontId="36" type="noConversion"/>
  </si>
  <si>
    <t>BN9539846</t>
    <phoneticPr fontId="36" type="noConversion"/>
  </si>
  <si>
    <t>E4695184</t>
    <phoneticPr fontId="36" type="noConversion"/>
  </si>
  <si>
    <t>蓝月亮漂渍液 蓝色月光漂渍液 600g瓶装 蓝瓶*2</t>
    <phoneticPr fontId="36" type="noConversion"/>
  </si>
  <si>
    <t>BN9539838</t>
    <phoneticPr fontId="36" type="noConversion"/>
  </si>
  <si>
    <t>E2126020</t>
    <phoneticPr fontId="36" type="noConversion"/>
  </si>
  <si>
    <t>蓝月亮漂渍液 蓝色月光彩漂 600g瓶装 红瓶*2</t>
    <phoneticPr fontId="36" type="noConversion"/>
  </si>
  <si>
    <t>BN9539832</t>
    <phoneticPr fontId="36" type="noConversion"/>
  </si>
  <si>
    <t>E3664621</t>
    <phoneticPr fontId="36" type="noConversion"/>
  </si>
  <si>
    <t>蓝月亮消毒液 卫诺84消毒液 600g/瓶*3</t>
    <phoneticPr fontId="36" type="noConversion"/>
  </si>
  <si>
    <t>E5624015</t>
  </si>
  <si>
    <t>蓝月亮油污净500g+500g补充装</t>
  </si>
  <si>
    <t>BN9539825</t>
    <phoneticPr fontId="36" type="noConversion"/>
  </si>
  <si>
    <t>E9970880</t>
  </si>
  <si>
    <t>蓝月亮油污净 500g油污-单支*2</t>
    <phoneticPr fontId="36" type="noConversion"/>
  </si>
  <si>
    <t>BN9539817</t>
    <phoneticPr fontId="36" type="noConversion"/>
  </si>
  <si>
    <t>E6294082</t>
    <phoneticPr fontId="36" type="noConversion"/>
  </si>
  <si>
    <t>蓝月亮洗洁精/洗洁剂 茶清天然绿茶洗洁精*3</t>
    <phoneticPr fontId="36" type="noConversion"/>
  </si>
  <si>
    <t>E7470816</t>
  </si>
  <si>
    <t>蓝月亮洗手液500g芦荟瓶+500g野菊瓶补</t>
  </si>
  <si>
    <t>E7531828</t>
  </si>
  <si>
    <t>蓝月亮洗手液 野菊花清爽洗手液+补瓶装 500g/瓶*2</t>
  </si>
  <si>
    <t>BN9539810</t>
    <phoneticPr fontId="36" type="noConversion"/>
  </si>
  <si>
    <t>E2327670</t>
    <phoneticPr fontId="36" type="noConversion"/>
  </si>
  <si>
    <t>蓝月亮洁厕剂 50g厕宝*5</t>
    <phoneticPr fontId="36" type="noConversion"/>
  </si>
  <si>
    <t>BN9539925</t>
    <phoneticPr fontId="36" type="noConversion"/>
  </si>
  <si>
    <t>E3791132</t>
    <phoneticPr fontId="36" type="noConversion"/>
  </si>
  <si>
    <t>蓝月亮洁厕剂 强效厕清组合装马桶清洁剂(500g+500g)*2</t>
    <phoneticPr fontId="36" type="noConversion"/>
  </si>
  <si>
    <t>BN9539930</t>
    <phoneticPr fontId="36" type="noConversion"/>
  </si>
  <si>
    <t>E8494810</t>
    <phoneticPr fontId="36" type="noConversion"/>
  </si>
  <si>
    <t>蓝月亮洁厕剂 Q宝自动冲洗洁厕剂50g 8粒优惠装</t>
    <phoneticPr fontId="36" type="noConversion"/>
  </si>
</sst>
</file>

<file path=xl/styles.xml><?xml version="1.0" encoding="utf-8"?>
<styleSheet xmlns="http://schemas.openxmlformats.org/spreadsheetml/2006/main">
  <numFmts count="11">
    <numFmt numFmtId="43" formatCode="_ * #,##0.00_ ;_ * \-#,##0.00_ ;_ * &quot;-&quot;??_ ;_ @_ "/>
    <numFmt numFmtId="176" formatCode="0.00_ "/>
    <numFmt numFmtId="177" formatCode="[&lt;0]\ * &quot;-&quot;#,##0.00\ ;[=0]\ * &quot;-&quot;??\ ;\ * #,##0.00\ "/>
    <numFmt numFmtId="178" formatCode="0.0%"/>
    <numFmt numFmtId="179" formatCode="0.0_);[Red]\(0.0\)"/>
    <numFmt numFmtId="180" formatCode="_ * #,##0_ ;_ * \-#,##0_ ;_ * &quot;-&quot;??_ ;_ @_ "/>
    <numFmt numFmtId="181" formatCode="0_ "/>
    <numFmt numFmtId="182" formatCode="0.00_);[Red]\(0.00\)"/>
    <numFmt numFmtId="183" formatCode="0.0_ "/>
    <numFmt numFmtId="184" formatCode="0_);[Red]\(0\)"/>
    <numFmt numFmtId="185" formatCode="_-* #,##0.00_-;\-* #,##0.00_-;_-* &quot;-&quot;??_-;_-@_-"/>
  </numFmts>
  <fonts count="151">
    <font>
      <sz val="11"/>
      <color theme="1"/>
      <name val="宋体"/>
      <family val="2"/>
      <charset val="134"/>
      <scheme val="minor"/>
    </font>
    <font>
      <sz val="9"/>
      <name val="宋体"/>
      <family val="2"/>
      <charset val="134"/>
      <scheme val="minor"/>
    </font>
    <font>
      <sz val="11"/>
      <color theme="1"/>
      <name val="宋体"/>
      <family val="2"/>
      <charset val="134"/>
      <scheme val="minor"/>
    </font>
    <font>
      <b/>
      <sz val="14"/>
      <color indexed="9"/>
      <name val="宋体"/>
      <family val="3"/>
      <charset val="134"/>
    </font>
    <font>
      <b/>
      <sz val="14"/>
      <color indexed="9"/>
      <name val="ArialUnicodeMS"/>
      <family val="2"/>
      <charset val="134"/>
    </font>
    <font>
      <sz val="11"/>
      <color indexed="8"/>
      <name val="ArialUnicodeMS"/>
      <family val="2"/>
      <charset val="134"/>
    </font>
    <font>
      <b/>
      <sz val="10"/>
      <color indexed="15"/>
      <name val="ArialUnicodeMS"/>
      <family val="2"/>
      <charset val="134"/>
    </font>
    <font>
      <b/>
      <sz val="10"/>
      <color indexed="15"/>
      <name val="宋体"/>
      <family val="3"/>
      <charset val="134"/>
    </font>
    <font>
      <b/>
      <sz val="10"/>
      <color indexed="9"/>
      <name val="ArialUnicodeMS"/>
      <family val="2"/>
      <charset val="134"/>
    </font>
    <font>
      <sz val="11"/>
      <color indexed="15"/>
      <name val="ArialUnicodeMS"/>
      <family val="2"/>
      <charset val="134"/>
    </font>
    <font>
      <b/>
      <sz val="10"/>
      <color indexed="16"/>
      <name val="宋体"/>
      <family val="3"/>
      <charset val="134"/>
    </font>
    <font>
      <sz val="11"/>
      <color indexed="16"/>
      <name val="ArialUnicodeMS"/>
      <family val="2"/>
      <charset val="134"/>
    </font>
    <font>
      <b/>
      <sz val="10"/>
      <color indexed="16"/>
      <name val="ArialUnicodeMS"/>
      <family val="2"/>
      <charset val="134"/>
    </font>
    <font>
      <b/>
      <sz val="10"/>
      <color indexed="9"/>
      <name val="宋体"/>
      <family val="3"/>
      <charset val="134"/>
    </font>
    <font>
      <sz val="10"/>
      <color indexed="9"/>
      <name val="宋体"/>
      <family val="3"/>
      <charset val="134"/>
    </font>
    <font>
      <sz val="10"/>
      <color indexed="9"/>
      <name val="ArialUnicodeMS"/>
      <family val="2"/>
      <charset val="134"/>
    </font>
    <font>
      <b/>
      <sz val="11"/>
      <color indexed="8"/>
      <name val="微软雅黑"/>
      <family val="3"/>
      <charset val="134"/>
    </font>
    <font>
      <sz val="10"/>
      <color indexed="8"/>
      <name val="ArialUnicodeMS"/>
      <family val="2"/>
      <charset val="134"/>
    </font>
    <font>
      <sz val="9"/>
      <name val="宋体"/>
      <family val="2"/>
      <charset val="134"/>
    </font>
    <font>
      <b/>
      <sz val="11"/>
      <color indexed="8"/>
      <name val="微软雅黑"/>
      <family val="2"/>
      <charset val="134"/>
    </font>
    <font>
      <b/>
      <sz val="10"/>
      <color indexed="8"/>
      <name val="微软雅黑"/>
      <family val="3"/>
      <charset val="134"/>
    </font>
    <font>
      <b/>
      <sz val="11"/>
      <color rgb="FF000000"/>
      <name val="微软雅黑"/>
      <family val="2"/>
      <charset val="134"/>
    </font>
    <font>
      <sz val="11"/>
      <color rgb="FF000000"/>
      <name val="宋体"/>
      <family val="3"/>
      <charset val="134"/>
    </font>
    <font>
      <b/>
      <sz val="12"/>
      <color rgb="FF000000"/>
      <name val="Verdana"/>
      <family val="2"/>
    </font>
    <font>
      <b/>
      <sz val="12"/>
      <color rgb="FF000000"/>
      <name val="宋体"/>
      <family val="3"/>
      <charset val="134"/>
    </font>
    <font>
      <b/>
      <sz val="11"/>
      <color indexed="16"/>
      <name val="微软雅黑"/>
      <family val="3"/>
      <charset val="134"/>
    </font>
    <font>
      <b/>
      <sz val="11"/>
      <color indexed="16"/>
      <name val="微软雅黑"/>
      <family val="2"/>
      <charset val="134"/>
    </font>
    <font>
      <sz val="10"/>
      <color indexed="9"/>
      <name val="微软雅黑"/>
      <family val="2"/>
      <charset val="134"/>
    </font>
    <font>
      <sz val="10"/>
      <color indexed="8"/>
      <name val="微软雅黑"/>
      <family val="2"/>
      <charset val="134"/>
    </font>
    <font>
      <sz val="12"/>
      <color indexed="8"/>
      <name val="Verdana"/>
      <family val="2"/>
      <charset val="134"/>
    </font>
    <font>
      <sz val="12"/>
      <color indexed="8"/>
      <name val="宋体"/>
      <family val="3"/>
      <charset val="134"/>
    </font>
    <font>
      <b/>
      <sz val="12"/>
      <color indexed="8"/>
      <name val="微软雅黑"/>
      <family val="2"/>
      <charset val="134"/>
    </font>
    <font>
      <b/>
      <sz val="12"/>
      <color indexed="8"/>
      <name val="微软雅黑"/>
      <family val="3"/>
      <charset val="134"/>
    </font>
    <font>
      <b/>
      <sz val="10"/>
      <color indexed="0"/>
      <name val="微软雅黑"/>
      <family val="2"/>
      <charset val="134"/>
    </font>
    <font>
      <b/>
      <sz val="10"/>
      <color indexed="8"/>
      <name val="微软雅黑"/>
      <family val="2"/>
      <charset val="134"/>
    </font>
    <font>
      <b/>
      <sz val="10"/>
      <color indexed="9"/>
      <name val="微软雅黑"/>
      <family val="2"/>
      <charset val="134"/>
    </font>
    <font>
      <sz val="9"/>
      <name val="宋体"/>
      <family val="3"/>
      <charset val="134"/>
    </font>
    <font>
      <sz val="12"/>
      <color indexed="8"/>
      <name val="微软雅黑"/>
      <family val="2"/>
      <charset val="134"/>
    </font>
    <font>
      <b/>
      <sz val="10"/>
      <color rgb="FFFFFF00"/>
      <name val="微软雅黑"/>
      <family val="2"/>
      <charset val="134"/>
    </font>
    <font>
      <sz val="10"/>
      <color rgb="FFFFFF00"/>
      <name val="微软雅黑"/>
      <family val="2"/>
      <charset val="134"/>
    </font>
    <font>
      <sz val="10"/>
      <color theme="0"/>
      <name val="微软雅黑"/>
      <family val="2"/>
      <charset val="134"/>
    </font>
    <font>
      <b/>
      <sz val="10"/>
      <color indexed="9"/>
      <name val="ArialUnicodeMS"/>
      <family val="2"/>
    </font>
    <font>
      <sz val="12"/>
      <color indexed="8"/>
      <name val="Verdana"/>
      <family val="2"/>
    </font>
    <font>
      <sz val="10"/>
      <name val="微软雅黑"/>
      <family val="2"/>
      <charset val="134"/>
    </font>
    <font>
      <sz val="10"/>
      <color rgb="FFFF0000"/>
      <name val="微软雅黑"/>
      <family val="2"/>
      <charset val="134"/>
    </font>
    <font>
      <u/>
      <sz val="12"/>
      <color theme="10"/>
      <name val="Verdana"/>
      <family val="2"/>
    </font>
    <font>
      <u/>
      <sz val="10"/>
      <color theme="10"/>
      <name val="微软雅黑"/>
      <family val="2"/>
      <charset val="134"/>
    </font>
    <font>
      <sz val="10"/>
      <color rgb="FF555555"/>
      <name val="微软雅黑"/>
      <family val="2"/>
      <charset val="134"/>
    </font>
    <font>
      <sz val="10"/>
      <color rgb="FF000000"/>
      <name val="微软雅黑"/>
      <family val="2"/>
      <charset val="134"/>
    </font>
    <font>
      <sz val="10"/>
      <color theme="1"/>
      <name val="微软雅黑"/>
      <family val="2"/>
      <charset val="134"/>
    </font>
    <font>
      <sz val="10"/>
      <color indexed="8"/>
      <name val="Verdana"/>
      <family val="2"/>
    </font>
    <font>
      <b/>
      <sz val="9"/>
      <color indexed="9"/>
      <name val="宋体"/>
      <family val="3"/>
      <charset val="134"/>
    </font>
    <font>
      <b/>
      <sz val="9"/>
      <color indexed="9"/>
      <name val="ArialUnicodeMS"/>
      <family val="2"/>
    </font>
    <font>
      <b/>
      <sz val="9"/>
      <color rgb="FFFFFF00"/>
      <name val="ArialUnicodeMS"/>
      <family val="2"/>
    </font>
    <font>
      <b/>
      <sz val="9"/>
      <color rgb="FFFFFF00"/>
      <name val="宋体"/>
      <family val="3"/>
      <charset val="134"/>
    </font>
    <font>
      <b/>
      <sz val="9"/>
      <color rgb="FFFFFF00"/>
      <name val="ArialUnicodeMS"/>
      <family val="2"/>
    </font>
    <font>
      <sz val="9"/>
      <color indexed="9"/>
      <name val="宋体"/>
      <family val="3"/>
      <charset val="134"/>
    </font>
    <font>
      <sz val="9"/>
      <color indexed="9"/>
      <name val="ArialUnicodeMS"/>
      <family val="2"/>
    </font>
    <font>
      <sz val="9"/>
      <color indexed="8"/>
      <name val="Verdana"/>
      <family val="2"/>
    </font>
    <font>
      <sz val="9"/>
      <color indexed="8"/>
      <name val="宋体"/>
      <family val="3"/>
      <charset val="134"/>
    </font>
    <font>
      <sz val="9"/>
      <color theme="1"/>
      <name val="微软雅黑"/>
      <family val="2"/>
      <charset val="134"/>
    </font>
    <font>
      <sz val="9"/>
      <color indexed="8"/>
      <name val="ArialUnicodeMS"/>
      <family val="2"/>
    </font>
    <font>
      <sz val="9"/>
      <color indexed="8"/>
      <name val="Arial"/>
      <family val="2"/>
    </font>
    <font>
      <sz val="9"/>
      <color rgb="FFFFFF00"/>
      <name val="ArialUnicodeMS"/>
      <family val="2"/>
    </font>
    <font>
      <b/>
      <sz val="9"/>
      <color rgb="FFFF0000"/>
      <name val="宋体"/>
      <family val="3"/>
      <charset val="134"/>
    </font>
    <font>
      <b/>
      <sz val="9"/>
      <color rgb="FFFFFFFF"/>
      <name val="宋体"/>
      <family val="3"/>
      <charset val="134"/>
    </font>
    <font>
      <sz val="9"/>
      <color rgb="FF000000"/>
      <name val="ArialUnicodeMS"/>
      <family val="1"/>
    </font>
    <font>
      <b/>
      <sz val="9"/>
      <color rgb="FFFFFFFF"/>
      <name val="ArialUnicodeMS"/>
      <family val="1"/>
    </font>
    <font>
      <b/>
      <sz val="9"/>
      <color rgb="FFFFFF00"/>
      <name val="ArialUnicodeMS"/>
      <family val="1"/>
    </font>
    <font>
      <sz val="11"/>
      <name val="宋体"/>
      <family val="3"/>
      <charset val="134"/>
    </font>
    <font>
      <sz val="9"/>
      <color rgb="FFFFFF00"/>
      <name val="ArialUnicodeMS"/>
      <family val="1"/>
    </font>
    <font>
      <sz val="9"/>
      <color rgb="FF000000"/>
      <name val="宋体"/>
      <family val="3"/>
      <charset val="134"/>
    </font>
    <font>
      <sz val="9"/>
      <name val="微软雅黑"/>
      <family val="2"/>
      <charset val="134"/>
    </font>
    <font>
      <u/>
      <sz val="9"/>
      <color rgb="FF0000FF"/>
      <name val="宋体"/>
      <family val="3"/>
      <charset val="134"/>
    </font>
    <font>
      <sz val="9"/>
      <color rgb="FF000000"/>
      <name val="Arial"/>
      <family val="2"/>
    </font>
    <font>
      <sz val="10"/>
      <color indexed="8"/>
      <name val="宋体"/>
      <family val="3"/>
      <charset val="134"/>
    </font>
    <font>
      <sz val="10"/>
      <color indexed="8"/>
      <name val="ArialUnicodeMS"/>
      <family val="2"/>
    </font>
    <font>
      <sz val="11"/>
      <color indexed="8"/>
      <name val="ArialUnicodeMS"/>
      <family val="2"/>
    </font>
    <font>
      <b/>
      <sz val="14"/>
      <color indexed="9"/>
      <name val="ArialUnicodeMS"/>
      <family val="2"/>
    </font>
    <font>
      <b/>
      <sz val="10"/>
      <color rgb="FFFFFF00"/>
      <name val="ArialUnicodeMS"/>
      <family val="2"/>
    </font>
    <font>
      <b/>
      <sz val="10"/>
      <color rgb="FFFFFF00"/>
      <name val="宋体"/>
      <family val="3"/>
      <charset val="134"/>
    </font>
    <font>
      <sz val="11"/>
      <color rgb="FFFFFF00"/>
      <name val="ArialUnicodeMS"/>
      <family val="2"/>
    </font>
    <font>
      <b/>
      <sz val="10"/>
      <color rgb="FFFFFF00"/>
      <name val="ArialUnicodeMS"/>
      <family val="2"/>
    </font>
    <font>
      <sz val="10"/>
      <color indexed="9"/>
      <name val="ArialUnicodeMS"/>
      <family val="2"/>
    </font>
    <font>
      <sz val="10"/>
      <color rgb="FFFF0000"/>
      <name val="宋体"/>
      <family val="3"/>
      <charset val="134"/>
    </font>
    <font>
      <sz val="9"/>
      <color rgb="FFFF0000"/>
      <name val="微软雅黑"/>
      <family val="2"/>
      <charset val="134"/>
    </font>
    <font>
      <sz val="10"/>
      <color rgb="FFFF0000"/>
      <name val="Arial"/>
      <family val="2"/>
    </font>
    <font>
      <sz val="10"/>
      <color rgb="FFFF0000"/>
      <name val="宋体"/>
      <family val="3"/>
      <charset val="134"/>
      <scheme val="minor"/>
    </font>
    <font>
      <sz val="10"/>
      <color indexed="8"/>
      <name val="Arial"/>
      <family val="2"/>
    </font>
    <font>
      <sz val="10"/>
      <name val="宋体"/>
      <family val="3"/>
      <charset val="134"/>
      <scheme val="minor"/>
    </font>
    <font>
      <sz val="10"/>
      <name val="Arial"/>
      <family val="2"/>
    </font>
    <font>
      <sz val="10"/>
      <color rgb="FFFF0000"/>
      <name val="ArialUnicodeMS"/>
      <family val="2"/>
    </font>
    <font>
      <sz val="10"/>
      <color rgb="FFFF0000"/>
      <name val="Verdana"/>
      <family val="2"/>
    </font>
    <font>
      <sz val="10"/>
      <name val="宋体"/>
      <family val="3"/>
      <charset val="134"/>
    </font>
    <font>
      <sz val="10"/>
      <name val="ArialUnicodeMS"/>
      <family val="2"/>
    </font>
    <font>
      <sz val="10"/>
      <color theme="1"/>
      <name val="宋体"/>
      <family val="3"/>
      <charset val="134"/>
      <scheme val="minor"/>
    </font>
    <font>
      <sz val="9"/>
      <name val="宋体"/>
      <family val="3"/>
      <charset val="134"/>
      <scheme val="minor"/>
    </font>
    <font>
      <b/>
      <sz val="9"/>
      <color indexed="81"/>
      <name val="宋体"/>
      <family val="3"/>
      <charset val="134"/>
    </font>
    <font>
      <b/>
      <sz val="9"/>
      <color indexed="81"/>
      <name val="Tahoma"/>
      <family val="2"/>
    </font>
    <font>
      <b/>
      <sz val="9"/>
      <color indexed="81"/>
      <name val="Verdana"/>
      <family val="2"/>
    </font>
    <font>
      <sz val="9"/>
      <color indexed="81"/>
      <name val="Tahoma"/>
      <family val="2"/>
    </font>
    <font>
      <sz val="9"/>
      <color indexed="81"/>
      <name val="宋体"/>
      <family val="3"/>
      <charset val="134"/>
    </font>
    <font>
      <sz val="9"/>
      <color rgb="FF000000"/>
      <name val="Verdana"/>
      <family val="2"/>
    </font>
    <font>
      <sz val="9"/>
      <name val="Times New Roman"/>
      <family val="1"/>
    </font>
    <font>
      <sz val="9"/>
      <color rgb="FFFF0000"/>
      <name val="宋体"/>
      <family val="3"/>
      <charset val="134"/>
    </font>
    <font>
      <u/>
      <sz val="9"/>
      <color rgb="FFFF0000"/>
      <name val="宋体"/>
      <family val="3"/>
      <charset val="134"/>
    </font>
    <font>
      <u/>
      <sz val="10"/>
      <color indexed="4"/>
      <name val="Arial"/>
      <family val="2"/>
    </font>
    <font>
      <sz val="10"/>
      <color theme="3" tint="-0.249977111117893"/>
      <name val="Arial"/>
      <family val="2"/>
    </font>
    <font>
      <sz val="10"/>
      <name val="Verdana"/>
      <family val="2"/>
    </font>
    <font>
      <sz val="11"/>
      <color indexed="8"/>
      <name val="宋体"/>
      <family val="3"/>
      <charset val="134"/>
    </font>
    <font>
      <b/>
      <sz val="12"/>
      <name val="微软雅黑"/>
      <family val="2"/>
      <charset val="134"/>
    </font>
    <font>
      <b/>
      <sz val="16"/>
      <name val="微软雅黑"/>
      <family val="2"/>
      <charset val="134"/>
    </font>
    <font>
      <b/>
      <sz val="10"/>
      <name val="微软雅黑"/>
      <family val="2"/>
      <charset val="134"/>
    </font>
    <font>
      <sz val="10"/>
      <color indexed="8"/>
      <name val="宋体"/>
      <family val="3"/>
      <charset val="134"/>
      <scheme val="minor"/>
    </font>
    <font>
      <u/>
      <sz val="10"/>
      <name val="微软雅黑"/>
      <family val="2"/>
      <charset val="134"/>
    </font>
    <font>
      <u/>
      <sz val="12"/>
      <name val="微软雅黑"/>
      <family val="2"/>
      <charset val="134"/>
    </font>
    <font>
      <b/>
      <sz val="10"/>
      <color theme="0"/>
      <name val="微软雅黑"/>
      <family val="2"/>
      <charset val="134"/>
    </font>
    <font>
      <b/>
      <sz val="12"/>
      <color indexed="81"/>
      <name val="宋体"/>
      <family val="3"/>
      <charset val="134"/>
    </font>
    <font>
      <b/>
      <sz val="11"/>
      <color indexed="81"/>
      <name val="宋体"/>
      <family val="3"/>
      <charset val="134"/>
    </font>
    <font>
      <b/>
      <sz val="9"/>
      <color rgb="FFFFFF00"/>
      <name val="宋体"/>
      <charset val="134"/>
    </font>
    <font>
      <sz val="9"/>
      <name val="宋体"/>
      <charset val="134"/>
    </font>
    <font>
      <b/>
      <sz val="9"/>
      <color indexed="34"/>
      <name val="宋体"/>
      <charset val="134"/>
    </font>
    <font>
      <b/>
      <sz val="9"/>
      <color indexed="34"/>
      <name val="ArialUnicodeMS"/>
      <family val="2"/>
    </font>
    <font>
      <b/>
      <sz val="9"/>
      <color rgb="FFFF0000"/>
      <name val="Arial"/>
      <family val="2"/>
    </font>
    <font>
      <b/>
      <sz val="9"/>
      <color indexed="16"/>
      <name val="宋体"/>
      <charset val="134"/>
    </font>
    <font>
      <sz val="9"/>
      <color theme="1"/>
      <name val="宋体"/>
      <charset val="134"/>
    </font>
    <font>
      <sz val="9"/>
      <color theme="1"/>
      <name val="ArialUnicodeMS"/>
      <family val="2"/>
    </font>
    <font>
      <b/>
      <sz val="9"/>
      <color theme="1"/>
      <name val="ArialUnicodeMS"/>
      <family val="2"/>
    </font>
    <font>
      <b/>
      <sz val="9"/>
      <color theme="1"/>
      <name val="宋体"/>
      <charset val="134"/>
    </font>
    <font>
      <sz val="9"/>
      <color theme="1"/>
      <name val="Verdana"/>
      <family val="2"/>
    </font>
    <font>
      <sz val="9"/>
      <name val="Arial"/>
      <family val="2"/>
    </font>
    <font>
      <sz val="9"/>
      <color indexed="8"/>
      <name val="宋体"/>
      <charset val="134"/>
    </font>
    <font>
      <sz val="9"/>
      <color indexed="8"/>
      <name val="微软雅黑"/>
      <family val="2"/>
      <charset val="134"/>
    </font>
    <font>
      <sz val="9"/>
      <color rgb="FFFF0000"/>
      <name val="ArialUnicodeMS"/>
      <family val="2"/>
    </font>
    <font>
      <sz val="9"/>
      <color indexed="16"/>
      <name val="宋体"/>
      <charset val="134"/>
    </font>
    <font>
      <sz val="9"/>
      <color indexed="16"/>
      <name val="ArialUnicodeMS"/>
      <family val="2"/>
    </font>
    <font>
      <sz val="9"/>
      <color theme="1"/>
      <name val="宋体"/>
      <charset val="134"/>
      <scheme val="minor"/>
    </font>
    <font>
      <sz val="9"/>
      <color theme="1"/>
      <name val="Arial"/>
      <family val="2"/>
    </font>
    <font>
      <b/>
      <sz val="9"/>
      <color theme="1"/>
      <name val="宋体"/>
      <charset val="134"/>
      <scheme val="minor"/>
    </font>
    <font>
      <sz val="9"/>
      <color indexed="9"/>
      <name val="宋体"/>
      <charset val="134"/>
    </font>
    <font>
      <sz val="11"/>
      <color indexed="8"/>
      <name val="宋体"/>
      <charset val="134"/>
    </font>
    <font>
      <i/>
      <sz val="11"/>
      <color indexed="8"/>
      <name val="Arial"/>
      <family val="2"/>
    </font>
    <font>
      <sz val="11"/>
      <color indexed="8"/>
      <name val="Arial"/>
      <family val="2"/>
    </font>
    <font>
      <sz val="11"/>
      <color indexed="8"/>
      <name val="微软雅黑"/>
      <family val="2"/>
      <charset val="134"/>
    </font>
    <font>
      <sz val="10"/>
      <name val="宋体"/>
      <charset val="134"/>
    </font>
    <font>
      <b/>
      <sz val="9"/>
      <color indexed="81"/>
      <name val="宋体"/>
      <charset val="134"/>
    </font>
    <font>
      <b/>
      <sz val="9"/>
      <color indexed="34"/>
      <name val="宋体"/>
      <family val="3"/>
      <charset val="134"/>
    </font>
    <font>
      <sz val="9"/>
      <name val="ArialUnicodeMS"/>
      <family val="2"/>
    </font>
    <font>
      <b/>
      <sz val="10"/>
      <color indexed="81"/>
      <name val="Tahoma"/>
      <family val="2"/>
    </font>
    <font>
      <sz val="10"/>
      <color indexed="81"/>
      <name val="Tahoma"/>
      <family val="2"/>
    </font>
    <font>
      <sz val="10"/>
      <color indexed="81"/>
      <name val="宋体"/>
      <family val="3"/>
      <charset val="134"/>
    </font>
  </fonts>
  <fills count="32">
    <fill>
      <patternFill patternType="none"/>
    </fill>
    <fill>
      <patternFill patternType="gray125"/>
    </fill>
    <fill>
      <patternFill patternType="solid">
        <fgColor indexed="25"/>
        <bgColor indexed="64"/>
      </patternFill>
    </fill>
    <fill>
      <patternFill patternType="solid">
        <fgColor indexed="12"/>
        <bgColor indexed="64"/>
      </patternFill>
    </fill>
    <fill>
      <patternFill patternType="solid">
        <fgColor indexed="13"/>
        <bgColor indexed="64"/>
      </patternFill>
    </fill>
    <fill>
      <patternFill patternType="solid">
        <fgColor indexed="10"/>
        <bgColor indexed="64"/>
      </patternFill>
    </fill>
    <fill>
      <patternFill patternType="solid">
        <fgColor indexed="15"/>
        <bgColor indexed="64"/>
      </patternFill>
    </fill>
    <fill>
      <patternFill patternType="solid">
        <fgColor rgb="FFFF0000"/>
        <bgColor indexed="64"/>
      </patternFill>
    </fill>
    <fill>
      <patternFill patternType="solid">
        <fgColor indexed="57"/>
        <bgColor indexed="64"/>
      </patternFill>
    </fill>
    <fill>
      <patternFill patternType="solid">
        <fgColor indexed="9"/>
        <bgColor indexed="64"/>
      </patternFill>
    </fill>
    <fill>
      <patternFill patternType="solid">
        <fgColor indexed="10"/>
        <bgColor auto="1"/>
      </patternFill>
    </fill>
    <fill>
      <patternFill patternType="solid">
        <fgColor indexed="12"/>
        <bgColor auto="1"/>
      </patternFill>
    </fill>
    <fill>
      <patternFill patternType="solid">
        <fgColor indexed="13"/>
        <bgColor auto="1"/>
      </patternFill>
    </fill>
    <fill>
      <patternFill patternType="solid">
        <fgColor rgb="FF00B0F0"/>
        <bgColor indexed="64"/>
      </patternFill>
    </fill>
    <fill>
      <patternFill patternType="solid">
        <fgColor theme="3" tint="0.39997558519241921"/>
        <bgColor indexed="64"/>
      </patternFill>
    </fill>
    <fill>
      <patternFill patternType="solid">
        <fgColor theme="6" tint="-0.249977111117893"/>
        <bgColor indexed="64"/>
      </patternFill>
    </fill>
    <fill>
      <patternFill patternType="solid">
        <fgColor theme="0"/>
        <bgColor indexed="64"/>
      </patternFill>
    </fill>
    <fill>
      <patternFill patternType="solid">
        <fgColor theme="5" tint="0.39997558519241921"/>
        <bgColor indexed="64"/>
      </patternFill>
    </fill>
    <fill>
      <patternFill patternType="solid">
        <fgColor rgb="FFFFC000"/>
        <bgColor indexed="64"/>
      </patternFill>
    </fill>
    <fill>
      <patternFill patternType="solid">
        <fgColor rgb="FF92D050"/>
        <bgColor indexed="64"/>
      </patternFill>
    </fill>
    <fill>
      <patternFill patternType="solid">
        <fgColor rgb="FFFFFF00"/>
        <bgColor indexed="64"/>
      </patternFill>
    </fill>
    <fill>
      <patternFill patternType="solid">
        <fgColor rgb="FF538ED5"/>
        <bgColor indexed="64"/>
      </patternFill>
    </fill>
    <fill>
      <patternFill patternType="solid">
        <fgColor theme="4" tint="0.59999389629810485"/>
        <bgColor indexed="64"/>
      </patternFill>
    </fill>
    <fill>
      <patternFill patternType="solid">
        <fgColor theme="6" tint="0.59999389629810485"/>
        <bgColor indexed="64"/>
      </patternFill>
    </fill>
    <fill>
      <patternFill patternType="solid">
        <fgColor theme="4" tint="0.39997558519241921"/>
        <bgColor indexed="64"/>
      </patternFill>
    </fill>
    <fill>
      <patternFill patternType="solid">
        <fgColor indexed="10"/>
      </patternFill>
    </fill>
    <fill>
      <patternFill patternType="solid">
        <fgColor indexed="12"/>
      </patternFill>
    </fill>
    <fill>
      <patternFill patternType="solid">
        <fgColor rgb="FFFFFF00"/>
      </patternFill>
    </fill>
    <fill>
      <patternFill patternType="solid">
        <fgColor theme="1" tint="0.499984740745262"/>
        <bgColor indexed="64"/>
      </patternFill>
    </fill>
    <fill>
      <patternFill patternType="solid">
        <fgColor theme="0" tint="-0.249977111117893"/>
        <bgColor indexed="64"/>
      </patternFill>
    </fill>
    <fill>
      <patternFill patternType="solid">
        <fgColor indexed="13"/>
      </patternFill>
    </fill>
    <fill>
      <patternFill patternType="solid">
        <fgColor theme="0" tint="-0.34998626667073579"/>
        <bgColor indexed="64"/>
      </patternFill>
    </fill>
  </fills>
  <borders count="97">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medium">
        <color indexed="0"/>
      </right>
      <top/>
      <bottom style="medium">
        <color indexed="0"/>
      </bottom>
      <diagonal/>
    </border>
    <border>
      <left style="thin">
        <color indexed="9"/>
      </left>
      <right style="thin">
        <color indexed="11"/>
      </right>
      <top/>
      <bottom style="thin">
        <color indexed="9"/>
      </bottom>
      <diagonal/>
    </border>
    <border>
      <left style="thin">
        <color indexed="11"/>
      </left>
      <right style="thin">
        <color indexed="11"/>
      </right>
      <top/>
      <bottom style="thin">
        <color indexed="9"/>
      </bottom>
      <diagonal/>
    </border>
    <border>
      <left style="thin">
        <color indexed="11"/>
      </left>
      <right style="thin">
        <color indexed="11"/>
      </right>
      <top style="thin">
        <color indexed="9"/>
      </top>
      <bottom style="thin">
        <color indexed="9"/>
      </bottom>
      <diagonal/>
    </border>
    <border>
      <left style="thin">
        <color indexed="11"/>
      </left>
      <right style="thin">
        <color indexed="9"/>
      </right>
      <top style="thin">
        <color indexed="9"/>
      </top>
      <bottom style="thin">
        <color indexed="9"/>
      </bottom>
      <diagonal/>
    </border>
    <border>
      <left style="thin">
        <color indexed="9"/>
      </left>
      <right style="thin">
        <color indexed="11"/>
      </right>
      <top style="thin">
        <color indexed="9"/>
      </top>
      <bottom style="thin">
        <color indexed="9"/>
      </bottom>
      <diagonal/>
    </border>
    <border>
      <left style="thin">
        <color indexed="9"/>
      </left>
      <right/>
      <top/>
      <bottom style="thin">
        <color indexed="11"/>
      </bottom>
      <diagonal/>
    </border>
    <border>
      <left style="thin">
        <color indexed="9"/>
      </left>
      <right style="thin">
        <color indexed="9"/>
      </right>
      <top style="thin">
        <color indexed="9"/>
      </top>
      <bottom style="thin">
        <color indexed="11"/>
      </bottom>
      <diagonal/>
    </border>
    <border>
      <left style="thin">
        <color indexed="9"/>
      </left>
      <right style="thin">
        <color indexed="9"/>
      </right>
      <top style="thin">
        <color indexed="9"/>
      </top>
      <bottom style="thin">
        <color indexed="9"/>
      </bottom>
      <diagonal/>
    </border>
    <border>
      <left style="thin">
        <color indexed="9"/>
      </left>
      <right style="thin">
        <color indexed="9"/>
      </right>
      <top style="thin">
        <color indexed="9"/>
      </top>
      <bottom style="thin">
        <color indexed="8"/>
      </bottom>
      <diagonal/>
    </border>
    <border>
      <left style="thin">
        <color indexed="9"/>
      </left>
      <right/>
      <top style="thin">
        <color indexed="11"/>
      </top>
      <bottom style="thin">
        <color indexed="11"/>
      </bottom>
      <diagonal/>
    </border>
    <border>
      <left style="thin">
        <color indexed="9"/>
      </left>
      <right style="thin">
        <color indexed="9"/>
      </right>
      <top style="thin">
        <color indexed="11"/>
      </top>
      <bottom/>
      <diagonal/>
    </border>
    <border>
      <left style="thin">
        <color indexed="9"/>
      </left>
      <right style="thin">
        <color indexed="9"/>
      </right>
      <top style="thin">
        <color indexed="9"/>
      </top>
      <bottom/>
      <diagonal/>
    </border>
    <border>
      <left style="thin">
        <color indexed="9"/>
      </left>
      <right style="thin">
        <color indexed="9"/>
      </right>
      <top/>
      <bottom/>
      <diagonal/>
    </border>
    <border>
      <left style="thin">
        <color indexed="9"/>
      </left>
      <right/>
      <top style="thin">
        <color indexed="11"/>
      </top>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indexed="64"/>
      </left>
      <right style="thin">
        <color indexed="64"/>
      </right>
      <top/>
      <bottom style="thin">
        <color indexed="64"/>
      </bottom>
      <diagonal/>
    </border>
    <border>
      <left/>
      <right style="thin">
        <color indexed="11"/>
      </right>
      <top style="thin">
        <color indexed="11"/>
      </top>
      <bottom style="thin">
        <color indexed="11"/>
      </bottom>
      <diagonal/>
    </border>
    <border>
      <left style="thin">
        <color indexed="11"/>
      </left>
      <right style="thin">
        <color indexed="11"/>
      </right>
      <top style="thin">
        <color indexed="11"/>
      </top>
      <bottom style="thin">
        <color indexed="11"/>
      </bottom>
      <diagonal/>
    </border>
    <border>
      <left/>
      <right style="thin">
        <color indexed="64"/>
      </right>
      <top style="thin">
        <color indexed="64"/>
      </top>
      <bottom style="thin">
        <color indexed="64"/>
      </bottom>
      <diagonal/>
    </border>
    <border>
      <left style="thin">
        <color indexed="9"/>
      </left>
      <right/>
      <top style="thin">
        <color indexed="9"/>
      </top>
      <bottom style="thin">
        <color indexed="9"/>
      </bottom>
      <diagonal/>
    </border>
    <border>
      <left/>
      <right/>
      <top style="thin">
        <color indexed="9"/>
      </top>
      <bottom style="thin">
        <color indexed="9"/>
      </bottom>
      <diagonal/>
    </border>
    <border>
      <left/>
      <right style="thin">
        <color indexed="9"/>
      </right>
      <top style="thin">
        <color indexed="9"/>
      </top>
      <bottom style="thin">
        <color indexed="9"/>
      </bottom>
      <diagonal/>
    </border>
    <border>
      <left style="thin">
        <color indexed="9"/>
      </left>
      <right/>
      <top/>
      <bottom/>
      <diagonal/>
    </border>
    <border>
      <left style="thin">
        <color indexed="9"/>
      </left>
      <right style="thin">
        <color indexed="9"/>
      </right>
      <top/>
      <bottom style="thin">
        <color indexed="64"/>
      </bottom>
      <diagonal/>
    </border>
    <border>
      <left style="thin">
        <color indexed="9"/>
      </left>
      <right/>
      <top/>
      <bottom style="thin">
        <color indexed="64"/>
      </bottom>
      <diagonal/>
    </border>
    <border>
      <left style="thin">
        <color indexed="9"/>
      </left>
      <right style="thin">
        <color indexed="9"/>
      </right>
      <top style="thin">
        <color indexed="11"/>
      </top>
      <bottom style="thin">
        <color indexed="8"/>
      </bottom>
      <diagonal/>
    </border>
    <border>
      <left style="thin">
        <color indexed="9"/>
      </left>
      <right style="thin">
        <color indexed="9"/>
      </right>
      <top/>
      <bottom style="thin">
        <color indexed="8"/>
      </bottom>
      <diagonal/>
    </border>
    <border>
      <left style="thin">
        <color indexed="9"/>
      </left>
      <right/>
      <top style="thin">
        <color indexed="11"/>
      </top>
      <bottom style="thin">
        <color indexed="8"/>
      </bottom>
      <diagonal/>
    </border>
    <border>
      <left style="thin">
        <color indexed="9"/>
      </left>
      <right style="thin">
        <color indexed="8"/>
      </right>
      <top style="thin">
        <color indexed="9"/>
      </top>
      <bottom style="thin">
        <color indexed="9"/>
      </bottom>
      <diagonal/>
    </border>
    <border>
      <left style="thin">
        <color indexed="8"/>
      </left>
      <right style="thin">
        <color indexed="8"/>
      </right>
      <top style="thin">
        <color indexed="8"/>
      </top>
      <bottom style="thin">
        <color indexed="8"/>
      </bottom>
      <diagonal/>
    </border>
    <border>
      <left style="thin">
        <color rgb="FFFFFFFF"/>
      </left>
      <right style="thin">
        <color rgb="FF00FF00"/>
      </right>
      <top style="thin">
        <color rgb="FFFFFFFF"/>
      </top>
      <bottom style="thin">
        <color rgb="FFFFFFFF"/>
      </bottom>
      <diagonal/>
    </border>
    <border>
      <left style="thin">
        <color rgb="FF00FF00"/>
      </left>
      <right style="thin">
        <color rgb="FF00FF00"/>
      </right>
      <top style="thin">
        <color rgb="FFFFFFFF"/>
      </top>
      <bottom style="thin">
        <color rgb="FFFFFFFF"/>
      </bottom>
      <diagonal/>
    </border>
    <border>
      <left style="thin">
        <color rgb="FF00FF00"/>
      </left>
      <right style="thin">
        <color rgb="FFFFFFFF"/>
      </right>
      <top style="thin">
        <color rgb="FFFFFFFF"/>
      </top>
      <bottom style="thin">
        <color rgb="FFFFFFFF"/>
      </bottom>
      <diagonal/>
    </border>
    <border>
      <left style="thin">
        <color rgb="FFFFFFFF"/>
      </left>
      <right/>
      <top/>
      <bottom style="thin">
        <color rgb="FF00FF00"/>
      </bottom>
      <diagonal/>
    </border>
    <border>
      <left style="thin">
        <color rgb="FFFFFFFF"/>
      </left>
      <right style="thin">
        <color rgb="FFFFFFFF"/>
      </right>
      <top style="thin">
        <color rgb="FFFFFFFF"/>
      </top>
      <bottom style="thin">
        <color rgb="FF00FF00"/>
      </bottom>
      <diagonal/>
    </border>
    <border>
      <left style="thin">
        <color rgb="FFFFFFFF"/>
      </left>
      <right style="thin">
        <color rgb="FFFFFFFF"/>
      </right>
      <top style="thin">
        <color rgb="FFFFFFFF"/>
      </top>
      <bottom style="thin">
        <color rgb="FFFFFFFF"/>
      </bottom>
      <diagonal/>
    </border>
    <border>
      <left/>
      <right/>
      <top style="thin">
        <color rgb="FFFFFFFF"/>
      </top>
      <bottom style="thin">
        <color rgb="FFFFFFFF"/>
      </bottom>
      <diagonal/>
    </border>
    <border>
      <left style="thin">
        <color rgb="FFFFFFFF"/>
      </left>
      <right style="thin">
        <color rgb="FFFFFFFF"/>
      </right>
      <top style="thin">
        <color rgb="FFFFFFFF"/>
      </top>
      <bottom style="thin">
        <color rgb="FF000000"/>
      </bottom>
      <diagonal/>
    </border>
    <border>
      <left style="thin">
        <color rgb="FFFFFFFF"/>
      </left>
      <right/>
      <top style="thin">
        <color rgb="FF00FF00"/>
      </top>
      <bottom style="thin">
        <color rgb="FF00FF00"/>
      </bottom>
      <diagonal/>
    </border>
    <border>
      <left style="thin">
        <color rgb="FFFFFFFF"/>
      </left>
      <right style="thin">
        <color rgb="FFFFFFFF"/>
      </right>
      <top style="thin">
        <color rgb="FF00FF00"/>
      </top>
      <bottom/>
      <diagonal/>
    </border>
    <border>
      <left style="thin">
        <color rgb="FFFFFFFF"/>
      </left>
      <right style="thin">
        <color rgb="FFFFFFFF"/>
      </right>
      <top style="thin">
        <color rgb="FFFFFFFF"/>
      </top>
      <bottom/>
      <diagonal/>
    </border>
    <border>
      <left style="thin">
        <color rgb="FFFFFFFF"/>
      </left>
      <right style="thin">
        <color rgb="FFFFFFFF"/>
      </right>
      <top/>
      <bottom/>
      <diagonal/>
    </border>
    <border>
      <left style="thin">
        <color rgb="FFFFFFFF"/>
      </left>
      <right/>
      <top style="thin">
        <color rgb="FF00FF00"/>
      </top>
      <bottom/>
      <diagonal/>
    </border>
    <border>
      <left style="thin">
        <color indexed="8"/>
      </left>
      <right style="thin">
        <color indexed="8"/>
      </right>
      <top style="thin">
        <color indexed="8"/>
      </top>
      <bottom/>
      <diagonal/>
    </border>
    <border>
      <left style="thin">
        <color indexed="64"/>
      </left>
      <right style="thin">
        <color indexed="64"/>
      </right>
      <top style="thin">
        <color indexed="64"/>
      </top>
      <bottom/>
      <diagonal/>
    </border>
    <border>
      <left style="thin">
        <color indexed="8"/>
      </left>
      <right style="thin">
        <color indexed="11"/>
      </right>
      <top style="thin">
        <color indexed="11"/>
      </top>
      <bottom/>
      <diagonal/>
    </border>
    <border>
      <left/>
      <right style="thin">
        <color indexed="11"/>
      </right>
      <top/>
      <bottom style="thin">
        <color indexed="11"/>
      </bottom>
      <diagonal/>
    </border>
    <border>
      <left style="thin">
        <color indexed="11"/>
      </left>
      <right style="thin">
        <color indexed="11"/>
      </right>
      <top/>
      <bottom style="thin">
        <color indexed="11"/>
      </bottom>
      <diagonal/>
    </border>
    <border>
      <left/>
      <right style="thin">
        <color indexed="8"/>
      </right>
      <top style="thin">
        <color indexed="8"/>
      </top>
      <bottom style="thin">
        <color indexed="8"/>
      </bottom>
      <diagonal/>
    </border>
    <border>
      <left style="thin">
        <color indexed="8"/>
      </left>
      <right style="thin">
        <color indexed="11"/>
      </right>
      <top style="thin">
        <color indexed="11"/>
      </top>
      <bottom style="thin">
        <color indexed="11"/>
      </bottom>
      <diagonal/>
    </border>
    <border>
      <left/>
      <right style="thin">
        <color indexed="11"/>
      </right>
      <top style="thin">
        <color indexed="11"/>
      </top>
      <bottom/>
      <diagonal/>
    </border>
    <border>
      <left style="thin">
        <color indexed="11"/>
      </left>
      <right style="thin">
        <color indexed="11"/>
      </right>
      <top style="thin">
        <color indexed="11"/>
      </top>
      <bottom/>
      <diagonal/>
    </border>
    <border>
      <left style="thin">
        <color indexed="9"/>
      </left>
      <right style="thin">
        <color indexed="8"/>
      </right>
      <top style="thin">
        <color indexed="9"/>
      </top>
      <bottom/>
      <diagonal/>
    </border>
    <border>
      <left/>
      <right style="thin">
        <color rgb="FF00FF00"/>
      </right>
      <top/>
      <bottom style="thin">
        <color rgb="FF00FF00"/>
      </bottom>
      <diagonal/>
    </border>
    <border>
      <left style="thin">
        <color rgb="FF00FF00"/>
      </left>
      <right style="thin">
        <color rgb="FF00FF00"/>
      </right>
      <top/>
      <bottom style="thin">
        <color rgb="FF00FF00"/>
      </bottom>
      <diagonal/>
    </border>
    <border>
      <left/>
      <right style="thin">
        <color rgb="FF00FF00"/>
      </right>
      <top style="thin">
        <color rgb="FF00FF00"/>
      </top>
      <bottom style="thin">
        <color rgb="FF00FF00"/>
      </bottom>
      <diagonal/>
    </border>
    <border>
      <left style="thin">
        <color rgb="FF00FF00"/>
      </left>
      <right style="thin">
        <color rgb="FF00FF00"/>
      </right>
      <top style="thin">
        <color rgb="FF00FF00"/>
      </top>
      <bottom style="thin">
        <color rgb="FF00FF00"/>
      </bottom>
      <diagonal/>
    </border>
    <border>
      <left/>
      <right style="thin">
        <color rgb="FF00FF00"/>
      </right>
      <top style="thin">
        <color rgb="FF00FF00"/>
      </top>
      <bottom/>
      <diagonal/>
    </border>
    <border>
      <left style="thin">
        <color rgb="FF00FF00"/>
      </left>
      <right style="thin">
        <color rgb="FF00FF00"/>
      </right>
      <top style="thin">
        <color rgb="FF00FF00"/>
      </top>
      <bottom/>
      <diagonal/>
    </border>
    <border>
      <left/>
      <right style="thin">
        <color indexed="64"/>
      </right>
      <top style="thin">
        <color indexed="64"/>
      </top>
      <bottom style="thin">
        <color indexed="64"/>
      </bottom>
      <diagonal/>
    </border>
    <border>
      <left style="thin">
        <color indexed="11"/>
      </left>
      <right/>
      <top style="thin">
        <color indexed="9"/>
      </top>
      <bottom style="thin">
        <color indexed="9"/>
      </bottom>
      <diagonal/>
    </border>
    <border>
      <left style="thin">
        <color indexed="9"/>
      </left>
      <right style="thin">
        <color indexed="9"/>
      </right>
      <top/>
      <bottom style="thin">
        <color auto="1"/>
      </bottom>
      <diagonal/>
    </border>
    <border>
      <left/>
      <right style="thin">
        <color indexed="64"/>
      </right>
      <top/>
      <bottom style="thin">
        <color indexed="64"/>
      </bottom>
      <diagonal/>
    </border>
    <border>
      <left style="thin">
        <color auto="1"/>
      </left>
      <right style="thin">
        <color indexed="64"/>
      </right>
      <top/>
      <bottom style="thin">
        <color indexed="64"/>
      </bottom>
      <diagonal/>
    </border>
    <border>
      <left style="thin">
        <color indexed="64"/>
      </left>
      <right style="thin">
        <color indexed="64"/>
      </right>
      <top/>
      <bottom/>
      <diagonal/>
    </border>
    <border>
      <left/>
      <right style="thin">
        <color indexed="64"/>
      </right>
      <top style="thin">
        <color indexed="64"/>
      </top>
      <bottom/>
      <diagonal/>
    </border>
    <border>
      <left/>
      <right style="thin">
        <color indexed="8"/>
      </right>
      <top/>
      <bottom style="thin">
        <color indexed="8"/>
      </bottom>
      <diagonal/>
    </border>
    <border>
      <left style="thin">
        <color auto="1"/>
      </left>
      <right style="thin">
        <color auto="1"/>
      </right>
      <top/>
      <bottom style="thin">
        <color auto="1"/>
      </bottom>
      <diagonal/>
    </border>
    <border>
      <left style="thin">
        <color indexed="64"/>
      </left>
      <right style="thin">
        <color indexed="64"/>
      </right>
      <top/>
      <bottom style="thin">
        <color indexed="8"/>
      </bottom>
      <diagonal/>
    </border>
    <border>
      <left/>
      <right style="thin">
        <color indexed="8"/>
      </right>
      <top style="thin">
        <color indexed="8"/>
      </top>
      <bottom/>
      <diagonal/>
    </border>
    <border>
      <left style="thin">
        <color indexed="64"/>
      </left>
      <right style="thin">
        <color indexed="64"/>
      </right>
      <top style="thin">
        <color indexed="64"/>
      </top>
      <bottom/>
      <diagonal/>
    </border>
    <border>
      <left/>
      <right style="thin">
        <color indexed="8"/>
      </right>
      <top style="thin">
        <color indexed="8"/>
      </top>
      <bottom style="thin">
        <color indexed="8"/>
      </bottom>
      <diagonal/>
    </border>
    <border>
      <left/>
      <right style="thin">
        <color indexed="64"/>
      </right>
      <top style="thin">
        <color indexed="64"/>
      </top>
      <bottom/>
      <diagonal/>
    </border>
    <border>
      <left/>
      <right style="thin">
        <color indexed="64"/>
      </right>
      <top/>
      <bottom/>
      <diagonal/>
    </border>
    <border>
      <left style="thin">
        <color indexed="64"/>
      </left>
      <right/>
      <top style="thin">
        <color indexed="64"/>
      </top>
      <bottom style="thin">
        <color indexed="8"/>
      </bottom>
      <diagonal/>
    </border>
    <border>
      <left style="thin">
        <color indexed="64"/>
      </left>
      <right style="thin">
        <color indexed="8"/>
      </right>
      <top style="thin">
        <color indexed="64"/>
      </top>
      <bottom/>
      <diagonal/>
    </border>
    <border>
      <left style="thin">
        <color indexed="8"/>
      </left>
      <right style="thin">
        <color indexed="8"/>
      </right>
      <top style="thin">
        <color indexed="8"/>
      </top>
      <bottom style="thin">
        <color indexed="8"/>
      </bottom>
      <diagonal/>
    </border>
    <border>
      <left style="thin">
        <color indexed="64"/>
      </left>
      <right/>
      <top style="thin">
        <color indexed="8"/>
      </top>
      <bottom style="thin">
        <color indexed="8"/>
      </bottom>
      <diagonal/>
    </border>
    <border>
      <left style="thin">
        <color indexed="64"/>
      </left>
      <right style="thin">
        <color indexed="8"/>
      </right>
      <top/>
      <bottom/>
      <diagonal/>
    </border>
    <border>
      <left style="thin">
        <color indexed="64"/>
      </left>
      <right/>
      <top style="thin">
        <color indexed="8"/>
      </top>
      <bottom style="thin">
        <color indexed="64"/>
      </bottom>
      <diagonal/>
    </border>
    <border>
      <left style="thin">
        <color indexed="64"/>
      </left>
      <right style="thin">
        <color indexed="8"/>
      </right>
      <top/>
      <bottom style="thin">
        <color indexed="64"/>
      </bottom>
      <diagonal/>
    </border>
    <border>
      <left/>
      <right style="thin">
        <color indexed="64"/>
      </right>
      <top style="thin">
        <color indexed="64"/>
      </top>
      <bottom/>
      <diagonal/>
    </border>
    <border>
      <left style="thin">
        <color indexed="9"/>
      </left>
      <right style="thin">
        <color indexed="9"/>
      </right>
      <top/>
      <bottom style="thin">
        <color indexed="8"/>
      </bottom>
      <diagonal/>
    </border>
    <border>
      <left/>
      <right/>
      <top/>
      <bottom style="thin">
        <color indexed="8"/>
      </bottom>
      <diagonal/>
    </border>
    <border>
      <left style="thin">
        <color indexed="9"/>
      </left>
      <right/>
      <top/>
      <bottom style="thin">
        <color indexed="11"/>
      </bottom>
      <diagonal/>
    </border>
    <border>
      <left/>
      <right style="thin">
        <color indexed="11"/>
      </right>
      <top/>
      <bottom style="thin">
        <color indexed="11"/>
      </bottom>
      <diagonal/>
    </border>
    <border>
      <left style="thin">
        <color indexed="11"/>
      </left>
      <right style="thin">
        <color indexed="11"/>
      </right>
      <top/>
      <bottom style="thin">
        <color indexed="11"/>
      </bottom>
      <diagonal/>
    </border>
    <border>
      <left style="thin">
        <color indexed="9"/>
      </left>
      <right/>
      <top/>
      <bottom style="thin">
        <color indexed="64"/>
      </bottom>
      <diagonal/>
    </border>
  </borders>
  <cellStyleXfs count="14">
    <xf numFmtId="0" fontId="0" fillId="0" borderId="0">
      <alignment vertical="center"/>
    </xf>
    <xf numFmtId="43" fontId="2" fillId="0" borderId="0" applyFont="0" applyFill="0" applyBorder="0" applyAlignment="0" applyProtection="0">
      <alignment vertical="center"/>
    </xf>
    <xf numFmtId="9" fontId="2" fillId="0" borderId="0" applyFont="0" applyFill="0" applyBorder="0" applyAlignment="0" applyProtection="0">
      <alignment vertical="center"/>
    </xf>
    <xf numFmtId="0" fontId="42" fillId="0" borderId="0" applyNumberFormat="0" applyFill="0" applyBorder="0" applyProtection="0">
      <alignment vertical="top" wrapText="1"/>
    </xf>
    <xf numFmtId="0" fontId="42" fillId="0" borderId="0" applyNumberFormat="0" applyFill="0" applyBorder="0" applyProtection="0">
      <alignment vertical="top" wrapText="1"/>
    </xf>
    <xf numFmtId="0" fontId="42" fillId="0" borderId="0" applyNumberFormat="0" applyFill="0" applyBorder="0" applyProtection="0">
      <alignment vertical="top" wrapText="1"/>
    </xf>
    <xf numFmtId="0" fontId="45" fillId="0" borderId="0" applyNumberFormat="0" applyFill="0" applyBorder="0" applyAlignment="0" applyProtection="0">
      <alignment vertical="top" wrapText="1"/>
    </xf>
    <xf numFmtId="0" fontId="42" fillId="0" borderId="0" applyNumberFormat="0" applyFill="0" applyBorder="0" applyProtection="0">
      <alignment vertical="top" wrapText="1"/>
    </xf>
    <xf numFmtId="0" fontId="42" fillId="0" borderId="0" applyNumberFormat="0" applyFill="0" applyBorder="0" applyProtection="0">
      <alignment vertical="top" wrapText="1"/>
    </xf>
    <xf numFmtId="0" fontId="42" fillId="0" borderId="0" applyNumberFormat="0" applyFill="0" applyBorder="0" applyProtection="0">
      <alignment vertical="top" wrapText="1"/>
    </xf>
    <xf numFmtId="0" fontId="42" fillId="0" borderId="0" applyNumberFormat="0" applyFill="0" applyBorder="0" applyProtection="0">
      <alignment vertical="top" wrapText="1"/>
    </xf>
    <xf numFmtId="0" fontId="42" fillId="0" borderId="0" applyNumberFormat="0" applyFill="0" applyBorder="0" applyProtection="0">
      <alignment vertical="top" wrapText="1"/>
    </xf>
    <xf numFmtId="0" fontId="45" fillId="0" borderId="0" applyNumberFormat="0" applyFill="0" applyBorder="0" applyAlignment="0" applyProtection="0">
      <alignment vertical="top"/>
      <protection locked="0"/>
    </xf>
    <xf numFmtId="0" fontId="140" fillId="0" borderId="0">
      <alignment vertical="center"/>
    </xf>
  </cellStyleXfs>
  <cellXfs count="1122">
    <xf numFmtId="0" fontId="0" fillId="0" borderId="0" xfId="0">
      <alignment vertical="center"/>
    </xf>
    <xf numFmtId="0" fontId="0" fillId="0" borderId="0" xfId="0" applyFont="1" applyAlignment="1">
      <alignment vertical="top"/>
    </xf>
    <xf numFmtId="0" fontId="8" fillId="2" borderId="1" xfId="0" applyNumberFormat="1" applyFont="1" applyFill="1" applyBorder="1" applyAlignment="1">
      <alignment horizontal="center" vertical="center"/>
    </xf>
    <xf numFmtId="0" fontId="12" fillId="2" borderId="1" xfId="0" applyNumberFormat="1" applyFont="1" applyFill="1" applyBorder="1" applyAlignment="1">
      <alignment horizontal="center" vertical="center"/>
    </xf>
    <xf numFmtId="0" fontId="6" fillId="2" borderId="1" xfId="0" applyNumberFormat="1" applyFont="1" applyFill="1" applyBorder="1" applyAlignment="1">
      <alignment horizontal="center" vertical="center"/>
    </xf>
    <xf numFmtId="0" fontId="7" fillId="2" borderId="1" xfId="0" applyNumberFormat="1" applyFont="1" applyFill="1" applyBorder="1" applyAlignment="1">
      <alignment horizontal="center" vertical="center"/>
    </xf>
    <xf numFmtId="0" fontId="8" fillId="2" borderId="1" xfId="0" applyNumberFormat="1" applyFont="1" applyFill="1" applyBorder="1" applyAlignment="1">
      <alignment horizontal="left" vertical="center"/>
    </xf>
    <xf numFmtId="0" fontId="16" fillId="4" borderId="1" xfId="0" applyNumberFormat="1" applyFont="1" applyFill="1" applyBorder="1" applyAlignment="1">
      <alignment vertical="center"/>
    </xf>
    <xf numFmtId="0" fontId="16" fillId="0" borderId="1" xfId="0" applyNumberFormat="1" applyFont="1" applyBorder="1" applyAlignment="1">
      <alignment vertical="center"/>
    </xf>
    <xf numFmtId="0" fontId="5" fillId="0" borderId="1" xfId="0" applyNumberFormat="1" applyFont="1" applyBorder="1" applyAlignment="1">
      <alignment vertical="center"/>
    </xf>
    <xf numFmtId="0" fontId="14" fillId="5" borderId="1" xfId="0" applyNumberFormat="1" applyFont="1" applyFill="1" applyBorder="1" applyAlignment="1">
      <alignment horizontal="center" vertical="center"/>
    </xf>
    <xf numFmtId="0" fontId="16" fillId="6" borderId="1" xfId="0" applyNumberFormat="1" applyFont="1" applyFill="1" applyBorder="1" applyAlignment="1">
      <alignment vertical="center"/>
    </xf>
    <xf numFmtId="0" fontId="5" fillId="6" borderId="1" xfId="0" applyNumberFormat="1" applyFont="1" applyFill="1" applyBorder="1" applyAlignment="1">
      <alignment vertical="center"/>
    </xf>
    <xf numFmtId="0" fontId="17" fillId="0" borderId="1" xfId="0" applyNumberFormat="1" applyFont="1" applyBorder="1" applyAlignment="1">
      <alignment horizontal="center" vertical="center"/>
    </xf>
    <xf numFmtId="0" fontId="15" fillId="7" borderId="1" xfId="0" applyNumberFormat="1" applyFont="1" applyFill="1" applyBorder="1" applyAlignment="1">
      <alignment horizontal="center" vertical="center"/>
    </xf>
    <xf numFmtId="0" fontId="14" fillId="7" borderId="1" xfId="0" applyNumberFormat="1" applyFont="1" applyFill="1" applyBorder="1" applyAlignment="1">
      <alignment horizontal="center" vertical="center"/>
    </xf>
    <xf numFmtId="0" fontId="16" fillId="0" borderId="1" xfId="0" applyNumberFormat="1" applyFont="1" applyFill="1" applyBorder="1" applyAlignment="1">
      <alignment vertical="center"/>
    </xf>
    <xf numFmtId="0" fontId="5" fillId="0" borderId="1" xfId="0" applyNumberFormat="1" applyFont="1" applyFill="1" applyBorder="1" applyAlignment="1">
      <alignment vertical="center"/>
    </xf>
    <xf numFmtId="0" fontId="20" fillId="4" borderId="1" xfId="0" applyNumberFormat="1" applyFont="1" applyFill="1" applyBorder="1" applyAlignment="1">
      <alignment vertical="center"/>
    </xf>
    <xf numFmtId="0" fontId="5" fillId="6" borderId="2" xfId="0" applyNumberFormat="1" applyFont="1" applyFill="1" applyBorder="1" applyAlignment="1">
      <alignment vertical="center"/>
    </xf>
    <xf numFmtId="0" fontId="5" fillId="0" borderId="2" xfId="0" applyNumberFormat="1" applyFont="1" applyBorder="1" applyAlignment="1">
      <alignment vertical="center"/>
    </xf>
    <xf numFmtId="0" fontId="16" fillId="0" borderId="3" xfId="0" applyNumberFormat="1" applyFont="1" applyBorder="1" applyAlignment="1">
      <alignment vertical="center"/>
    </xf>
    <xf numFmtId="0" fontId="21" fillId="0" borderId="4" xfId="0" applyFont="1" applyBorder="1" applyAlignment="1">
      <alignment vertical="center" wrapText="1"/>
    </xf>
    <xf numFmtId="0" fontId="22" fillId="0" borderId="4" xfId="0" applyFont="1" applyBorder="1" applyAlignment="1">
      <alignment vertical="center" wrapText="1"/>
    </xf>
    <xf numFmtId="0" fontId="22" fillId="0" borderId="4" xfId="0" applyFont="1" applyBorder="1" applyAlignment="1">
      <alignment horizontal="left" vertical="center" wrapText="1"/>
    </xf>
    <xf numFmtId="0" fontId="21" fillId="0" borderId="4" xfId="0" applyFont="1" applyBorder="1" applyAlignment="1">
      <alignment horizontal="left" vertical="center" wrapText="1"/>
    </xf>
    <xf numFmtId="0" fontId="22" fillId="0" borderId="5" xfId="0" applyFont="1" applyBorder="1" applyAlignment="1">
      <alignment vertical="center" wrapText="1"/>
    </xf>
    <xf numFmtId="0" fontId="0" fillId="0" borderId="1" xfId="0" applyBorder="1">
      <alignment vertical="center"/>
    </xf>
    <xf numFmtId="0" fontId="19" fillId="0" borderId="1" xfId="0" applyNumberFormat="1" applyFont="1" applyBorder="1" applyAlignment="1">
      <alignment vertical="center"/>
    </xf>
    <xf numFmtId="0" fontId="25" fillId="0" borderId="1" xfId="0" applyNumberFormat="1" applyFont="1" applyBorder="1" applyAlignment="1">
      <alignment vertical="center"/>
    </xf>
    <xf numFmtId="176" fontId="16" fillId="4" borderId="1" xfId="0" applyNumberFormat="1" applyFont="1" applyFill="1" applyBorder="1" applyAlignment="1">
      <alignment vertical="center"/>
    </xf>
    <xf numFmtId="0" fontId="27" fillId="5" borderId="1" xfId="0" applyNumberFormat="1" applyFont="1" applyFill="1" applyBorder="1" applyAlignment="1">
      <alignment horizontal="center" vertical="center"/>
    </xf>
    <xf numFmtId="176" fontId="16" fillId="0" borderId="1" xfId="0" applyNumberFormat="1" applyFont="1" applyBorder="1" applyAlignment="1">
      <alignment vertical="center"/>
    </xf>
    <xf numFmtId="0" fontId="28" fillId="6" borderId="1" xfId="0" applyNumberFormat="1" applyFont="1" applyFill="1" applyBorder="1" applyAlignment="1">
      <alignment vertical="center"/>
    </xf>
    <xf numFmtId="0" fontId="0" fillId="8" borderId="0" xfId="0" applyFill="1" applyAlignment="1"/>
    <xf numFmtId="0" fontId="29" fillId="0" borderId="0" xfId="0" applyFont="1" applyAlignment="1">
      <alignment vertical="top"/>
    </xf>
    <xf numFmtId="0" fontId="28" fillId="0" borderId="1" xfId="0" applyNumberFormat="1" applyFont="1" applyBorder="1" applyAlignment="1">
      <alignment vertical="center"/>
    </xf>
    <xf numFmtId="0" fontId="31" fillId="0" borderId="1" xfId="0" applyNumberFormat="1" applyFont="1" applyBorder="1" applyAlignment="1">
      <alignment vertical="center"/>
    </xf>
    <xf numFmtId="0" fontId="33" fillId="4" borderId="6" xfId="0" applyFont="1" applyFill="1" applyBorder="1" applyAlignment="1">
      <alignment vertical="top"/>
    </xf>
    <xf numFmtId="0" fontId="16" fillId="8" borderId="1" xfId="0" applyNumberFormat="1" applyFont="1" applyFill="1" applyBorder="1" applyAlignment="1">
      <alignment vertical="center"/>
    </xf>
    <xf numFmtId="0" fontId="5" fillId="8" borderId="1" xfId="0" applyNumberFormat="1" applyFont="1" applyFill="1" applyBorder="1" applyAlignment="1">
      <alignment vertical="center"/>
    </xf>
    <xf numFmtId="0" fontId="0" fillId="8" borderId="0" xfId="0" applyFont="1" applyFill="1" applyAlignment="1">
      <alignment vertical="top"/>
    </xf>
    <xf numFmtId="0" fontId="34" fillId="9" borderId="1" xfId="0" applyNumberFormat="1" applyFont="1" applyFill="1" applyBorder="1" applyAlignment="1" applyProtection="1">
      <alignment horizontal="left" vertical="center"/>
    </xf>
    <xf numFmtId="0" fontId="32" fillId="0" borderId="1" xfId="0" applyNumberFormat="1" applyFont="1" applyBorder="1" applyAlignment="1">
      <alignment vertical="center"/>
    </xf>
    <xf numFmtId="0" fontId="37" fillId="0" borderId="0" xfId="0" applyFont="1" applyAlignment="1">
      <alignment vertical="top" wrapText="1"/>
    </xf>
    <xf numFmtId="0" fontId="35" fillId="10" borderId="14" xfId="0" applyNumberFormat="1" applyFont="1" applyFill="1" applyBorder="1" applyAlignment="1">
      <alignment horizontal="center" vertical="center" wrapText="1"/>
    </xf>
    <xf numFmtId="0" fontId="38" fillId="10" borderId="15" xfId="0" applyNumberFormat="1" applyFont="1" applyFill="1" applyBorder="1" applyAlignment="1">
      <alignment horizontal="center" vertical="center" wrapText="1"/>
    </xf>
    <xf numFmtId="0" fontId="35" fillId="10" borderId="18" xfId="0" applyNumberFormat="1" applyFont="1" applyFill="1" applyBorder="1" applyAlignment="1">
      <alignment horizontal="center" vertical="center" wrapText="1"/>
    </xf>
    <xf numFmtId="0" fontId="38" fillId="13" borderId="18" xfId="0" applyNumberFormat="1" applyFont="1" applyFill="1" applyBorder="1" applyAlignment="1">
      <alignment horizontal="center" vertical="center" wrapText="1"/>
    </xf>
    <xf numFmtId="0" fontId="38" fillId="10" borderId="18" xfId="0" applyNumberFormat="1" applyFont="1" applyFill="1" applyBorder="1" applyAlignment="1">
      <alignment horizontal="center" vertical="center" wrapText="1"/>
    </xf>
    <xf numFmtId="0" fontId="38" fillId="10" borderId="19" xfId="0" applyNumberFormat="1" applyFont="1" applyFill="1" applyBorder="1" applyAlignment="1">
      <alignment horizontal="center" vertical="center" wrapText="1"/>
    </xf>
    <xf numFmtId="0" fontId="43" fillId="0" borderId="22" xfId="3" applyNumberFormat="1" applyFont="1" applyFill="1" applyBorder="1" applyAlignment="1">
      <alignment horizontal="center" vertical="center"/>
    </xf>
    <xf numFmtId="0" fontId="43" fillId="0" borderId="22" xfId="3" applyNumberFormat="1" applyFont="1" applyFill="1" applyBorder="1" applyAlignment="1">
      <alignment horizontal="left" vertical="center" wrapText="1"/>
    </xf>
    <xf numFmtId="0" fontId="43" fillId="0" borderId="22" xfId="0" applyNumberFormat="1" applyFont="1" applyFill="1" applyBorder="1" applyAlignment="1">
      <alignment horizontal="center" vertical="center" wrapText="1"/>
    </xf>
    <xf numFmtId="0" fontId="43" fillId="0" borderId="22" xfId="4" applyNumberFormat="1" applyFont="1" applyFill="1" applyBorder="1" applyAlignment="1">
      <alignment horizontal="left" vertical="center"/>
    </xf>
    <xf numFmtId="0" fontId="28" fillId="0" borderId="22" xfId="0" applyFont="1" applyBorder="1" applyAlignment="1">
      <alignment horizontal="left" vertical="top"/>
    </xf>
    <xf numFmtId="0" fontId="43" fillId="0" borderId="22" xfId="0" applyNumberFormat="1" applyFont="1" applyFill="1" applyBorder="1" applyAlignment="1">
      <alignment horizontal="center" vertical="center"/>
    </xf>
    <xf numFmtId="10" fontId="43" fillId="0" borderId="22" xfId="5" applyNumberFormat="1" applyFont="1" applyFill="1" applyBorder="1" applyAlignment="1">
      <alignment horizontal="center" vertical="center" wrapText="1"/>
    </xf>
    <xf numFmtId="0" fontId="28" fillId="0" borderId="22" xfId="0" applyNumberFormat="1" applyFont="1" applyFill="1" applyBorder="1" applyAlignment="1">
      <alignment horizontal="center" vertical="center"/>
    </xf>
    <xf numFmtId="0" fontId="28" fillId="0" borderId="22" xfId="0" applyFont="1" applyFill="1" applyBorder="1" applyAlignment="1">
      <alignment horizontal="center" vertical="top" wrapText="1"/>
    </xf>
    <xf numFmtId="0" fontId="43" fillId="0" borderId="22" xfId="3" applyFont="1" applyFill="1" applyBorder="1" applyAlignment="1">
      <alignment horizontal="center" vertical="center" wrapText="1"/>
    </xf>
    <xf numFmtId="0" fontId="43" fillId="0" borderId="22" xfId="3" applyFont="1" applyFill="1" applyBorder="1" applyAlignment="1">
      <alignment horizontal="left" vertical="center" wrapText="1"/>
    </xf>
    <xf numFmtId="0" fontId="43" fillId="0" borderId="22" xfId="0" applyNumberFormat="1" applyFont="1" applyFill="1" applyBorder="1" applyAlignment="1">
      <alignment horizontal="left" vertical="center" wrapText="1"/>
    </xf>
    <xf numFmtId="0" fontId="44" fillId="0" borderId="22" xfId="0" applyNumberFormat="1" applyFont="1" applyFill="1" applyBorder="1" applyAlignment="1">
      <alignment horizontal="center" vertical="center"/>
    </xf>
    <xf numFmtId="0" fontId="28" fillId="0" borderId="22" xfId="0" applyFont="1" applyFill="1" applyBorder="1" applyAlignment="1">
      <alignment horizontal="center" vertical="center" wrapText="1"/>
    </xf>
    <xf numFmtId="10" fontId="43" fillId="0" borderId="22" xfId="0" applyNumberFormat="1" applyFont="1" applyFill="1" applyBorder="1" applyAlignment="1">
      <alignment horizontal="center" vertical="center"/>
    </xf>
    <xf numFmtId="0" fontId="40" fillId="14" borderId="22" xfId="0" applyFont="1" applyFill="1" applyBorder="1" applyAlignment="1">
      <alignment horizontal="center" vertical="top"/>
    </xf>
    <xf numFmtId="0" fontId="28" fillId="0" borderId="22" xfId="0" applyFont="1" applyBorder="1" applyAlignment="1">
      <alignment horizontal="center" vertical="top"/>
    </xf>
    <xf numFmtId="0" fontId="28" fillId="0" borderId="22" xfId="0" applyFont="1" applyFill="1" applyBorder="1" applyAlignment="1">
      <alignment horizontal="center" vertical="top"/>
    </xf>
    <xf numFmtId="0" fontId="28" fillId="0" borderId="22" xfId="0" applyFont="1" applyFill="1" applyBorder="1" applyAlignment="1">
      <alignment horizontal="left" vertical="top"/>
    </xf>
    <xf numFmtId="0" fontId="46" fillId="0" borderId="22" xfId="6" applyFont="1" applyFill="1" applyBorder="1" applyAlignment="1">
      <alignment horizontal="center" vertical="top"/>
    </xf>
    <xf numFmtId="0" fontId="28" fillId="0" borderId="22" xfId="0" applyFont="1" applyBorder="1" applyAlignment="1">
      <alignment vertical="top"/>
    </xf>
    <xf numFmtId="9" fontId="28" fillId="0" borderId="22" xfId="0" applyNumberFormat="1" applyFont="1" applyBorder="1" applyAlignment="1">
      <alignment horizontal="center" vertical="top"/>
    </xf>
    <xf numFmtId="9" fontId="28" fillId="7" borderId="22" xfId="0" applyNumberFormat="1" applyFont="1" applyFill="1" applyBorder="1" applyAlignment="1">
      <alignment horizontal="center" vertical="top"/>
    </xf>
    <xf numFmtId="0" fontId="28" fillId="0" borderId="0" xfId="0" applyFont="1" applyBorder="1" applyAlignment="1">
      <alignment vertical="top"/>
    </xf>
    <xf numFmtId="0" fontId="28" fillId="0" borderId="0" xfId="0" applyFont="1" applyAlignment="1">
      <alignment vertical="top"/>
    </xf>
    <xf numFmtId="0" fontId="47" fillId="0" borderId="22" xfId="0" applyFont="1" applyFill="1" applyBorder="1" applyAlignment="1">
      <alignment horizontal="center" vertical="top" wrapText="1"/>
    </xf>
    <xf numFmtId="0" fontId="40" fillId="15" borderId="22" xfId="7" applyNumberFormat="1" applyFont="1" applyFill="1" applyBorder="1" applyAlignment="1">
      <alignment horizontal="center" vertical="center" wrapText="1"/>
    </xf>
    <xf numFmtId="0" fontId="28" fillId="0" borderId="22" xfId="7" applyNumberFormat="1" applyFont="1" applyFill="1" applyBorder="1" applyAlignment="1">
      <alignment horizontal="center" vertical="center" wrapText="1"/>
    </xf>
    <xf numFmtId="9" fontId="28" fillId="0" borderId="22" xfId="7" applyNumberFormat="1" applyFont="1" applyFill="1" applyBorder="1" applyAlignment="1">
      <alignment horizontal="center" vertical="center" wrapText="1"/>
    </xf>
    <xf numFmtId="0" fontId="28" fillId="0" borderId="22" xfId="7" applyNumberFormat="1" applyFont="1" applyFill="1" applyBorder="1" applyAlignment="1">
      <alignment vertical="center" wrapText="1"/>
    </xf>
    <xf numFmtId="0" fontId="28" fillId="0" borderId="0" xfId="7" applyNumberFormat="1" applyFont="1" applyFill="1" applyBorder="1" applyAlignment="1">
      <alignment vertical="center" wrapText="1"/>
    </xf>
    <xf numFmtId="0" fontId="28" fillId="0" borderId="0" xfId="7" applyFont="1" applyFill="1" applyAlignment="1">
      <alignment vertical="top" wrapText="1"/>
    </xf>
    <xf numFmtId="0" fontId="28" fillId="0" borderId="0" xfId="0" applyFont="1" applyFill="1" applyAlignment="1">
      <alignment vertical="top" wrapText="1"/>
    </xf>
    <xf numFmtId="0" fontId="48" fillId="0" borderId="22" xfId="7" applyFont="1" applyFill="1" applyBorder="1" applyAlignment="1">
      <alignment horizontal="center" vertical="center" wrapText="1"/>
    </xf>
    <xf numFmtId="0" fontId="28" fillId="0" borderId="0" xfId="7" applyNumberFormat="1" applyFont="1" applyFill="1" applyBorder="1" applyAlignment="1">
      <alignment horizontal="center" vertical="center" wrapText="1"/>
    </xf>
    <xf numFmtId="0" fontId="28" fillId="0" borderId="0" xfId="7" applyNumberFormat="1" applyFont="1" applyFill="1" applyAlignment="1">
      <alignment horizontal="center" vertical="center" wrapText="1"/>
    </xf>
    <xf numFmtId="0" fontId="43" fillId="0" borderId="22" xfId="7" applyFont="1" applyFill="1" applyBorder="1" applyAlignment="1">
      <alignment horizontal="center" vertical="center" wrapText="1"/>
    </xf>
    <xf numFmtId="0" fontId="28" fillId="0" borderId="0" xfId="0" applyNumberFormat="1" applyFont="1" applyFill="1" applyAlignment="1">
      <alignment vertical="center" wrapText="1"/>
    </xf>
    <xf numFmtId="0" fontId="46" fillId="0" borderId="22" xfId="6" applyNumberFormat="1" applyFont="1" applyFill="1" applyBorder="1" applyAlignment="1">
      <alignment horizontal="center" vertical="center" wrapText="1"/>
    </xf>
    <xf numFmtId="0" fontId="28" fillId="0" borderId="21" xfId="7" applyNumberFormat="1" applyFont="1" applyFill="1" applyBorder="1" applyAlignment="1">
      <alignment horizontal="center" vertical="center" wrapText="1"/>
    </xf>
    <xf numFmtId="49" fontId="28" fillId="0" borderId="22" xfId="7" applyNumberFormat="1" applyFont="1" applyFill="1" applyBorder="1" applyAlignment="1">
      <alignment horizontal="center" vertical="center" wrapText="1"/>
    </xf>
    <xf numFmtId="177" fontId="28" fillId="0" borderId="22" xfId="7" applyNumberFormat="1" applyFont="1" applyFill="1" applyBorder="1" applyAlignment="1">
      <alignment horizontal="center" vertical="center" wrapText="1"/>
    </xf>
    <xf numFmtId="0" fontId="28" fillId="0" borderId="25" xfId="7" applyNumberFormat="1" applyFont="1" applyFill="1" applyBorder="1" applyAlignment="1">
      <alignment horizontal="center" vertical="center" wrapText="1"/>
    </xf>
    <xf numFmtId="0" fontId="28" fillId="0" borderId="26" xfId="7" applyFont="1" applyFill="1" applyBorder="1" applyAlignment="1">
      <alignment horizontal="center" vertical="center" wrapText="1"/>
    </xf>
    <xf numFmtId="0" fontId="40" fillId="15" borderId="21" xfId="7" applyNumberFormat="1" applyFont="1" applyFill="1" applyBorder="1" applyAlignment="1">
      <alignment horizontal="center" vertical="center" wrapText="1"/>
    </xf>
    <xf numFmtId="0" fontId="28" fillId="0" borderId="22" xfId="7" applyFont="1" applyFill="1" applyBorder="1" applyAlignment="1">
      <alignment horizontal="center" vertical="top" wrapText="1"/>
    </xf>
    <xf numFmtId="0" fontId="28" fillId="0" borderId="22" xfId="7" applyFont="1" applyFill="1" applyBorder="1" applyAlignment="1">
      <alignment vertical="top" wrapText="1"/>
    </xf>
    <xf numFmtId="9" fontId="28" fillId="16" borderId="22" xfId="2" applyFont="1" applyFill="1" applyBorder="1" applyAlignment="1">
      <alignment horizontal="center" vertical="center" wrapText="1"/>
    </xf>
    <xf numFmtId="0" fontId="40" fillId="15" borderId="24" xfId="7" applyNumberFormat="1" applyFont="1" applyFill="1" applyBorder="1" applyAlignment="1">
      <alignment horizontal="center" vertical="center" wrapText="1"/>
    </xf>
    <xf numFmtId="0" fontId="40" fillId="15" borderId="23" xfId="7" applyNumberFormat="1" applyFont="1" applyFill="1" applyBorder="1" applyAlignment="1">
      <alignment horizontal="center" vertical="center" wrapText="1"/>
    </xf>
    <xf numFmtId="0" fontId="28" fillId="0" borderId="0" xfId="0" applyNumberFormat="1" applyFont="1" applyFill="1" applyBorder="1" applyAlignment="1">
      <alignment vertical="center" wrapText="1"/>
    </xf>
    <xf numFmtId="0" fontId="28" fillId="0" borderId="22" xfId="0" applyFont="1" applyFill="1" applyBorder="1" applyAlignment="1">
      <alignment horizontal="left" vertical="top" wrapText="1"/>
    </xf>
    <xf numFmtId="0" fontId="46" fillId="0" borderId="22" xfId="6" applyFont="1" applyFill="1" applyBorder="1" applyAlignment="1" applyProtection="1">
      <alignment horizontal="center" vertical="center"/>
    </xf>
    <xf numFmtId="176" fontId="28" fillId="0" borderId="22" xfId="0" applyNumberFormat="1" applyFont="1" applyFill="1" applyBorder="1" applyAlignment="1">
      <alignment horizontal="center" vertical="top" wrapText="1"/>
    </xf>
    <xf numFmtId="178" fontId="28" fillId="0" borderId="22" xfId="0" applyNumberFormat="1" applyFont="1" applyFill="1" applyBorder="1" applyAlignment="1">
      <alignment horizontal="center" vertical="center"/>
    </xf>
    <xf numFmtId="0" fontId="44" fillId="0" borderId="22" xfId="0" applyFont="1" applyFill="1" applyBorder="1" applyAlignment="1">
      <alignment horizontal="center" vertical="top" wrapText="1"/>
    </xf>
    <xf numFmtId="0" fontId="40" fillId="14" borderId="22" xfId="0" applyFont="1" applyFill="1" applyBorder="1" applyAlignment="1">
      <alignment horizontal="center" vertical="center" wrapText="1"/>
    </xf>
    <xf numFmtId="0" fontId="48" fillId="0" borderId="22" xfId="0" applyFont="1" applyFill="1" applyBorder="1" applyAlignment="1">
      <alignment horizontal="center" vertical="center"/>
    </xf>
    <xf numFmtId="0" fontId="48" fillId="0" borderId="22" xfId="0" applyFont="1" applyFill="1" applyBorder="1" applyAlignment="1">
      <alignment horizontal="left" vertical="center" wrapText="1"/>
    </xf>
    <xf numFmtId="0" fontId="40" fillId="15" borderId="22" xfId="0" applyFont="1" applyFill="1" applyBorder="1" applyAlignment="1">
      <alignment horizontal="center" vertical="center" wrapText="1"/>
    </xf>
    <xf numFmtId="0" fontId="49" fillId="0" borderId="22" xfId="0" applyFont="1" applyFill="1" applyBorder="1" applyAlignment="1">
      <alignment horizontal="center" vertical="center"/>
    </xf>
    <xf numFmtId="0" fontId="49" fillId="0" borderId="22" xfId="0" applyFont="1" applyFill="1" applyBorder="1" applyAlignment="1">
      <alignment vertical="center"/>
    </xf>
    <xf numFmtId="0" fontId="46" fillId="0" borderId="22" xfId="6" applyFont="1" applyFill="1" applyBorder="1" applyAlignment="1" applyProtection="1">
      <alignment vertical="center"/>
    </xf>
    <xf numFmtId="0" fontId="28" fillId="0" borderId="22" xfId="0" applyFont="1" applyFill="1" applyBorder="1" applyAlignment="1">
      <alignment horizontal="center" vertical="center"/>
    </xf>
    <xf numFmtId="0" fontId="28" fillId="17" borderId="22" xfId="0" applyFont="1" applyFill="1" applyBorder="1" applyAlignment="1">
      <alignment horizontal="center" vertical="top" wrapText="1"/>
    </xf>
    <xf numFmtId="0" fontId="28" fillId="0" borderId="22" xfId="0" applyFont="1" applyFill="1" applyBorder="1" applyAlignment="1">
      <alignment vertical="center"/>
    </xf>
    <xf numFmtId="178" fontId="28" fillId="0" borderId="22" xfId="0" applyNumberFormat="1" applyFont="1" applyFill="1" applyBorder="1" applyAlignment="1">
      <alignment vertical="center"/>
    </xf>
    <xf numFmtId="0" fontId="28" fillId="0" borderId="22" xfId="0" applyFont="1" applyFill="1" applyBorder="1" applyAlignment="1">
      <alignment vertical="top" wrapText="1"/>
    </xf>
    <xf numFmtId="0" fontId="28" fillId="0" borderId="27" xfId="0" applyFont="1" applyFill="1" applyBorder="1" applyAlignment="1">
      <alignment vertical="top" wrapText="1"/>
    </xf>
    <xf numFmtId="178" fontId="28" fillId="18" borderId="22" xfId="0" applyNumberFormat="1" applyFont="1" applyFill="1" applyBorder="1" applyAlignment="1">
      <alignment horizontal="center" vertical="center"/>
    </xf>
    <xf numFmtId="0" fontId="28" fillId="0" borderId="22" xfId="0" applyFont="1" applyFill="1" applyBorder="1" applyAlignment="1">
      <alignment horizontal="left" vertical="center"/>
    </xf>
    <xf numFmtId="0" fontId="50" fillId="0" borderId="22" xfId="0" applyFont="1" applyFill="1" applyBorder="1" applyAlignment="1">
      <alignment horizontal="center" vertical="center"/>
    </xf>
    <xf numFmtId="0" fontId="50" fillId="17" borderId="22" xfId="0" applyFont="1" applyFill="1" applyBorder="1" applyAlignment="1">
      <alignment horizontal="center" vertical="top" wrapText="1"/>
    </xf>
    <xf numFmtId="0" fontId="50" fillId="0" borderId="22" xfId="0" applyFont="1" applyFill="1" applyBorder="1" applyAlignment="1">
      <alignment vertical="center"/>
    </xf>
    <xf numFmtId="0" fontId="52" fillId="10" borderId="14" xfId="0" applyNumberFormat="1" applyFont="1" applyFill="1" applyBorder="1" applyAlignment="1">
      <alignment horizontal="center" vertical="center" wrapText="1"/>
    </xf>
    <xf numFmtId="0" fontId="53" fillId="10" borderId="15" xfId="0" applyNumberFormat="1" applyFont="1" applyFill="1" applyBorder="1" applyAlignment="1">
      <alignment horizontal="center" vertical="center" wrapText="1"/>
    </xf>
    <xf numFmtId="10" fontId="53" fillId="10" borderId="18" xfId="0" applyNumberFormat="1" applyFont="1" applyFill="1" applyBorder="1" applyAlignment="1">
      <alignment horizontal="center" vertical="center" wrapText="1"/>
    </xf>
    <xf numFmtId="0" fontId="53" fillId="10" borderId="19" xfId="0" applyNumberFormat="1" applyFont="1" applyFill="1" applyBorder="1" applyAlignment="1">
      <alignment horizontal="center" vertical="center" wrapText="1"/>
    </xf>
    <xf numFmtId="0" fontId="59" fillId="0" borderId="1" xfId="8" applyNumberFormat="1" applyFont="1" applyFill="1" applyBorder="1" applyAlignment="1">
      <alignment horizontal="center" vertical="center"/>
    </xf>
    <xf numFmtId="0" fontId="59" fillId="0" borderId="1" xfId="0" applyNumberFormat="1" applyFont="1" applyBorder="1" applyAlignment="1">
      <alignment vertical="center"/>
    </xf>
    <xf numFmtId="0" fontId="60" fillId="0" borderId="1" xfId="0" applyFont="1" applyBorder="1" applyAlignment="1">
      <alignment horizontal="left" vertical="center" wrapText="1"/>
    </xf>
    <xf numFmtId="0" fontId="61" fillId="0" borderId="1" xfId="0" applyNumberFormat="1" applyFont="1" applyBorder="1" applyAlignment="1">
      <alignment vertical="center"/>
    </xf>
    <xf numFmtId="0" fontId="62" fillId="0" borderId="1" xfId="0" applyNumberFormat="1" applyFont="1" applyBorder="1" applyAlignment="1">
      <alignment horizontal="center" vertical="center"/>
    </xf>
    <xf numFmtId="179" fontId="62" fillId="0" borderId="1" xfId="0" applyNumberFormat="1" applyFont="1" applyBorder="1" applyAlignment="1">
      <alignment horizontal="center" vertical="center"/>
    </xf>
    <xf numFmtId="10" fontId="62" fillId="0" borderId="1" xfId="0" applyNumberFormat="1" applyFont="1" applyBorder="1" applyAlignment="1">
      <alignment horizontal="center" vertical="center"/>
    </xf>
    <xf numFmtId="0" fontId="63" fillId="19" borderId="29" xfId="0" applyNumberFormat="1" applyFont="1" applyFill="1" applyBorder="1" applyAlignment="1">
      <alignment vertical="center" wrapText="1"/>
    </xf>
    <xf numFmtId="0" fontId="52" fillId="10" borderId="15" xfId="0" applyNumberFormat="1" applyFont="1" applyFill="1" applyBorder="1" applyAlignment="1">
      <alignment horizontal="center" vertical="center" wrapText="1"/>
    </xf>
    <xf numFmtId="43" fontId="53" fillId="10" borderId="15" xfId="0" applyNumberFormat="1" applyFont="1" applyFill="1" applyBorder="1" applyAlignment="1">
      <alignment horizontal="center" vertical="center" wrapText="1"/>
    </xf>
    <xf numFmtId="43" fontId="54" fillId="10" borderId="15" xfId="0" applyNumberFormat="1" applyFont="1" applyFill="1" applyBorder="1" applyAlignment="1">
      <alignment horizontal="center" vertical="center" wrapText="1"/>
    </xf>
    <xf numFmtId="43" fontId="64" fillId="19" borderId="15" xfId="0" applyNumberFormat="1" applyFont="1" applyFill="1" applyBorder="1" applyAlignment="1">
      <alignment horizontal="center" vertical="center" wrapText="1"/>
    </xf>
    <xf numFmtId="10" fontId="53" fillId="10" borderId="15" xfId="2" applyNumberFormat="1" applyFont="1" applyFill="1" applyBorder="1" applyAlignment="1">
      <alignment horizontal="center" vertical="center" wrapText="1"/>
    </xf>
    <xf numFmtId="0" fontId="54" fillId="10" borderId="15" xfId="0" applyNumberFormat="1" applyFont="1" applyFill="1" applyBorder="1" applyAlignment="1">
      <alignment horizontal="center" vertical="center" wrapText="1"/>
    </xf>
    <xf numFmtId="43" fontId="52" fillId="10" borderId="15" xfId="0" applyNumberFormat="1" applyFont="1" applyFill="1" applyBorder="1" applyAlignment="1">
      <alignment horizontal="center" vertical="center" wrapText="1"/>
    </xf>
    <xf numFmtId="0" fontId="53" fillId="10" borderId="35" xfId="0" applyNumberFormat="1" applyFont="1" applyFill="1" applyBorder="1" applyAlignment="1">
      <alignment horizontal="center" vertical="center" wrapText="1"/>
    </xf>
    <xf numFmtId="0" fontId="56" fillId="10" borderId="14" xfId="0" applyNumberFormat="1" applyFont="1" applyFill="1" applyBorder="1" applyAlignment="1">
      <alignment horizontal="center" vertical="center" wrapText="1"/>
    </xf>
    <xf numFmtId="0" fontId="57" fillId="10" borderId="37" xfId="0" applyNumberFormat="1" applyFont="1" applyFill="1" applyBorder="1" applyAlignment="1">
      <alignment horizontal="center" vertical="center"/>
    </xf>
    <xf numFmtId="0" fontId="59" fillId="0" borderId="38" xfId="0" applyNumberFormat="1" applyFont="1" applyBorder="1" applyAlignment="1">
      <alignment horizontal="center" vertical="center"/>
    </xf>
    <xf numFmtId="0" fontId="59" fillId="20" borderId="38" xfId="0" applyNumberFormat="1" applyFont="1" applyFill="1" applyBorder="1" applyAlignment="1">
      <alignment horizontal="center" vertical="center"/>
    </xf>
    <xf numFmtId="0" fontId="62" fillId="0" borderId="38" xfId="0" applyNumberFormat="1" applyFont="1" applyBorder="1" applyAlignment="1">
      <alignment horizontal="center" vertical="center"/>
    </xf>
    <xf numFmtId="0" fontId="62" fillId="0" borderId="38" xfId="0" applyNumberFormat="1" applyFont="1" applyBorder="1" applyAlignment="1">
      <alignment vertical="center" wrapText="1"/>
    </xf>
    <xf numFmtId="0" fontId="62" fillId="0" borderId="38" xfId="0" applyNumberFormat="1" applyFont="1" applyBorder="1" applyAlignment="1">
      <alignment horizontal="center" vertical="center" wrapText="1"/>
    </xf>
    <xf numFmtId="43" fontId="62" fillId="0" borderId="38" xfId="0" applyNumberFormat="1" applyFont="1" applyBorder="1" applyAlignment="1">
      <alignment horizontal="center" vertical="center"/>
    </xf>
    <xf numFmtId="43" fontId="62" fillId="19" borderId="38" xfId="0" applyNumberFormat="1" applyFont="1" applyFill="1" applyBorder="1" applyAlignment="1">
      <alignment horizontal="center" vertical="center"/>
    </xf>
    <xf numFmtId="10" fontId="62" fillId="0" borderId="38" xfId="0" applyNumberFormat="1" applyFont="1" applyBorder="1" applyAlignment="1">
      <alignment horizontal="center" vertical="center"/>
    </xf>
    <xf numFmtId="43" fontId="62" fillId="18" borderId="38" xfId="0" applyNumberFormat="1" applyFont="1" applyFill="1" applyBorder="1" applyAlignment="1">
      <alignment horizontal="center" vertical="center"/>
    </xf>
    <xf numFmtId="0" fontId="61" fillId="0" borderId="38" xfId="0" applyNumberFormat="1" applyFont="1" applyBorder="1" applyAlignment="1">
      <alignment horizontal="center" vertical="center" wrapText="1"/>
    </xf>
    <xf numFmtId="0" fontId="61" fillId="0" borderId="38" xfId="0" applyNumberFormat="1" applyFont="1" applyBorder="1" applyAlignment="1">
      <alignment horizontal="center" vertical="center"/>
    </xf>
    <xf numFmtId="0" fontId="58" fillId="0" borderId="38" xfId="0" applyNumberFormat="1" applyFont="1" applyBorder="1" applyAlignment="1">
      <alignment horizontal="center" vertical="center"/>
    </xf>
    <xf numFmtId="0" fontId="58" fillId="20" borderId="38" xfId="0" applyNumberFormat="1" applyFont="1" applyFill="1" applyBorder="1" applyAlignment="1">
      <alignment horizontal="center" vertical="center"/>
    </xf>
    <xf numFmtId="0" fontId="58" fillId="0" borderId="38" xfId="0" applyNumberFormat="1" applyFont="1" applyBorder="1" applyAlignment="1">
      <alignment vertical="center" wrapText="1"/>
    </xf>
    <xf numFmtId="0" fontId="58" fillId="0" borderId="38" xfId="0" applyNumberFormat="1" applyFont="1" applyBorder="1" applyAlignment="1">
      <alignment horizontal="center" vertical="center" wrapText="1"/>
    </xf>
    <xf numFmtId="43" fontId="58" fillId="0" borderId="38" xfId="0" applyNumberFormat="1" applyFont="1" applyBorder="1" applyAlignment="1">
      <alignment horizontal="center" vertical="center"/>
    </xf>
    <xf numFmtId="10" fontId="58" fillId="0" borderId="38" xfId="0" applyNumberFormat="1" applyFont="1" applyBorder="1" applyAlignment="1">
      <alignment horizontal="center" vertical="center"/>
    </xf>
    <xf numFmtId="43" fontId="58" fillId="18" borderId="38" xfId="0" applyNumberFormat="1" applyFont="1" applyFill="1" applyBorder="1" applyAlignment="1">
      <alignment horizontal="center" vertical="center"/>
    </xf>
    <xf numFmtId="0" fontId="67" fillId="21" borderId="44" xfId="0" applyFont="1" applyFill="1" applyBorder="1" applyAlignment="1">
      <alignment horizontal="center" vertical="center" wrapText="1"/>
    </xf>
    <xf numFmtId="0" fontId="68" fillId="21" borderId="46" xfId="0" applyFont="1" applyFill="1" applyBorder="1" applyAlignment="1">
      <alignment horizontal="center" vertical="center" wrapText="1"/>
    </xf>
    <xf numFmtId="0" fontId="67" fillId="21" borderId="49" xfId="0" applyFont="1" applyFill="1" applyBorder="1" applyAlignment="1">
      <alignment horizontal="center" vertical="center" wrapText="1"/>
    </xf>
    <xf numFmtId="43" fontId="68" fillId="21" borderId="49" xfId="0" applyNumberFormat="1" applyFont="1" applyFill="1" applyBorder="1" applyAlignment="1">
      <alignment horizontal="center" vertical="center" wrapText="1"/>
    </xf>
    <xf numFmtId="43" fontId="54" fillId="21" borderId="49" xfId="0" applyNumberFormat="1" applyFont="1" applyFill="1" applyBorder="1" applyAlignment="1">
      <alignment horizontal="center" vertical="center" wrapText="1"/>
    </xf>
    <xf numFmtId="43" fontId="64" fillId="21" borderId="49" xfId="0" applyNumberFormat="1" applyFont="1" applyFill="1" applyBorder="1" applyAlignment="1">
      <alignment horizontal="center" vertical="center" wrapText="1"/>
    </xf>
    <xf numFmtId="0" fontId="68" fillId="21" borderId="49" xfId="0" applyFont="1" applyFill="1" applyBorder="1" applyAlignment="1">
      <alignment horizontal="center" vertical="center" wrapText="1"/>
    </xf>
    <xf numFmtId="0" fontId="54" fillId="21" borderId="49" xfId="0" applyFont="1" applyFill="1" applyBorder="1" applyAlignment="1">
      <alignment horizontal="center" vertical="center" wrapText="1"/>
    </xf>
    <xf numFmtId="43" fontId="67" fillId="21" borderId="49" xfId="0" applyNumberFormat="1" applyFont="1" applyFill="1" applyBorder="1" applyAlignment="1">
      <alignment horizontal="center" vertical="center" wrapText="1"/>
    </xf>
    <xf numFmtId="0" fontId="68" fillId="21" borderId="50" xfId="0" applyFont="1" applyFill="1" applyBorder="1" applyAlignment="1">
      <alignment horizontal="center" vertical="center" wrapText="1"/>
    </xf>
    <xf numFmtId="0" fontId="36" fillId="0" borderId="1" xfId="0" applyFont="1" applyFill="1" applyBorder="1" applyAlignment="1">
      <alignment vertical="center"/>
    </xf>
    <xf numFmtId="0" fontId="71" fillId="0" borderId="1" xfId="0" applyFont="1" applyFill="1" applyBorder="1" applyAlignment="1">
      <alignment horizontal="center" vertical="center"/>
    </xf>
    <xf numFmtId="0" fontId="71" fillId="0" borderId="1" xfId="0" applyFont="1" applyFill="1" applyBorder="1" applyAlignment="1">
      <alignment vertical="center"/>
    </xf>
    <xf numFmtId="0" fontId="72" fillId="0" borderId="1" xfId="0" applyFont="1" applyFill="1" applyBorder="1" applyAlignment="1">
      <alignment horizontal="left" vertical="center" wrapText="1"/>
    </xf>
    <xf numFmtId="0" fontId="73" fillId="0" borderId="1" xfId="0" applyFont="1" applyFill="1" applyBorder="1" applyAlignment="1">
      <alignment vertical="center" wrapText="1"/>
    </xf>
    <xf numFmtId="0" fontId="74" fillId="0" borderId="1" xfId="0" applyFont="1" applyFill="1" applyBorder="1" applyAlignment="1">
      <alignment horizontal="center" vertical="center"/>
    </xf>
    <xf numFmtId="9" fontId="36" fillId="0" borderId="1" xfId="0" applyNumberFormat="1" applyFont="1" applyFill="1" applyBorder="1" applyAlignment="1">
      <alignment vertical="center"/>
    </xf>
    <xf numFmtId="0" fontId="36" fillId="0" borderId="1" xfId="0" applyFont="1" applyFill="1" applyBorder="1" applyAlignment="1">
      <alignment vertical="center" wrapText="1"/>
    </xf>
    <xf numFmtId="0" fontId="50" fillId="5" borderId="14" xfId="0" applyFont="1" applyFill="1" applyBorder="1" applyAlignment="1">
      <alignment horizontal="center" vertical="center" wrapText="1"/>
    </xf>
    <xf numFmtId="0" fontId="36" fillId="0" borderId="1" xfId="0" applyFont="1" applyBorder="1" applyAlignment="1">
      <alignment vertical="center" wrapText="1"/>
    </xf>
    <xf numFmtId="0" fontId="71" fillId="0" borderId="1" xfId="0" applyFont="1" applyFill="1" applyBorder="1" applyAlignment="1">
      <alignment horizontal="center" vertical="center" wrapText="1"/>
    </xf>
    <xf numFmtId="0" fontId="50" fillId="0" borderId="52" xfId="0" applyFont="1" applyBorder="1" applyAlignment="1">
      <alignment horizontal="center" vertical="center" wrapText="1"/>
    </xf>
    <xf numFmtId="0" fontId="50" fillId="0" borderId="53" xfId="0" applyFont="1" applyBorder="1" applyAlignment="1">
      <alignment horizontal="center" vertical="center" wrapText="1"/>
    </xf>
    <xf numFmtId="181" fontId="50" fillId="0" borderId="52" xfId="0" applyNumberFormat="1" applyFont="1" applyBorder="1" applyAlignment="1">
      <alignment horizontal="center" vertical="center" wrapText="1"/>
    </xf>
    <xf numFmtId="177" fontId="50" fillId="0" borderId="52" xfId="0" applyNumberFormat="1" applyFont="1" applyBorder="1" applyAlignment="1">
      <alignment horizontal="center" vertical="center" wrapText="1"/>
    </xf>
    <xf numFmtId="0" fontId="50" fillId="0" borderId="54" xfId="0" applyFont="1" applyBorder="1" applyAlignment="1">
      <alignment horizontal="center" vertical="center" wrapText="1"/>
    </xf>
    <xf numFmtId="0" fontId="52" fillId="10" borderId="18" xfId="0" applyNumberFormat="1" applyFont="1" applyFill="1" applyBorder="1" applyAlignment="1">
      <alignment horizontal="center" vertical="center" wrapText="1"/>
    </xf>
    <xf numFmtId="0" fontId="53" fillId="10" borderId="18" xfId="0" applyNumberFormat="1" applyFont="1" applyFill="1" applyBorder="1" applyAlignment="1">
      <alignment horizontal="center" vertical="center" wrapText="1"/>
    </xf>
    <xf numFmtId="0" fontId="54" fillId="10" borderId="18" xfId="0" applyNumberFormat="1" applyFont="1" applyFill="1" applyBorder="1" applyAlignment="1">
      <alignment horizontal="center" vertical="center" wrapText="1"/>
    </xf>
    <xf numFmtId="0" fontId="77" fillId="0" borderId="55" xfId="0" applyNumberFormat="1" applyFont="1" applyBorder="1" applyAlignment="1">
      <alignment vertical="center" wrapText="1"/>
    </xf>
    <xf numFmtId="0" fontId="77" fillId="0" borderId="56" xfId="0" applyNumberFormat="1" applyFont="1" applyBorder="1" applyAlignment="1">
      <alignment vertical="center" wrapText="1"/>
    </xf>
    <xf numFmtId="0" fontId="77" fillId="0" borderId="0" xfId="0" applyNumberFormat="1" applyFont="1" applyAlignment="1">
      <alignment vertical="center"/>
    </xf>
    <xf numFmtId="0" fontId="0" fillId="0" borderId="0" xfId="0" applyFont="1" applyAlignment="1">
      <alignment vertical="top" wrapText="1"/>
    </xf>
    <xf numFmtId="0" fontId="41" fillId="10" borderId="14" xfId="0" applyNumberFormat="1" applyFont="1" applyFill="1" applyBorder="1" applyAlignment="1">
      <alignment horizontal="center" vertical="center" wrapText="1"/>
    </xf>
    <xf numFmtId="0" fontId="79" fillId="10" borderId="15" xfId="0" applyNumberFormat="1" applyFont="1" applyFill="1" applyBorder="1" applyAlignment="1">
      <alignment horizontal="center" vertical="center" wrapText="1"/>
    </xf>
    <xf numFmtId="0" fontId="77" fillId="0" borderId="25" xfId="0" applyNumberFormat="1" applyFont="1" applyBorder="1" applyAlignment="1">
      <alignment vertical="center" wrapText="1"/>
    </xf>
    <xf numFmtId="0" fontId="77" fillId="0" borderId="26" xfId="0" applyFont="1" applyBorder="1" applyAlignment="1">
      <alignment vertical="center"/>
    </xf>
    <xf numFmtId="0" fontId="41" fillId="10" borderId="15" xfId="0" applyNumberFormat="1" applyFont="1" applyFill="1" applyBorder="1" applyAlignment="1">
      <alignment horizontal="center" vertical="center" wrapText="1"/>
    </xf>
    <xf numFmtId="0" fontId="80" fillId="10" borderId="15" xfId="0" applyNumberFormat="1" applyFont="1" applyFill="1" applyBorder="1" applyAlignment="1">
      <alignment horizontal="center" vertical="center" wrapText="1"/>
    </xf>
    <xf numFmtId="0" fontId="79" fillId="10" borderId="35" xfId="0" applyNumberFormat="1" applyFont="1" applyFill="1" applyBorder="1" applyAlignment="1">
      <alignment horizontal="center" vertical="center" wrapText="1"/>
    </xf>
    <xf numFmtId="0" fontId="14" fillId="10" borderId="14" xfId="0" applyNumberFormat="1" applyFont="1" applyFill="1" applyBorder="1" applyAlignment="1">
      <alignment horizontal="center" vertical="center" wrapText="1"/>
    </xf>
    <xf numFmtId="0" fontId="83" fillId="10" borderId="37" xfId="0" applyNumberFormat="1" applyFont="1" applyFill="1" applyBorder="1" applyAlignment="1">
      <alignment horizontal="center" vertical="center"/>
    </xf>
    <xf numFmtId="0" fontId="84" fillId="0" borderId="38" xfId="0" applyNumberFormat="1" applyFont="1" applyBorder="1" applyAlignment="1">
      <alignment horizontal="center" vertical="center"/>
    </xf>
    <xf numFmtId="0" fontId="85" fillId="0" borderId="1" xfId="0" applyNumberFormat="1" applyFont="1" applyBorder="1" applyAlignment="1">
      <alignment horizontal="center" vertical="center" wrapText="1"/>
    </xf>
    <xf numFmtId="0" fontId="50" fillId="20" borderId="1" xfId="0" applyFont="1" applyFill="1" applyBorder="1" applyAlignment="1">
      <alignment horizontal="center" vertical="center"/>
    </xf>
    <xf numFmtId="0" fontId="86" fillId="0" borderId="38" xfId="0" applyNumberFormat="1" applyFont="1" applyBorder="1" applyAlignment="1">
      <alignment horizontal="center" vertical="center"/>
    </xf>
    <xf numFmtId="0" fontId="87" fillId="0" borderId="1" xfId="0" applyFont="1" applyFill="1" applyBorder="1" applyAlignment="1">
      <alignment vertical="center" wrapText="1"/>
    </xf>
    <xf numFmtId="0" fontId="88" fillId="0" borderId="38" xfId="0" applyNumberFormat="1" applyFont="1" applyFill="1" applyBorder="1" applyAlignment="1">
      <alignment horizontal="center" vertical="center" wrapText="1"/>
    </xf>
    <xf numFmtId="0" fontId="88" fillId="0" borderId="57" xfId="0" applyNumberFormat="1" applyFont="1" applyFill="1" applyBorder="1" applyAlignment="1">
      <alignment horizontal="left" vertical="center"/>
    </xf>
    <xf numFmtId="178" fontId="87" fillId="0" borderId="1" xfId="0" applyNumberFormat="1" applyFont="1" applyBorder="1" applyAlignment="1">
      <alignment horizontal="center" vertical="center" wrapText="1"/>
    </xf>
    <xf numFmtId="182" fontId="89" fillId="0" borderId="1" xfId="0" applyNumberFormat="1" applyFont="1" applyFill="1" applyBorder="1" applyAlignment="1">
      <alignment horizontal="center" vertical="center"/>
    </xf>
    <xf numFmtId="0" fontId="89" fillId="0" borderId="1" xfId="0" applyFont="1" applyBorder="1" applyAlignment="1">
      <alignment horizontal="center" vertical="center"/>
    </xf>
    <xf numFmtId="0" fontId="90" fillId="0" borderId="38" xfId="0" applyNumberFormat="1" applyFont="1" applyBorder="1" applyAlignment="1">
      <alignment horizontal="center" vertical="center"/>
    </xf>
    <xf numFmtId="183" fontId="87" fillId="20" borderId="1" xfId="0" applyNumberFormat="1" applyFont="1" applyFill="1" applyBorder="1" applyAlignment="1">
      <alignment horizontal="center" vertical="center"/>
    </xf>
    <xf numFmtId="0" fontId="87" fillId="0" borderId="1" xfId="0" applyFont="1" applyFill="1" applyBorder="1" applyAlignment="1">
      <alignment horizontal="center" vertical="center"/>
    </xf>
    <xf numFmtId="177" fontId="86" fillId="0" borderId="38" xfId="0" applyNumberFormat="1" applyFont="1" applyBorder="1" applyAlignment="1">
      <alignment horizontal="center" vertical="center"/>
    </xf>
    <xf numFmtId="183" fontId="87" fillId="0" borderId="1" xfId="0" applyNumberFormat="1" applyFont="1" applyFill="1" applyBorder="1" applyAlignment="1">
      <alignment horizontal="center" vertical="center"/>
    </xf>
    <xf numFmtId="0" fontId="91" fillId="0" borderId="38" xfId="0" applyNumberFormat="1" applyFont="1" applyBorder="1" applyAlignment="1">
      <alignment horizontal="center" vertical="center" wrapText="1"/>
    </xf>
    <xf numFmtId="183" fontId="89" fillId="0" borderId="1" xfId="0" applyNumberFormat="1" applyFont="1" applyFill="1" applyBorder="1" applyAlignment="1">
      <alignment horizontal="left" vertical="center"/>
    </xf>
    <xf numFmtId="0" fontId="91" fillId="0" borderId="38" xfId="0" applyNumberFormat="1" applyFont="1" applyFill="1" applyBorder="1" applyAlignment="1">
      <alignment horizontal="center" vertical="center"/>
    </xf>
    <xf numFmtId="0" fontId="91" fillId="0" borderId="38" xfId="0" applyNumberFormat="1" applyFont="1" applyBorder="1" applyAlignment="1">
      <alignment horizontal="center" vertical="center"/>
    </xf>
    <xf numFmtId="0" fontId="91" fillId="0" borderId="58" xfId="0" applyNumberFormat="1" applyFont="1" applyBorder="1" applyAlignment="1">
      <alignment horizontal="center" vertical="center"/>
    </xf>
    <xf numFmtId="0" fontId="91" fillId="0" borderId="26" xfId="0" applyFont="1" applyBorder="1" applyAlignment="1">
      <alignment horizontal="center" vertical="center"/>
    </xf>
    <xf numFmtId="0" fontId="91" fillId="0" borderId="0" xfId="0" applyNumberFormat="1" applyFont="1" applyBorder="1" applyAlignment="1">
      <alignment horizontal="center" vertical="center"/>
    </xf>
    <xf numFmtId="0" fontId="92" fillId="0" borderId="0" xfId="0" applyFont="1" applyBorder="1" applyAlignment="1">
      <alignment horizontal="center" vertical="top" wrapText="1"/>
    </xf>
    <xf numFmtId="0" fontId="93" fillId="20" borderId="1" xfId="0" applyNumberFormat="1" applyFont="1" applyFill="1" applyBorder="1" applyAlignment="1">
      <alignment horizontal="center" vertical="center" wrapText="1"/>
    </xf>
    <xf numFmtId="0" fontId="94" fillId="20" borderId="1" xfId="0" applyNumberFormat="1" applyFont="1" applyFill="1" applyBorder="1" applyAlignment="1">
      <alignment horizontal="center" vertical="center"/>
    </xf>
    <xf numFmtId="0" fontId="75" fillId="20" borderId="57" xfId="0" applyNumberFormat="1" applyFont="1" applyFill="1" applyBorder="1" applyAlignment="1">
      <alignment horizontal="center" vertical="center"/>
    </xf>
    <xf numFmtId="0" fontId="75" fillId="20" borderId="38" xfId="0" applyNumberFormat="1" applyFont="1" applyFill="1" applyBorder="1" applyAlignment="1">
      <alignment horizontal="center" vertical="center"/>
    </xf>
    <xf numFmtId="0" fontId="72" fillId="20" borderId="1" xfId="0" applyNumberFormat="1" applyFont="1" applyFill="1" applyBorder="1" applyAlignment="1">
      <alignment horizontal="center" vertical="center" wrapText="1"/>
    </xf>
    <xf numFmtId="0" fontId="88" fillId="20" borderId="38" xfId="0" applyNumberFormat="1" applyFont="1" applyFill="1" applyBorder="1" applyAlignment="1">
      <alignment horizontal="center" vertical="center"/>
    </xf>
    <xf numFmtId="0" fontId="89" fillId="20" borderId="1" xfId="0" applyFont="1" applyFill="1" applyBorder="1" applyAlignment="1">
      <alignment vertical="center" wrapText="1"/>
    </xf>
    <xf numFmtId="0" fontId="88" fillId="20" borderId="38" xfId="0" applyNumberFormat="1" applyFont="1" applyFill="1" applyBorder="1" applyAlignment="1">
      <alignment horizontal="center" vertical="center" wrapText="1"/>
    </xf>
    <xf numFmtId="178" fontId="95" fillId="20" borderId="1" xfId="0" applyNumberFormat="1" applyFont="1" applyFill="1" applyBorder="1" applyAlignment="1">
      <alignment horizontal="center" vertical="center" wrapText="1"/>
    </xf>
    <xf numFmtId="182" fontId="95" fillId="20" borderId="1" xfId="0" applyNumberFormat="1" applyFont="1" applyFill="1" applyBorder="1" applyAlignment="1">
      <alignment horizontal="center" vertical="center"/>
    </xf>
    <xf numFmtId="0" fontId="95" fillId="20" borderId="1" xfId="0" applyFont="1" applyFill="1" applyBorder="1" applyAlignment="1">
      <alignment horizontal="center" vertical="center"/>
    </xf>
    <xf numFmtId="178" fontId="88" fillId="20" borderId="38" xfId="2" applyNumberFormat="1" applyFont="1" applyFill="1" applyBorder="1" applyAlignment="1">
      <alignment horizontal="center" vertical="center"/>
    </xf>
    <xf numFmtId="177" fontId="88" fillId="20" borderId="38" xfId="0" applyNumberFormat="1" applyFont="1" applyFill="1" applyBorder="1" applyAlignment="1">
      <alignment horizontal="center" vertical="center"/>
    </xf>
    <xf numFmtId="183" fontId="95" fillId="20" borderId="1" xfId="0" applyNumberFormat="1" applyFont="1" applyFill="1" applyBorder="1" applyAlignment="1">
      <alignment horizontal="center" vertical="center"/>
    </xf>
    <xf numFmtId="0" fontId="76" fillId="20" borderId="38" xfId="0" applyNumberFormat="1" applyFont="1" applyFill="1" applyBorder="1" applyAlignment="1">
      <alignment horizontal="center" vertical="center" wrapText="1"/>
    </xf>
    <xf numFmtId="0" fontId="76" fillId="20" borderId="38" xfId="0" applyNumberFormat="1" applyFont="1" applyFill="1" applyBorder="1" applyAlignment="1">
      <alignment horizontal="center" vertical="center"/>
    </xf>
    <xf numFmtId="0" fontId="50" fillId="0" borderId="1" xfId="0" applyFont="1" applyBorder="1" applyAlignment="1">
      <alignment horizontal="center" vertical="center"/>
    </xf>
    <xf numFmtId="0" fontId="89" fillId="0" borderId="1" xfId="0" applyFont="1" applyFill="1" applyBorder="1" applyAlignment="1">
      <alignment vertical="center" wrapText="1"/>
    </xf>
    <xf numFmtId="0" fontId="92" fillId="0" borderId="1" xfId="0" applyFont="1" applyBorder="1" applyAlignment="1">
      <alignment horizontal="center" vertical="top" wrapText="1"/>
    </xf>
    <xf numFmtId="0" fontId="88" fillId="0" borderId="57" xfId="0" applyNumberFormat="1" applyFont="1" applyFill="1" applyBorder="1" applyAlignment="1">
      <alignment horizontal="center" vertical="center"/>
    </xf>
    <xf numFmtId="0" fontId="88" fillId="0" borderId="38" xfId="0" applyNumberFormat="1" applyFont="1" applyBorder="1" applyAlignment="1">
      <alignment horizontal="center" vertical="center"/>
    </xf>
    <xf numFmtId="177" fontId="88" fillId="0" borderId="38" xfId="0" applyNumberFormat="1" applyFont="1" applyBorder="1" applyAlignment="1">
      <alignment horizontal="center" vertical="center"/>
    </xf>
    <xf numFmtId="0" fontId="76" fillId="0" borderId="38" xfId="0" applyNumberFormat="1" applyFont="1" applyBorder="1" applyAlignment="1">
      <alignment horizontal="center" vertical="center" wrapText="1"/>
    </xf>
    <xf numFmtId="183" fontId="95" fillId="0" borderId="1" xfId="0" applyNumberFormat="1" applyFont="1" applyFill="1" applyBorder="1" applyAlignment="1">
      <alignment horizontal="center" vertical="center"/>
    </xf>
    <xf numFmtId="183" fontId="76" fillId="0" borderId="38" xfId="0" applyNumberFormat="1" applyFont="1" applyFill="1" applyBorder="1" applyAlignment="1">
      <alignment horizontal="center" vertical="center"/>
    </xf>
    <xf numFmtId="0" fontId="76" fillId="0" borderId="38" xfId="0" applyNumberFormat="1" applyFont="1" applyBorder="1" applyAlignment="1">
      <alignment horizontal="center" vertical="center"/>
    </xf>
    <xf numFmtId="0" fontId="76" fillId="0" borderId="58" xfId="0" applyNumberFormat="1" applyFont="1" applyBorder="1" applyAlignment="1">
      <alignment horizontal="center" vertical="center"/>
    </xf>
    <xf numFmtId="0" fontId="76" fillId="0" borderId="26" xfId="0" applyFont="1" applyBorder="1" applyAlignment="1">
      <alignment horizontal="center" vertical="center"/>
    </xf>
    <xf numFmtId="0" fontId="76" fillId="0" borderId="0" xfId="0" applyNumberFormat="1" applyFont="1" applyBorder="1" applyAlignment="1">
      <alignment horizontal="center" vertical="center"/>
    </xf>
    <xf numFmtId="0" fontId="50" fillId="0" borderId="0" xfId="0" applyFont="1" applyBorder="1" applyAlignment="1">
      <alignment horizontal="center" vertical="top" wrapText="1"/>
    </xf>
    <xf numFmtId="0" fontId="75" fillId="0" borderId="38" xfId="0" applyNumberFormat="1" applyFont="1" applyBorder="1" applyAlignment="1">
      <alignment horizontal="center" vertical="center"/>
    </xf>
    <xf numFmtId="0" fontId="72" fillId="0" borderId="1" xfId="0" applyNumberFormat="1" applyFont="1" applyBorder="1" applyAlignment="1">
      <alignment horizontal="center" vertical="center" wrapText="1"/>
    </xf>
    <xf numFmtId="0" fontId="76" fillId="0" borderId="38" xfId="0" applyNumberFormat="1" applyFont="1" applyFill="1" applyBorder="1" applyAlignment="1">
      <alignment horizontal="center" vertical="center"/>
    </xf>
    <xf numFmtId="0" fontId="50" fillId="0" borderId="1" xfId="0" applyFont="1" applyBorder="1" applyAlignment="1">
      <alignment horizontal="center" vertical="top" wrapText="1"/>
    </xf>
    <xf numFmtId="178" fontId="95" fillId="0" borderId="1" xfId="0" applyNumberFormat="1" applyFont="1" applyBorder="1" applyAlignment="1">
      <alignment horizontal="center" vertical="center" wrapText="1"/>
    </xf>
    <xf numFmtId="0" fontId="88" fillId="0" borderId="52" xfId="0" applyNumberFormat="1" applyFont="1" applyFill="1" applyBorder="1" applyAlignment="1">
      <alignment horizontal="center" vertical="center" wrapText="1"/>
    </xf>
    <xf numFmtId="178" fontId="89" fillId="0" borderId="1" xfId="0" applyNumberFormat="1" applyFont="1" applyBorder="1" applyAlignment="1">
      <alignment horizontal="center" vertical="center" wrapText="1"/>
    </xf>
    <xf numFmtId="0" fontId="14" fillId="10" borderId="0" xfId="0" applyNumberFormat="1" applyFont="1" applyFill="1" applyBorder="1" applyAlignment="1">
      <alignment horizontal="center" vertical="center" wrapText="1"/>
    </xf>
    <xf numFmtId="0" fontId="83" fillId="10" borderId="0" xfId="0" applyNumberFormat="1" applyFont="1" applyFill="1" applyBorder="1" applyAlignment="1">
      <alignment horizontal="center" vertical="center"/>
    </xf>
    <xf numFmtId="0" fontId="75" fillId="0" borderId="57" xfId="0" applyNumberFormat="1" applyFont="1" applyBorder="1" applyAlignment="1">
      <alignment horizontal="center" vertical="center"/>
    </xf>
    <xf numFmtId="0" fontId="88" fillId="0" borderId="38" xfId="0" applyNumberFormat="1" applyFont="1" applyFill="1" applyBorder="1" applyAlignment="1">
      <alignment horizontal="center" vertical="center"/>
    </xf>
    <xf numFmtId="182" fontId="95" fillId="0" borderId="1" xfId="0" applyNumberFormat="1" applyFont="1" applyFill="1" applyBorder="1" applyAlignment="1">
      <alignment horizontal="center" vertical="center"/>
    </xf>
    <xf numFmtId="0" fontId="95" fillId="0" borderId="1" xfId="0" applyFont="1" applyBorder="1" applyAlignment="1">
      <alignment horizontal="center" vertical="center"/>
    </xf>
    <xf numFmtId="183" fontId="95" fillId="0" borderId="0" xfId="0" applyNumberFormat="1" applyFont="1" applyFill="1" applyBorder="1" applyAlignment="1">
      <alignment horizontal="center" vertical="center"/>
    </xf>
    <xf numFmtId="0" fontId="95" fillId="0" borderId="1" xfId="0" applyFont="1" applyFill="1" applyBorder="1" applyAlignment="1">
      <alignment horizontal="center" vertical="center"/>
    </xf>
    <xf numFmtId="0" fontId="76" fillId="0" borderId="0" xfId="0" applyFont="1" applyBorder="1" applyAlignment="1">
      <alignment horizontal="center" vertical="center"/>
    </xf>
    <xf numFmtId="0" fontId="76" fillId="0" borderId="0" xfId="0" applyNumberFormat="1" applyFont="1" applyAlignment="1">
      <alignment horizontal="center" vertical="center"/>
    </xf>
    <xf numFmtId="0" fontId="50" fillId="0" borderId="0" xfId="0" applyFont="1" applyAlignment="1">
      <alignment horizontal="center" vertical="top" wrapText="1"/>
    </xf>
    <xf numFmtId="0" fontId="93" fillId="10" borderId="1" xfId="0" applyNumberFormat="1" applyFont="1" applyFill="1" applyBorder="1" applyAlignment="1">
      <alignment horizontal="center" vertical="center" wrapText="1"/>
    </xf>
    <xf numFmtId="0" fontId="94" fillId="10" borderId="1" xfId="0" applyNumberFormat="1" applyFont="1" applyFill="1" applyBorder="1" applyAlignment="1">
      <alignment horizontal="center" vertical="center"/>
    </xf>
    <xf numFmtId="178" fontId="88" fillId="0" borderId="38" xfId="2" applyNumberFormat="1" applyFont="1" applyFill="1" applyBorder="1" applyAlignment="1">
      <alignment horizontal="center" vertical="center"/>
    </xf>
    <xf numFmtId="0" fontId="61" fillId="0" borderId="55" xfId="0" applyNumberFormat="1" applyFont="1" applyBorder="1" applyAlignment="1">
      <alignment vertical="center" wrapText="1"/>
    </xf>
    <xf numFmtId="0" fontId="61" fillId="0" borderId="56" xfId="0" applyNumberFormat="1" applyFont="1" applyBorder="1" applyAlignment="1">
      <alignment vertical="center" wrapText="1"/>
    </xf>
    <xf numFmtId="0" fontId="61" fillId="0" borderId="0" xfId="0" applyNumberFormat="1" applyFont="1" applyBorder="1" applyAlignment="1">
      <alignment vertical="center"/>
    </xf>
    <xf numFmtId="0" fontId="58" fillId="0" borderId="0" xfId="0" applyFont="1" applyBorder="1" applyAlignment="1">
      <alignment vertical="top" wrapText="1"/>
    </xf>
    <xf numFmtId="0" fontId="61" fillId="0" borderId="25" xfId="0" applyNumberFormat="1" applyFont="1" applyBorder="1" applyAlignment="1">
      <alignment vertical="center" wrapText="1"/>
    </xf>
    <xf numFmtId="0" fontId="61" fillId="0" borderId="26" xfId="0" applyFont="1" applyBorder="1" applyAlignment="1">
      <alignment vertical="center"/>
    </xf>
    <xf numFmtId="0" fontId="61" fillId="0" borderId="59" xfId="0" applyNumberFormat="1" applyFont="1" applyBorder="1" applyAlignment="1">
      <alignment vertical="center" wrapText="1"/>
    </xf>
    <xf numFmtId="0" fontId="61" fillId="0" borderId="60" xfId="0" applyFont="1" applyBorder="1" applyAlignment="1">
      <alignment vertical="center"/>
    </xf>
    <xf numFmtId="0" fontId="36" fillId="0" borderId="0" xfId="0" applyNumberFormat="1" applyFont="1" applyBorder="1" applyAlignment="1">
      <alignment vertical="center" wrapText="1"/>
    </xf>
    <xf numFmtId="0" fontId="63" fillId="0" borderId="0" xfId="0" applyNumberFormat="1" applyFont="1" applyBorder="1" applyAlignment="1">
      <alignment vertical="center" wrapText="1"/>
    </xf>
    <xf numFmtId="0" fontId="52" fillId="10" borderId="0" xfId="0" applyNumberFormat="1" applyFont="1" applyFill="1" applyBorder="1" applyAlignment="1">
      <alignment horizontal="center" vertical="center" wrapText="1"/>
    </xf>
    <xf numFmtId="0" fontId="61" fillId="0" borderId="0" xfId="0" applyNumberFormat="1" applyFont="1" applyBorder="1" applyAlignment="1">
      <alignment vertical="center" wrapText="1"/>
    </xf>
    <xf numFmtId="0" fontId="53" fillId="10" borderId="0" xfId="0" applyNumberFormat="1" applyFont="1" applyFill="1" applyBorder="1" applyAlignment="1">
      <alignment horizontal="center" vertical="center" wrapText="1"/>
    </xf>
    <xf numFmtId="0" fontId="54" fillId="10" borderId="0" xfId="0" applyNumberFormat="1" applyFont="1" applyFill="1" applyBorder="1" applyAlignment="1">
      <alignment horizontal="center" vertical="center" wrapText="1"/>
    </xf>
    <xf numFmtId="0" fontId="61" fillId="0" borderId="0" xfId="0" applyFont="1" applyBorder="1" applyAlignment="1">
      <alignment vertical="center"/>
    </xf>
    <xf numFmtId="0" fontId="102" fillId="0" borderId="1" xfId="0" applyFont="1" applyFill="1" applyBorder="1" applyAlignment="1">
      <alignment vertical="center"/>
    </xf>
    <xf numFmtId="0" fontId="36" fillId="0" borderId="0" xfId="0" applyFont="1" applyFill="1" applyBorder="1" applyAlignment="1">
      <alignment vertical="center"/>
    </xf>
    <xf numFmtId="0" fontId="104" fillId="0" borderId="1" xfId="0" applyFont="1" applyFill="1" applyBorder="1" applyAlignment="1">
      <alignment vertical="center"/>
    </xf>
    <xf numFmtId="0" fontId="105" fillId="0" borderId="1" xfId="0" applyFont="1" applyFill="1" applyBorder="1" applyAlignment="1">
      <alignment vertical="center" wrapText="1"/>
    </xf>
    <xf numFmtId="9" fontId="104" fillId="0" borderId="1" xfId="0" applyNumberFormat="1" applyFont="1" applyFill="1" applyBorder="1" applyAlignment="1">
      <alignment vertical="center"/>
    </xf>
    <xf numFmtId="0" fontId="104" fillId="0" borderId="0" xfId="0" applyFont="1" applyFill="1" applyBorder="1" applyAlignment="1">
      <alignment vertical="center"/>
    </xf>
    <xf numFmtId="0" fontId="104" fillId="0" borderId="1" xfId="0" applyFont="1" applyFill="1" applyBorder="1" applyAlignment="1">
      <alignment vertical="center" wrapText="1"/>
    </xf>
    <xf numFmtId="181" fontId="36" fillId="0" borderId="1" xfId="0" applyNumberFormat="1" applyFont="1" applyFill="1" applyBorder="1" applyAlignment="1">
      <alignment vertical="center"/>
    </xf>
    <xf numFmtId="0" fontId="36" fillId="0" borderId="1" xfId="0" applyFont="1" applyFill="1" applyBorder="1" applyAlignment="1">
      <alignment horizontal="center" vertical="center"/>
    </xf>
    <xf numFmtId="0" fontId="36" fillId="20" borderId="1" xfId="0" applyFont="1" applyFill="1" applyBorder="1" applyAlignment="1">
      <alignment vertical="center"/>
    </xf>
    <xf numFmtId="0" fontId="90" fillId="0" borderId="1" xfId="0" applyNumberFormat="1" applyFont="1" applyFill="1" applyBorder="1" applyAlignment="1">
      <alignment horizontal="center" vertical="center"/>
    </xf>
    <xf numFmtId="0" fontId="75" fillId="0" borderId="38" xfId="0" applyNumberFormat="1" applyFont="1" applyFill="1" applyBorder="1" applyAlignment="1">
      <alignment horizontal="center" vertical="center"/>
    </xf>
    <xf numFmtId="0" fontId="90" fillId="0" borderId="1" xfId="0" applyNumberFormat="1" applyFont="1" applyFill="1" applyBorder="1" applyAlignment="1">
      <alignment vertical="center"/>
    </xf>
    <xf numFmtId="184" fontId="90" fillId="0" borderId="1" xfId="0" applyNumberFormat="1" applyFont="1" applyFill="1" applyBorder="1" applyAlignment="1">
      <alignment vertical="center"/>
    </xf>
    <xf numFmtId="179" fontId="90" fillId="0" borderId="1" xfId="0" applyNumberFormat="1" applyFont="1" applyFill="1" applyBorder="1" applyAlignment="1">
      <alignment vertical="center"/>
    </xf>
    <xf numFmtId="0" fontId="90" fillId="0" borderId="1" xfId="0" applyFont="1" applyFill="1" applyBorder="1" applyAlignment="1">
      <alignment horizontal="right" vertical="center" wrapText="1"/>
    </xf>
    <xf numFmtId="10" fontId="88" fillId="0" borderId="38" xfId="2" applyNumberFormat="1" applyFont="1" applyBorder="1" applyAlignment="1">
      <alignment horizontal="center" vertical="center"/>
    </xf>
    <xf numFmtId="0" fontId="106" fillId="0" borderId="1" xfId="6" applyFont="1" applyFill="1" applyBorder="1" applyAlignment="1" applyProtection="1">
      <alignment horizontal="right" vertical="center" wrapText="1"/>
    </xf>
    <xf numFmtId="0" fontId="75" fillId="0" borderId="38" xfId="0" applyNumberFormat="1" applyFont="1" applyBorder="1" applyAlignment="1">
      <alignment horizontal="center" vertical="center" wrapText="1"/>
    </xf>
    <xf numFmtId="0" fontId="50" fillId="5" borderId="37" xfId="0" applyFont="1" applyFill="1" applyBorder="1" applyAlignment="1">
      <alignment horizontal="center" vertical="center" wrapText="1"/>
    </xf>
    <xf numFmtId="0" fontId="50" fillId="0" borderId="38" xfId="0" applyFont="1" applyBorder="1" applyAlignment="1">
      <alignment horizontal="center" vertical="center" wrapText="1"/>
    </xf>
    <xf numFmtId="0" fontId="50" fillId="20" borderId="52" xfId="0" applyFont="1" applyFill="1" applyBorder="1" applyAlignment="1">
      <alignment horizontal="center" vertical="center" wrapText="1"/>
    </xf>
    <xf numFmtId="0" fontId="50" fillId="0" borderId="60" xfId="0" applyFont="1" applyBorder="1" applyAlignment="1">
      <alignment horizontal="center" vertical="center" wrapText="1"/>
    </xf>
    <xf numFmtId="0" fontId="50" fillId="0" borderId="0" xfId="0" applyFont="1" applyAlignment="1">
      <alignment horizontal="center" vertical="center" wrapText="1"/>
    </xf>
    <xf numFmtId="0" fontId="50" fillId="5" borderId="18" xfId="0" applyFont="1" applyFill="1" applyBorder="1" applyAlignment="1">
      <alignment horizontal="center" vertical="center" wrapText="1"/>
    </xf>
    <xf numFmtId="0" fontId="50" fillId="5" borderId="61" xfId="0" applyFont="1" applyFill="1" applyBorder="1" applyAlignment="1">
      <alignment horizontal="center" vertical="center" wrapText="1"/>
    </xf>
    <xf numFmtId="0" fontId="50" fillId="5" borderId="1" xfId="0" applyFont="1" applyFill="1" applyBorder="1" applyAlignment="1">
      <alignment horizontal="center" vertical="center" wrapText="1"/>
    </xf>
    <xf numFmtId="0" fontId="50" fillId="0" borderId="1" xfId="0" applyFont="1" applyBorder="1" applyAlignment="1">
      <alignment horizontal="center" vertical="center" wrapText="1"/>
    </xf>
    <xf numFmtId="0" fontId="50" fillId="20" borderId="1" xfId="0" applyFont="1" applyFill="1" applyBorder="1" applyAlignment="1">
      <alignment horizontal="center" vertical="center" wrapText="1"/>
    </xf>
    <xf numFmtId="0" fontId="72" fillId="22" borderId="1" xfId="0" applyFont="1" applyFill="1" applyBorder="1" applyAlignment="1">
      <alignment horizontal="left" vertical="center"/>
    </xf>
    <xf numFmtId="0" fontId="0" fillId="0" borderId="1" xfId="0" applyFont="1" applyBorder="1" applyAlignment="1">
      <alignment vertical="top" wrapText="1"/>
    </xf>
    <xf numFmtId="0" fontId="36" fillId="23" borderId="1" xfId="0" applyFont="1" applyFill="1" applyBorder="1" applyAlignment="1">
      <alignment horizontal="left" vertical="center"/>
    </xf>
    <xf numFmtId="0" fontId="42" fillId="0" borderId="1" xfId="0" applyFont="1" applyBorder="1" applyAlignment="1">
      <alignment vertical="top" wrapText="1"/>
    </xf>
    <xf numFmtId="0" fontId="96" fillId="24" borderId="1" xfId="0" applyFont="1" applyFill="1" applyBorder="1" applyAlignment="1">
      <alignment vertical="center"/>
    </xf>
    <xf numFmtId="183" fontId="36" fillId="24" borderId="1" xfId="0" applyNumberFormat="1" applyFont="1" applyFill="1" applyBorder="1" applyAlignment="1">
      <alignment vertical="center"/>
    </xf>
    <xf numFmtId="0" fontId="0" fillId="0" borderId="1" xfId="0" applyFont="1" applyBorder="1" applyAlignment="1">
      <alignment horizontal="center" vertical="top" wrapText="1"/>
    </xf>
    <xf numFmtId="10" fontId="0" fillId="0" borderId="1" xfId="0" applyNumberFormat="1" applyFont="1" applyBorder="1" applyAlignment="1">
      <alignment vertical="top" wrapText="1"/>
    </xf>
    <xf numFmtId="0" fontId="88" fillId="0" borderId="38" xfId="0" applyNumberFormat="1" applyFont="1" applyBorder="1" applyAlignment="1">
      <alignment horizontal="center" vertical="center" wrapText="1"/>
    </xf>
    <xf numFmtId="181" fontId="88" fillId="0" borderId="38" xfId="0" applyNumberFormat="1" applyFont="1" applyBorder="1" applyAlignment="1">
      <alignment horizontal="center" vertical="center"/>
    </xf>
    <xf numFmtId="0" fontId="88" fillId="0" borderId="38" xfId="0" applyFont="1" applyFill="1" applyBorder="1" applyAlignment="1">
      <alignment horizontal="center" vertical="center" wrapText="1"/>
    </xf>
    <xf numFmtId="0" fontId="50" fillId="20" borderId="38" xfId="0" applyFont="1" applyFill="1" applyBorder="1" applyAlignment="1">
      <alignment horizontal="center" vertical="center" wrapText="1"/>
    </xf>
    <xf numFmtId="181" fontId="50" fillId="0" borderId="38" xfId="0" applyNumberFormat="1" applyFont="1" applyBorder="1" applyAlignment="1">
      <alignment horizontal="center" vertical="center" wrapText="1"/>
    </xf>
    <xf numFmtId="177" fontId="50" fillId="0" borderId="38" xfId="0" applyNumberFormat="1" applyFont="1" applyBorder="1" applyAlignment="1">
      <alignment horizontal="center" vertical="center" wrapText="1"/>
    </xf>
    <xf numFmtId="0" fontId="50" fillId="0" borderId="58" xfId="0" applyFont="1" applyBorder="1" applyAlignment="1">
      <alignment horizontal="center" vertical="center" wrapText="1"/>
    </xf>
    <xf numFmtId="0" fontId="50" fillId="0" borderId="26" xfId="0" applyFont="1" applyBorder="1" applyAlignment="1">
      <alignment horizontal="center" vertical="center" wrapText="1"/>
    </xf>
    <xf numFmtId="0" fontId="66" fillId="21" borderId="62" xfId="0" applyFont="1" applyFill="1" applyBorder="1" applyAlignment="1">
      <alignment vertical="center" wrapText="1"/>
    </xf>
    <xf numFmtId="0" fontId="66" fillId="21" borderId="63" xfId="0" applyFont="1" applyFill="1" applyBorder="1" applyAlignment="1">
      <alignment vertical="center" wrapText="1"/>
    </xf>
    <xf numFmtId="0" fontId="102" fillId="21" borderId="0" xfId="0" applyFont="1" applyFill="1" applyBorder="1" applyAlignment="1">
      <alignment vertical="top" wrapText="1"/>
    </xf>
    <xf numFmtId="0" fontId="36" fillId="21" borderId="0" xfId="0" applyFont="1" applyFill="1" applyBorder="1" applyAlignment="1">
      <alignment vertical="center"/>
    </xf>
    <xf numFmtId="0" fontId="66" fillId="21" borderId="64" xfId="0" applyFont="1" applyFill="1" applyBorder="1" applyAlignment="1">
      <alignment vertical="center" wrapText="1"/>
    </xf>
    <xf numFmtId="0" fontId="66" fillId="21" borderId="65" xfId="0" applyFont="1" applyFill="1" applyBorder="1" applyAlignment="1">
      <alignment vertical="center"/>
    </xf>
    <xf numFmtId="0" fontId="66" fillId="21" borderId="66" xfId="0" applyFont="1" applyFill="1" applyBorder="1" applyAlignment="1">
      <alignment vertical="center" wrapText="1"/>
    </xf>
    <xf numFmtId="0" fontId="66" fillId="21" borderId="67" xfId="0" applyFont="1" applyFill="1" applyBorder="1" applyAlignment="1">
      <alignment vertical="center"/>
    </xf>
    <xf numFmtId="0" fontId="77" fillId="0" borderId="0" xfId="0" applyNumberFormat="1" applyFont="1" applyBorder="1" applyAlignment="1">
      <alignment vertical="center"/>
    </xf>
    <xf numFmtId="0" fontId="0" fillId="0" borderId="0" xfId="0" applyFont="1" applyBorder="1" applyAlignment="1">
      <alignment vertical="top" wrapText="1"/>
    </xf>
    <xf numFmtId="0" fontId="13" fillId="10" borderId="15" xfId="0" applyNumberFormat="1" applyFont="1" applyFill="1" applyBorder="1" applyAlignment="1">
      <alignment horizontal="center" vertical="center" wrapText="1"/>
    </xf>
    <xf numFmtId="0" fontId="14" fillId="5" borderId="14" xfId="0" applyNumberFormat="1" applyFont="1" applyFill="1" applyBorder="1" applyAlignment="1">
      <alignment horizontal="center" vertical="center"/>
    </xf>
    <xf numFmtId="0" fontId="83" fillId="5" borderId="37" xfId="0" applyNumberFormat="1" applyFont="1" applyFill="1" applyBorder="1" applyAlignment="1">
      <alignment horizontal="center" vertical="center"/>
    </xf>
    <xf numFmtId="0" fontId="107" fillId="0" borderId="38" xfId="0" applyNumberFormat="1" applyFont="1" applyBorder="1" applyAlignment="1">
      <alignment horizontal="center" vertical="center"/>
    </xf>
    <xf numFmtId="181" fontId="90" fillId="0" borderId="38" xfId="0" applyNumberFormat="1" applyFont="1" applyBorder="1" applyAlignment="1">
      <alignment horizontal="center" vertical="center"/>
    </xf>
    <xf numFmtId="0" fontId="76" fillId="0" borderId="26" xfId="0" applyNumberFormat="1" applyFont="1" applyBorder="1" applyAlignment="1">
      <alignment horizontal="center" vertical="center"/>
    </xf>
    <xf numFmtId="0" fontId="50" fillId="0" borderId="38" xfId="0" applyNumberFormat="1" applyFont="1" applyBorder="1" applyAlignment="1">
      <alignment horizontal="center" vertical="center"/>
    </xf>
    <xf numFmtId="181" fontId="50" fillId="0" borderId="38" xfId="0" applyNumberFormat="1" applyFont="1" applyBorder="1" applyAlignment="1">
      <alignment horizontal="center" vertical="center"/>
    </xf>
    <xf numFmtId="177" fontId="50" fillId="0" borderId="38" xfId="0" applyNumberFormat="1" applyFont="1" applyBorder="1" applyAlignment="1">
      <alignment horizontal="center" vertical="center"/>
    </xf>
    <xf numFmtId="0" fontId="50" fillId="0" borderId="58" xfId="0" applyNumberFormat="1" applyFont="1" applyBorder="1" applyAlignment="1">
      <alignment horizontal="center" vertical="center"/>
    </xf>
    <xf numFmtId="0" fontId="50" fillId="0" borderId="26" xfId="0" applyNumberFormat="1" applyFont="1" applyBorder="1" applyAlignment="1">
      <alignment horizontal="center" vertical="center"/>
    </xf>
    <xf numFmtId="0" fontId="50" fillId="0" borderId="0" xfId="0" applyNumberFormat="1" applyFont="1" applyBorder="1" applyAlignment="1">
      <alignment horizontal="center" vertical="center"/>
    </xf>
    <xf numFmtId="0" fontId="43" fillId="0" borderId="38" xfId="0" applyNumberFormat="1" applyFont="1" applyBorder="1" applyAlignment="1">
      <alignment horizontal="center" vertical="center"/>
    </xf>
    <xf numFmtId="0" fontId="43" fillId="0" borderId="1" xfId="0" applyNumberFormat="1" applyFont="1" applyBorder="1" applyAlignment="1">
      <alignment horizontal="center" vertical="center"/>
    </xf>
    <xf numFmtId="0" fontId="50" fillId="20" borderId="38" xfId="0" applyNumberFormat="1" applyFont="1" applyFill="1" applyBorder="1" applyAlignment="1">
      <alignment horizontal="center" vertical="center"/>
    </xf>
    <xf numFmtId="0" fontId="50" fillId="0" borderId="1" xfId="0" applyNumberFormat="1" applyFont="1" applyBorder="1" applyAlignment="1">
      <alignment horizontal="center" vertical="center"/>
    </xf>
    <xf numFmtId="0" fontId="50" fillId="0" borderId="38" xfId="0" applyNumberFormat="1" applyFont="1" applyFill="1" applyBorder="1" applyAlignment="1">
      <alignment horizontal="center" vertical="center"/>
    </xf>
    <xf numFmtId="0" fontId="107" fillId="0" borderId="38" xfId="0" applyNumberFormat="1" applyFont="1" applyFill="1" applyBorder="1" applyAlignment="1">
      <alignment horizontal="center" vertical="center"/>
    </xf>
    <xf numFmtId="0" fontId="90" fillId="0" borderId="1" xfId="0" applyNumberFormat="1" applyFont="1" applyBorder="1" applyAlignment="1">
      <alignment horizontal="center" vertical="center" wrapText="1"/>
    </xf>
    <xf numFmtId="181" fontId="90" fillId="0" borderId="38" xfId="0" applyNumberFormat="1" applyFont="1" applyFill="1" applyBorder="1" applyAlignment="1" applyProtection="1">
      <alignment horizontal="center" vertical="center"/>
    </xf>
    <xf numFmtId="181" fontId="50" fillId="0" borderId="38" xfId="0" applyNumberFormat="1" applyFont="1" applyFill="1" applyBorder="1" applyAlignment="1" applyProtection="1">
      <alignment horizontal="center" vertical="center"/>
    </xf>
    <xf numFmtId="0" fontId="50" fillId="20" borderId="52" xfId="0" applyNumberFormat="1" applyFont="1" applyFill="1" applyBorder="1" applyAlignment="1">
      <alignment horizontal="center" vertical="center"/>
    </xf>
    <xf numFmtId="0" fontId="50" fillId="0" borderId="52" xfId="0" applyNumberFormat="1" applyFont="1" applyBorder="1" applyAlignment="1">
      <alignment horizontal="center" vertical="center"/>
    </xf>
    <xf numFmtId="0" fontId="50" fillId="0" borderId="53" xfId="0" applyNumberFormat="1" applyFont="1" applyBorder="1" applyAlignment="1">
      <alignment horizontal="center" vertical="center"/>
    </xf>
    <xf numFmtId="181" fontId="50" fillId="0" borderId="52" xfId="0" applyNumberFormat="1" applyFont="1" applyBorder="1" applyAlignment="1">
      <alignment horizontal="center" vertical="center"/>
    </xf>
    <xf numFmtId="0" fontId="88" fillId="0" borderId="52" xfId="0" applyNumberFormat="1" applyFont="1" applyBorder="1" applyAlignment="1">
      <alignment horizontal="center" vertical="center"/>
    </xf>
    <xf numFmtId="177" fontId="50" fillId="0" borderId="52" xfId="0" applyNumberFormat="1" applyFont="1" applyBorder="1" applyAlignment="1">
      <alignment horizontal="center" vertical="center"/>
    </xf>
    <xf numFmtId="0" fontId="50" fillId="0" borderId="54" xfId="0" applyNumberFormat="1" applyFont="1" applyBorder="1" applyAlignment="1">
      <alignment horizontal="center" vertical="center"/>
    </xf>
    <xf numFmtId="0" fontId="50" fillId="0" borderId="60" xfId="0" applyNumberFormat="1" applyFont="1" applyBorder="1" applyAlignment="1">
      <alignment horizontal="center" vertical="center"/>
    </xf>
    <xf numFmtId="0" fontId="56" fillId="5" borderId="14" xfId="0" applyNumberFormat="1" applyFont="1" applyFill="1" applyBorder="1" applyAlignment="1">
      <alignment horizontal="center" vertical="center" wrapText="1"/>
    </xf>
    <xf numFmtId="0" fontId="57" fillId="5" borderId="37" xfId="0" applyNumberFormat="1" applyFont="1" applyFill="1" applyBorder="1" applyAlignment="1">
      <alignment horizontal="center" vertical="center" wrapText="1"/>
    </xf>
    <xf numFmtId="0" fontId="59" fillId="0" borderId="38" xfId="0" applyNumberFormat="1" applyFont="1" applyBorder="1" applyAlignment="1">
      <alignment horizontal="center" vertical="center" wrapText="1"/>
    </xf>
    <xf numFmtId="0" fontId="58" fillId="20" borderId="38" xfId="0" applyNumberFormat="1" applyFont="1" applyFill="1" applyBorder="1" applyAlignment="1">
      <alignment horizontal="center" vertical="center" wrapText="1"/>
    </xf>
    <xf numFmtId="0" fontId="58" fillId="0" borderId="1" xfId="0" applyNumberFormat="1" applyFont="1" applyBorder="1" applyAlignment="1">
      <alignment horizontal="center" vertical="center" wrapText="1"/>
    </xf>
    <xf numFmtId="181" fontId="58" fillId="0" borderId="38" xfId="0" applyNumberFormat="1" applyFont="1" applyBorder="1" applyAlignment="1">
      <alignment horizontal="center" vertical="center" wrapText="1"/>
    </xf>
    <xf numFmtId="0" fontId="58" fillId="0" borderId="38" xfId="0" applyNumberFormat="1" applyFont="1" applyFill="1" applyBorder="1" applyAlignment="1">
      <alignment horizontal="center" vertical="center" wrapText="1"/>
    </xf>
    <xf numFmtId="177" fontId="58" fillId="0" borderId="38" xfId="0" applyNumberFormat="1" applyFont="1" applyBorder="1" applyAlignment="1">
      <alignment horizontal="center" vertical="center" wrapText="1"/>
    </xf>
    <xf numFmtId="0" fontId="58" fillId="0" borderId="58" xfId="0" applyNumberFormat="1" applyFont="1" applyBorder="1" applyAlignment="1">
      <alignment horizontal="center" vertical="center" wrapText="1"/>
    </xf>
    <xf numFmtId="0" fontId="58" fillId="0" borderId="26" xfId="0" applyNumberFormat="1" applyFont="1" applyBorder="1" applyAlignment="1">
      <alignment horizontal="center" vertical="center" wrapText="1"/>
    </xf>
    <xf numFmtId="0" fontId="58" fillId="0" borderId="0" xfId="0" applyNumberFormat="1" applyFont="1" applyBorder="1" applyAlignment="1">
      <alignment horizontal="center" vertical="center" wrapText="1"/>
    </xf>
    <xf numFmtId="0" fontId="58" fillId="0" borderId="0" xfId="0" applyFont="1" applyBorder="1" applyAlignment="1">
      <alignment horizontal="center" vertical="top" wrapText="1"/>
    </xf>
    <xf numFmtId="0" fontId="56" fillId="5" borderId="18" xfId="0" applyNumberFormat="1" applyFont="1" applyFill="1" applyBorder="1" applyAlignment="1">
      <alignment horizontal="center" vertical="center" wrapText="1"/>
    </xf>
    <xf numFmtId="0" fontId="57" fillId="5" borderId="61" xfId="0" applyNumberFormat="1" applyFont="1" applyFill="1" applyBorder="1" applyAlignment="1">
      <alignment horizontal="center" vertical="center" wrapText="1"/>
    </xf>
    <xf numFmtId="0" fontId="59" fillId="0" borderId="52" xfId="0" applyNumberFormat="1" applyFont="1" applyBorder="1" applyAlignment="1">
      <alignment horizontal="center" vertical="center" wrapText="1"/>
    </xf>
    <xf numFmtId="0" fontId="58" fillId="20" borderId="52" xfId="0" applyNumberFormat="1" applyFont="1" applyFill="1" applyBorder="1" applyAlignment="1">
      <alignment horizontal="center" vertical="center" wrapText="1"/>
    </xf>
    <xf numFmtId="0" fontId="58" fillId="0" borderId="52" xfId="0" applyNumberFormat="1" applyFont="1" applyBorder="1" applyAlignment="1">
      <alignment horizontal="center" vertical="center" wrapText="1"/>
    </xf>
    <xf numFmtId="0" fontId="58" fillId="0" borderId="53" xfId="0" applyNumberFormat="1" applyFont="1" applyBorder="1" applyAlignment="1">
      <alignment horizontal="center" vertical="center" wrapText="1"/>
    </xf>
    <xf numFmtId="181" fontId="58" fillId="0" borderId="52" xfId="0" applyNumberFormat="1" applyFont="1" applyBorder="1" applyAlignment="1">
      <alignment horizontal="center" vertical="center" wrapText="1"/>
    </xf>
    <xf numFmtId="0" fontId="58" fillId="0" borderId="52" xfId="0" applyNumberFormat="1" applyFont="1" applyFill="1" applyBorder="1" applyAlignment="1">
      <alignment horizontal="center" vertical="center" wrapText="1"/>
    </xf>
    <xf numFmtId="0" fontId="62" fillId="0" borderId="52" xfId="0" applyNumberFormat="1" applyFont="1" applyBorder="1" applyAlignment="1">
      <alignment horizontal="center" vertical="center" wrapText="1"/>
    </xf>
    <xf numFmtId="177" fontId="58" fillId="0" borderId="52" xfId="0" applyNumberFormat="1" applyFont="1" applyBorder="1" applyAlignment="1">
      <alignment horizontal="center" vertical="center" wrapText="1"/>
    </xf>
    <xf numFmtId="0" fontId="56" fillId="5" borderId="1" xfId="0" applyNumberFormat="1" applyFont="1" applyFill="1" applyBorder="1" applyAlignment="1">
      <alignment horizontal="center" vertical="center" wrapText="1"/>
    </xf>
    <xf numFmtId="0" fontId="57" fillId="5" borderId="1" xfId="0" applyNumberFormat="1" applyFont="1" applyFill="1" applyBorder="1" applyAlignment="1">
      <alignment horizontal="center" vertical="center" wrapText="1"/>
    </xf>
    <xf numFmtId="0" fontId="59" fillId="0" borderId="1" xfId="0" applyNumberFormat="1" applyFont="1" applyBorder="1" applyAlignment="1">
      <alignment horizontal="center" vertical="center" wrapText="1"/>
    </xf>
    <xf numFmtId="0" fontId="58" fillId="20" borderId="1" xfId="0" applyNumberFormat="1" applyFont="1" applyFill="1" applyBorder="1" applyAlignment="1">
      <alignment horizontal="center" vertical="center" wrapText="1"/>
    </xf>
    <xf numFmtId="181" fontId="58" fillId="0" borderId="1" xfId="0" applyNumberFormat="1" applyFont="1" applyBorder="1" applyAlignment="1">
      <alignment horizontal="center" vertical="center" wrapText="1"/>
    </xf>
    <xf numFmtId="0" fontId="58" fillId="0" borderId="1" xfId="0" applyNumberFormat="1" applyFont="1" applyFill="1" applyBorder="1" applyAlignment="1">
      <alignment horizontal="center" vertical="center" wrapText="1"/>
    </xf>
    <xf numFmtId="0" fontId="62" fillId="0" borderId="1" xfId="0" applyNumberFormat="1" applyFont="1" applyBorder="1" applyAlignment="1">
      <alignment horizontal="center" vertical="center" wrapText="1"/>
    </xf>
    <xf numFmtId="177" fontId="58" fillId="0" borderId="1" xfId="0" applyNumberFormat="1" applyFont="1" applyBorder="1" applyAlignment="1">
      <alignment horizontal="center" vertical="center" wrapText="1"/>
    </xf>
    <xf numFmtId="0" fontId="58" fillId="0" borderId="25" xfId="0" applyNumberFormat="1" applyFont="1" applyBorder="1" applyAlignment="1">
      <alignment horizontal="center" vertical="center" wrapText="1"/>
    </xf>
    <xf numFmtId="0" fontId="58" fillId="5" borderId="1" xfId="0" applyFont="1" applyFill="1" applyBorder="1" applyAlignment="1">
      <alignment horizontal="center" vertical="center" wrapText="1"/>
    </xf>
    <xf numFmtId="0" fontId="57" fillId="5" borderId="1" xfId="0" applyFont="1" applyFill="1" applyBorder="1" applyAlignment="1">
      <alignment horizontal="center" vertical="center" wrapText="1"/>
    </xf>
    <xf numFmtId="0" fontId="58" fillId="0" borderId="1" xfId="0" applyFont="1" applyBorder="1" applyAlignment="1">
      <alignment horizontal="center" vertical="center" wrapText="1"/>
    </xf>
    <xf numFmtId="0" fontId="58" fillId="20" borderId="1" xfId="0" applyFont="1" applyFill="1" applyBorder="1" applyAlignment="1">
      <alignment horizontal="center" vertical="center" wrapText="1"/>
    </xf>
    <xf numFmtId="0" fontId="58" fillId="0" borderId="59" xfId="0" applyFont="1" applyBorder="1" applyAlignment="1">
      <alignment horizontal="center" vertical="center" wrapText="1"/>
    </xf>
    <xf numFmtId="0" fontId="58" fillId="0" borderId="60" xfId="0" applyFont="1" applyBorder="1" applyAlignment="1">
      <alignment horizontal="center" vertical="center" wrapText="1"/>
    </xf>
    <xf numFmtId="0" fontId="58" fillId="0" borderId="0" xfId="0" applyFont="1" applyAlignment="1">
      <alignment horizontal="center" vertical="center" wrapText="1"/>
    </xf>
    <xf numFmtId="0" fontId="58" fillId="0" borderId="0" xfId="0" applyFont="1" applyAlignment="1">
      <alignment horizontal="center" vertical="top" wrapText="1"/>
    </xf>
    <xf numFmtId="0" fontId="59" fillId="0" borderId="1" xfId="0" applyFont="1" applyBorder="1" applyAlignment="1">
      <alignment horizontal="center" vertical="center" wrapText="1"/>
    </xf>
    <xf numFmtId="0" fontId="36" fillId="0" borderId="1" xfId="0" applyFont="1" applyBorder="1" applyAlignment="1">
      <alignment horizontal="center" vertical="center" wrapText="1"/>
    </xf>
    <xf numFmtId="0" fontId="56" fillId="14" borderId="28" xfId="8" applyNumberFormat="1" applyFont="1" applyFill="1" applyBorder="1" applyAlignment="1">
      <alignment horizontal="center" vertical="center" wrapText="1"/>
    </xf>
    <xf numFmtId="0" fontId="83" fillId="14" borderId="28" xfId="8" applyNumberFormat="1" applyFont="1" applyFill="1" applyBorder="1" applyAlignment="1">
      <alignment horizontal="center" vertical="center"/>
    </xf>
    <xf numFmtId="0" fontId="59" fillId="0" borderId="1" xfId="0" applyFont="1" applyBorder="1" applyAlignment="1">
      <alignment vertical="center"/>
    </xf>
    <xf numFmtId="0" fontId="58" fillId="0" borderId="0" xfId="0" applyFont="1" applyBorder="1" applyAlignment="1">
      <alignment vertical="center"/>
    </xf>
    <xf numFmtId="0" fontId="40" fillId="14" borderId="22" xfId="0" applyNumberFormat="1" applyFont="1" applyFill="1" applyBorder="1" applyAlignment="1">
      <alignment horizontal="center" vertical="center" wrapText="1"/>
    </xf>
    <xf numFmtId="0" fontId="40" fillId="14" borderId="1" xfId="0" applyNumberFormat="1" applyFont="1" applyFill="1" applyBorder="1" applyAlignment="1">
      <alignment horizontal="center" vertical="center" wrapText="1"/>
    </xf>
    <xf numFmtId="0" fontId="43" fillId="0" borderId="22" xfId="7" applyNumberFormat="1" applyFont="1" applyFill="1" applyBorder="1" applyAlignment="1">
      <alignment horizontal="center" vertical="center" wrapText="1"/>
    </xf>
    <xf numFmtId="0" fontId="40" fillId="14" borderId="21" xfId="0" applyFont="1" applyFill="1" applyBorder="1" applyAlignment="1">
      <alignment horizontal="center" vertical="center" wrapText="1"/>
    </xf>
    <xf numFmtId="0" fontId="43" fillId="0" borderId="22" xfId="0" applyFont="1" applyFill="1" applyBorder="1" applyAlignment="1">
      <alignment horizontal="center" vertical="center" wrapText="1"/>
    </xf>
    <xf numFmtId="0" fontId="43" fillId="0" borderId="68" xfId="0" applyNumberFormat="1" applyFont="1" applyFill="1" applyBorder="1" applyAlignment="1">
      <alignment horizontal="center" vertical="center"/>
    </xf>
    <xf numFmtId="0" fontId="43" fillId="0" borderId="22" xfId="0" applyNumberFormat="1" applyFont="1" applyFill="1" applyBorder="1" applyAlignment="1">
      <alignment horizontal="left" vertical="center"/>
    </xf>
    <xf numFmtId="10" fontId="43" fillId="0" borderId="22" xfId="0" applyNumberFormat="1" applyFont="1" applyFill="1" applyBorder="1" applyAlignment="1">
      <alignment horizontal="center" vertical="center" wrapText="1"/>
    </xf>
    <xf numFmtId="0" fontId="43" fillId="0" borderId="22" xfId="0" applyFont="1" applyFill="1" applyBorder="1" applyAlignment="1">
      <alignment horizontal="center" vertical="top" wrapText="1"/>
    </xf>
    <xf numFmtId="0" fontId="89" fillId="0" borderId="22" xfId="0" applyNumberFormat="1" applyFont="1" applyFill="1" applyBorder="1" applyAlignment="1">
      <alignment horizontal="center" vertical="center"/>
    </xf>
    <xf numFmtId="0" fontId="89" fillId="0" borderId="22" xfId="0" applyFont="1" applyFill="1" applyBorder="1" applyAlignment="1">
      <alignment horizontal="center" vertical="top" wrapText="1"/>
    </xf>
    <xf numFmtId="0" fontId="43" fillId="0" borderId="21" xfId="0" applyFont="1" applyFill="1" applyBorder="1" applyAlignment="1">
      <alignment horizontal="center" vertical="center" wrapText="1"/>
    </xf>
    <xf numFmtId="10" fontId="43" fillId="0" borderId="21" xfId="0" applyNumberFormat="1" applyFont="1" applyFill="1" applyBorder="1" applyAlignment="1">
      <alignment horizontal="center" vertical="center" wrapText="1"/>
    </xf>
    <xf numFmtId="0" fontId="40" fillId="7" borderId="21" xfId="0" applyFont="1" applyFill="1" applyBorder="1" applyAlignment="1">
      <alignment horizontal="center" vertical="center" wrapText="1"/>
    </xf>
    <xf numFmtId="0" fontId="43" fillId="0" borderId="0" xfId="0" applyFont="1" applyFill="1" applyBorder="1" applyAlignment="1">
      <alignment horizontal="center" vertical="center" wrapText="1"/>
    </xf>
    <xf numFmtId="0" fontId="28" fillId="0" borderId="22" xfId="0" applyFont="1" applyBorder="1" applyAlignment="1">
      <alignment horizontal="center" vertical="center" wrapText="1"/>
    </xf>
    <xf numFmtId="10" fontId="28" fillId="0" borderId="22" xfId="0" applyNumberFormat="1" applyFont="1" applyBorder="1" applyAlignment="1">
      <alignment horizontal="center" vertical="center" wrapText="1"/>
    </xf>
    <xf numFmtId="0" fontId="28" fillId="0" borderId="0" xfId="0" applyFont="1" applyBorder="1" applyAlignment="1">
      <alignment horizontal="center" vertical="center" wrapText="1"/>
    </xf>
    <xf numFmtId="0" fontId="43" fillId="0" borderId="27" xfId="0" applyNumberFormat="1" applyFont="1" applyFill="1" applyBorder="1" applyAlignment="1">
      <alignment horizontal="center" vertical="center"/>
    </xf>
    <xf numFmtId="0" fontId="43" fillId="0" borderId="1" xfId="0" applyNumberFormat="1" applyFont="1" applyFill="1" applyBorder="1" applyAlignment="1">
      <alignment horizontal="center" vertical="center"/>
    </xf>
    <xf numFmtId="0" fontId="43" fillId="0" borderId="1" xfId="0" applyNumberFormat="1" applyFont="1" applyFill="1" applyBorder="1" applyAlignment="1">
      <alignment horizontal="left" vertical="center" wrapText="1"/>
    </xf>
    <xf numFmtId="0" fontId="43" fillId="0" borderId="1" xfId="0" applyNumberFormat="1" applyFont="1" applyFill="1" applyBorder="1" applyAlignment="1">
      <alignment horizontal="center" vertical="center" wrapText="1"/>
    </xf>
    <xf numFmtId="0" fontId="28" fillId="0" borderId="1" xfId="0" applyNumberFormat="1" applyFont="1" applyFill="1" applyBorder="1" applyAlignment="1">
      <alignment horizontal="center" vertical="center"/>
    </xf>
    <xf numFmtId="10" fontId="43" fillId="0" borderId="1" xfId="0" applyNumberFormat="1" applyFont="1" applyFill="1" applyBorder="1" applyAlignment="1">
      <alignment horizontal="center" vertical="center" wrapText="1"/>
    </xf>
    <xf numFmtId="0" fontId="43" fillId="0" borderId="1" xfId="0" applyFont="1" applyFill="1" applyBorder="1" applyAlignment="1">
      <alignment horizontal="center" vertical="top" wrapText="1"/>
    </xf>
    <xf numFmtId="0" fontId="89" fillId="0" borderId="1" xfId="0" applyNumberFormat="1" applyFont="1" applyFill="1" applyBorder="1" applyAlignment="1">
      <alignment horizontal="center" vertical="center"/>
    </xf>
    <xf numFmtId="0" fontId="89" fillId="0" borderId="1" xfId="0" applyFont="1" applyFill="1" applyBorder="1" applyAlignment="1">
      <alignment horizontal="center" vertical="top" wrapText="1"/>
    </xf>
    <xf numFmtId="0" fontId="44" fillId="0" borderId="1" xfId="0" applyNumberFormat="1" applyFont="1" applyFill="1" applyBorder="1" applyAlignment="1">
      <alignment horizontal="center" vertical="center"/>
    </xf>
    <xf numFmtId="0" fontId="40" fillId="14" borderId="24" xfId="0" applyNumberFormat="1" applyFont="1" applyFill="1" applyBorder="1" applyAlignment="1">
      <alignment horizontal="center" vertical="center" wrapText="1"/>
    </xf>
    <xf numFmtId="0" fontId="43" fillId="0" borderId="71" xfId="0" applyNumberFormat="1" applyFont="1" applyFill="1" applyBorder="1" applyAlignment="1">
      <alignment horizontal="center" vertical="center"/>
    </xf>
    <xf numFmtId="0" fontId="43" fillId="0" borderId="72" xfId="0" applyNumberFormat="1" applyFont="1" applyFill="1" applyBorder="1" applyAlignment="1">
      <alignment horizontal="center" vertical="center"/>
    </xf>
    <xf numFmtId="0" fontId="43" fillId="0" borderId="72" xfId="0" applyNumberFormat="1" applyFont="1" applyFill="1" applyBorder="1" applyAlignment="1">
      <alignment horizontal="left" vertical="center" wrapText="1"/>
    </xf>
    <xf numFmtId="0" fontId="28" fillId="0" borderId="72" xfId="0" applyNumberFormat="1" applyFont="1" applyFill="1" applyBorder="1" applyAlignment="1">
      <alignment horizontal="center" vertical="center"/>
    </xf>
    <xf numFmtId="10" fontId="43" fillId="0" borderId="72" xfId="0" applyNumberFormat="1" applyFont="1" applyFill="1" applyBorder="1" applyAlignment="1">
      <alignment horizontal="center" vertical="center" wrapText="1"/>
    </xf>
    <xf numFmtId="0" fontId="43" fillId="0" borderId="72" xfId="0" applyFont="1" applyFill="1" applyBorder="1" applyAlignment="1">
      <alignment horizontal="center" vertical="top" wrapText="1"/>
    </xf>
    <xf numFmtId="0" fontId="89" fillId="0" borderId="72" xfId="0" applyNumberFormat="1" applyFont="1" applyFill="1" applyBorder="1" applyAlignment="1">
      <alignment horizontal="center" vertical="center"/>
    </xf>
    <xf numFmtId="0" fontId="89" fillId="0" borderId="72" xfId="0" applyFont="1" applyFill="1" applyBorder="1" applyAlignment="1">
      <alignment horizontal="center" vertical="top" wrapText="1"/>
    </xf>
    <xf numFmtId="0" fontId="43" fillId="0" borderId="27" xfId="9" applyNumberFormat="1" applyFont="1" applyFill="1" applyBorder="1" applyAlignment="1">
      <alignment horizontal="center" vertical="center"/>
    </xf>
    <xf numFmtId="0" fontId="43" fillId="0" borderId="1" xfId="9" applyNumberFormat="1" applyFont="1" applyFill="1" applyBorder="1" applyAlignment="1">
      <alignment horizontal="center" vertical="center"/>
    </xf>
    <xf numFmtId="0" fontId="43" fillId="0" borderId="1" xfId="9" applyNumberFormat="1" applyFont="1" applyFill="1" applyBorder="1" applyAlignment="1">
      <alignment vertical="center" wrapText="1"/>
    </xf>
    <xf numFmtId="0" fontId="43" fillId="0" borderId="1" xfId="4" applyNumberFormat="1" applyFont="1" applyFill="1" applyBorder="1" applyAlignment="1">
      <alignment horizontal="center" vertical="center" wrapText="1"/>
    </xf>
    <xf numFmtId="0" fontId="28" fillId="0" borderId="1" xfId="0" applyFont="1" applyFill="1" applyBorder="1" applyAlignment="1">
      <alignment horizontal="center" vertical="top" wrapText="1"/>
    </xf>
    <xf numFmtId="0" fontId="113" fillId="0" borderId="1" xfId="0" applyNumberFormat="1" applyFont="1" applyFill="1" applyBorder="1" applyAlignment="1">
      <alignment horizontal="center" vertical="center"/>
    </xf>
    <xf numFmtId="0" fontId="113" fillId="0" borderId="1" xfId="0" applyFont="1" applyFill="1" applyBorder="1" applyAlignment="1">
      <alignment horizontal="center" vertical="top" wrapText="1"/>
    </xf>
    <xf numFmtId="0" fontId="40" fillId="14" borderId="73" xfId="0" applyNumberFormat="1" applyFont="1" applyFill="1" applyBorder="1" applyAlignment="1">
      <alignment horizontal="center" vertical="center" wrapText="1"/>
    </xf>
    <xf numFmtId="0" fontId="43" fillId="0" borderId="74" xfId="9" applyNumberFormat="1" applyFont="1" applyFill="1" applyBorder="1" applyAlignment="1">
      <alignment horizontal="center" vertical="center"/>
    </xf>
    <xf numFmtId="0" fontId="43" fillId="0" borderId="53" xfId="9" applyNumberFormat="1" applyFont="1" applyFill="1" applyBorder="1" applyAlignment="1">
      <alignment vertical="center" wrapText="1"/>
    </xf>
    <xf numFmtId="0" fontId="43" fillId="0" borderId="73" xfId="9" applyFont="1" applyFill="1" applyBorder="1" applyAlignment="1">
      <alignment horizontal="center" vertical="center" wrapText="1"/>
    </xf>
    <xf numFmtId="0" fontId="43" fillId="0" borderId="53" xfId="0" applyNumberFormat="1" applyFont="1" applyFill="1" applyBorder="1" applyAlignment="1">
      <alignment horizontal="center" vertical="center"/>
    </xf>
    <xf numFmtId="10" fontId="43" fillId="0" borderId="53" xfId="0" applyNumberFormat="1" applyFont="1" applyFill="1" applyBorder="1" applyAlignment="1">
      <alignment horizontal="center" vertical="center" wrapText="1"/>
    </xf>
    <xf numFmtId="0" fontId="28" fillId="0" borderId="53" xfId="0" applyNumberFormat="1" applyFont="1" applyFill="1" applyBorder="1" applyAlignment="1">
      <alignment horizontal="center" vertical="center"/>
    </xf>
    <xf numFmtId="0" fontId="28" fillId="0" borderId="53" xfId="0" applyFont="1" applyFill="1" applyBorder="1" applyAlignment="1">
      <alignment horizontal="center" vertical="top" wrapText="1"/>
    </xf>
    <xf numFmtId="0" fontId="113" fillId="0" borderId="53" xfId="0" applyNumberFormat="1" applyFont="1" applyFill="1" applyBorder="1" applyAlignment="1">
      <alignment horizontal="center" vertical="center"/>
    </xf>
    <xf numFmtId="0" fontId="113" fillId="0" borderId="53" xfId="0" applyFont="1" applyFill="1" applyBorder="1" applyAlignment="1">
      <alignment horizontal="center" vertical="top" wrapText="1"/>
    </xf>
    <xf numFmtId="0" fontId="43" fillId="0" borderId="75" xfId="10" applyNumberFormat="1" applyFont="1" applyFill="1" applyBorder="1" applyAlignment="1">
      <alignment horizontal="center" vertical="center" wrapText="1"/>
    </xf>
    <xf numFmtId="0" fontId="43" fillId="0" borderId="76" xfId="10" applyNumberFormat="1" applyFont="1" applyFill="1" applyBorder="1" applyAlignment="1">
      <alignment horizontal="center" vertical="center" wrapText="1"/>
    </xf>
    <xf numFmtId="0" fontId="43" fillId="0" borderId="76" xfId="10" applyNumberFormat="1" applyFont="1" applyFill="1" applyBorder="1" applyAlignment="1">
      <alignment vertical="center" wrapText="1"/>
    </xf>
    <xf numFmtId="0" fontId="43" fillId="0" borderId="76" xfId="10" applyNumberFormat="1" applyFont="1" applyFill="1" applyBorder="1" applyAlignment="1">
      <alignment horizontal="left" vertical="center" wrapText="1"/>
    </xf>
    <xf numFmtId="0" fontId="43" fillId="0" borderId="76" xfId="0" applyNumberFormat="1" applyFont="1" applyFill="1" applyBorder="1" applyAlignment="1">
      <alignment horizontal="center" vertical="center"/>
    </xf>
    <xf numFmtId="10" fontId="43" fillId="0" borderId="76" xfId="0" applyNumberFormat="1" applyFont="1" applyFill="1" applyBorder="1" applyAlignment="1">
      <alignment horizontal="center" vertical="center"/>
    </xf>
    <xf numFmtId="0" fontId="28" fillId="0" borderId="76" xfId="0" applyNumberFormat="1" applyFont="1" applyFill="1" applyBorder="1" applyAlignment="1">
      <alignment horizontal="center" vertical="center"/>
    </xf>
    <xf numFmtId="0" fontId="44" fillId="0" borderId="76" xfId="0" applyNumberFormat="1" applyFont="1" applyFill="1" applyBorder="1" applyAlignment="1">
      <alignment horizontal="center" vertical="center"/>
    </xf>
    <xf numFmtId="0" fontId="28" fillId="0" borderId="76" xfId="0" applyFont="1" applyFill="1" applyBorder="1" applyAlignment="1">
      <alignment horizontal="center" vertical="top" wrapText="1"/>
    </xf>
    <xf numFmtId="0" fontId="113" fillId="0" borderId="76" xfId="0" applyNumberFormat="1" applyFont="1" applyFill="1" applyBorder="1" applyAlignment="1">
      <alignment horizontal="center" vertical="center"/>
    </xf>
    <xf numFmtId="0" fontId="113" fillId="0" borderId="76" xfId="0" applyFont="1" applyFill="1" applyBorder="1" applyAlignment="1">
      <alignment horizontal="center" vertical="top" wrapText="1"/>
    </xf>
    <xf numFmtId="0" fontId="43" fillId="0" borderId="57" xfId="10" applyNumberFormat="1" applyFont="1" applyFill="1" applyBorder="1" applyAlignment="1">
      <alignment horizontal="center" vertical="center" wrapText="1"/>
    </xf>
    <xf numFmtId="0" fontId="43" fillId="0" borderId="1" xfId="10" applyNumberFormat="1" applyFont="1" applyFill="1" applyBorder="1" applyAlignment="1">
      <alignment horizontal="center" vertical="center" wrapText="1"/>
    </xf>
    <xf numFmtId="0" fontId="43" fillId="0" borderId="1" xfId="10" applyNumberFormat="1" applyFont="1" applyFill="1" applyBorder="1" applyAlignment="1">
      <alignment vertical="center" wrapText="1"/>
    </xf>
    <xf numFmtId="0" fontId="43" fillId="0" borderId="1" xfId="10" applyNumberFormat="1" applyFont="1" applyFill="1" applyBorder="1" applyAlignment="1">
      <alignment horizontal="left" vertical="center" wrapText="1"/>
    </xf>
    <xf numFmtId="10" fontId="43" fillId="0" borderId="1" xfId="0" applyNumberFormat="1" applyFont="1" applyFill="1" applyBorder="1" applyAlignment="1">
      <alignment horizontal="center" vertical="center"/>
    </xf>
    <xf numFmtId="0" fontId="114" fillId="0" borderId="1" xfId="6" applyNumberFormat="1" applyFont="1" applyFill="1" applyBorder="1" applyAlignment="1">
      <alignment horizontal="left" vertical="center" wrapText="1"/>
    </xf>
    <xf numFmtId="0" fontId="43" fillId="0" borderId="53" xfId="10" applyNumberFormat="1" applyFont="1" applyFill="1" applyBorder="1" applyAlignment="1">
      <alignment horizontal="center" vertical="center" wrapText="1"/>
    </xf>
    <xf numFmtId="0" fontId="43" fillId="0" borderId="1" xfId="11" applyNumberFormat="1" applyFont="1" applyFill="1" applyBorder="1" applyAlignment="1">
      <alignment horizontal="right" vertical="center" wrapText="1"/>
    </xf>
    <xf numFmtId="0" fontId="43" fillId="0" borderId="1" xfId="11" applyNumberFormat="1" applyFont="1" applyFill="1" applyBorder="1" applyAlignment="1">
      <alignment horizontal="center" vertical="center" wrapText="1"/>
    </xf>
    <xf numFmtId="10" fontId="43" fillId="0" borderId="1" xfId="11" applyNumberFormat="1" applyFont="1" applyFill="1" applyBorder="1" applyAlignment="1">
      <alignment horizontal="center" vertical="center" wrapText="1"/>
    </xf>
    <xf numFmtId="0" fontId="43" fillId="0" borderId="1" xfId="5" applyNumberFormat="1" applyFont="1" applyFill="1" applyBorder="1" applyAlignment="1">
      <alignment horizontal="right" vertical="center" wrapText="1"/>
    </xf>
    <xf numFmtId="0" fontId="43" fillId="0" borderId="1" xfId="5" applyNumberFormat="1" applyFont="1" applyFill="1" applyBorder="1" applyAlignment="1">
      <alignment horizontal="center" vertical="center" wrapText="1"/>
    </xf>
    <xf numFmtId="10" fontId="43" fillId="0" borderId="1" xfId="5" applyNumberFormat="1" applyFont="1" applyFill="1" applyBorder="1" applyAlignment="1">
      <alignment horizontal="center" vertical="center" wrapText="1"/>
    </xf>
    <xf numFmtId="0" fontId="114" fillId="0" borderId="1" xfId="12" applyNumberFormat="1" applyFont="1" applyFill="1" applyBorder="1" applyAlignment="1" applyProtection="1">
      <alignment horizontal="left" vertical="center" wrapText="1"/>
    </xf>
    <xf numFmtId="0" fontId="28" fillId="0" borderId="1" xfId="0" applyNumberFormat="1" applyFont="1" applyFill="1" applyBorder="1" applyAlignment="1">
      <alignment horizontal="center" vertical="center" wrapText="1"/>
    </xf>
    <xf numFmtId="9" fontId="28" fillId="0" borderId="1" xfId="0" applyNumberFormat="1" applyFont="1" applyFill="1" applyBorder="1" applyAlignment="1">
      <alignment horizontal="center" vertical="center" wrapText="1"/>
    </xf>
    <xf numFmtId="0" fontId="28" fillId="0" borderId="1" xfId="0" applyNumberFormat="1" applyFont="1" applyFill="1" applyBorder="1" applyAlignment="1">
      <alignment vertical="center" wrapText="1"/>
    </xf>
    <xf numFmtId="0" fontId="28" fillId="0" borderId="0" xfId="0" applyFont="1" applyFill="1" applyBorder="1" applyAlignment="1">
      <alignment vertical="top" wrapText="1"/>
    </xf>
    <xf numFmtId="0" fontId="72" fillId="0" borderId="1" xfId="0" applyFont="1" applyFill="1" applyBorder="1" applyAlignment="1">
      <alignment horizontal="center" vertical="center" wrapText="1"/>
    </xf>
    <xf numFmtId="0" fontId="43" fillId="0" borderId="1" xfId="0" applyFont="1" applyFill="1" applyBorder="1" applyAlignment="1">
      <alignment horizontal="center" vertical="center" wrapText="1"/>
    </xf>
    <xf numFmtId="0" fontId="44" fillId="0" borderId="1" xfId="0" applyNumberFormat="1" applyFont="1" applyFill="1" applyBorder="1" applyAlignment="1">
      <alignment horizontal="center" vertical="center" wrapText="1"/>
    </xf>
    <xf numFmtId="0" fontId="28" fillId="0" borderId="0" xfId="0" applyFont="1" applyFill="1" applyBorder="1" applyAlignment="1">
      <alignment horizontal="center" vertical="top" wrapText="1"/>
    </xf>
    <xf numFmtId="0" fontId="28" fillId="0" borderId="0" xfId="0" applyNumberFormat="1" applyFont="1" applyFill="1" applyBorder="1" applyAlignment="1">
      <alignment horizontal="center" vertical="center" wrapText="1"/>
    </xf>
    <xf numFmtId="0" fontId="48" fillId="0" borderId="1" xfId="0" applyFont="1" applyFill="1" applyBorder="1" applyAlignment="1">
      <alignment horizontal="center" vertical="center" wrapText="1"/>
    </xf>
    <xf numFmtId="0" fontId="28" fillId="0" borderId="27" xfId="0" applyNumberFormat="1" applyFont="1" applyFill="1" applyBorder="1" applyAlignment="1">
      <alignment horizontal="center" vertical="center" wrapText="1"/>
    </xf>
    <xf numFmtId="0" fontId="28" fillId="0" borderId="76" xfId="0" applyNumberFormat="1" applyFont="1" applyFill="1" applyBorder="1" applyAlignment="1">
      <alignment horizontal="center" vertical="center" wrapText="1"/>
    </xf>
    <xf numFmtId="177" fontId="28" fillId="0" borderId="1" xfId="0" applyNumberFormat="1" applyFont="1" applyFill="1" applyBorder="1" applyAlignment="1">
      <alignment horizontal="center" vertical="center" wrapText="1"/>
    </xf>
    <xf numFmtId="0" fontId="28" fillId="0" borderId="25" xfId="0" applyNumberFormat="1" applyFont="1" applyFill="1" applyBorder="1" applyAlignment="1">
      <alignment horizontal="center" vertical="center" wrapText="1"/>
    </xf>
    <xf numFmtId="0" fontId="28" fillId="0" borderId="26" xfId="0" applyFont="1" applyFill="1" applyBorder="1" applyAlignment="1">
      <alignment horizontal="center" vertical="center" wrapText="1"/>
    </xf>
    <xf numFmtId="0" fontId="28" fillId="16" borderId="1" xfId="0" applyNumberFormat="1" applyFont="1" applyFill="1" applyBorder="1" applyAlignment="1">
      <alignment horizontal="center" vertical="center" wrapText="1"/>
    </xf>
    <xf numFmtId="0" fontId="43" fillId="16" borderId="1" xfId="0" applyNumberFormat="1" applyFont="1" applyFill="1" applyBorder="1" applyAlignment="1">
      <alignment horizontal="center" vertical="center" wrapText="1"/>
    </xf>
    <xf numFmtId="0" fontId="28" fillId="16" borderId="1" xfId="0" applyNumberFormat="1" applyFont="1" applyFill="1" applyBorder="1" applyAlignment="1">
      <alignment vertical="center" wrapText="1"/>
    </xf>
    <xf numFmtId="0" fontId="115" fillId="16" borderId="1" xfId="6" applyNumberFormat="1" applyFont="1" applyFill="1" applyBorder="1" applyAlignment="1">
      <alignment horizontal="center" vertical="center" wrapText="1"/>
    </xf>
    <xf numFmtId="9" fontId="43" fillId="16" borderId="1" xfId="0" applyNumberFormat="1" applyFont="1" applyFill="1" applyBorder="1" applyAlignment="1">
      <alignment horizontal="center" vertical="center" wrapText="1"/>
    </xf>
    <xf numFmtId="0" fontId="43" fillId="16" borderId="1" xfId="0" applyNumberFormat="1" applyFont="1" applyFill="1" applyBorder="1" applyAlignment="1">
      <alignment vertical="center" wrapText="1"/>
    </xf>
    <xf numFmtId="0" fontId="43" fillId="16" borderId="0" xfId="0" applyFont="1" applyFill="1" applyBorder="1" applyAlignment="1">
      <alignment vertical="top" wrapText="1"/>
    </xf>
    <xf numFmtId="0" fontId="43" fillId="16" borderId="0" xfId="0" applyNumberFormat="1" applyFont="1" applyFill="1" applyBorder="1" applyAlignment="1">
      <alignment vertical="center" wrapText="1"/>
    </xf>
    <xf numFmtId="9" fontId="28" fillId="16" borderId="1" xfId="0" applyNumberFormat="1" applyFont="1" applyFill="1" applyBorder="1" applyAlignment="1">
      <alignment horizontal="center" vertical="center" wrapText="1"/>
    </xf>
    <xf numFmtId="0" fontId="28" fillId="16" borderId="0" xfId="0" applyFont="1" applyFill="1" applyBorder="1" applyAlignment="1">
      <alignment vertical="top" wrapText="1"/>
    </xf>
    <xf numFmtId="0" fontId="28" fillId="16" borderId="0" xfId="0" applyNumberFormat="1" applyFont="1" applyFill="1" applyBorder="1" applyAlignment="1">
      <alignment vertical="center" wrapText="1"/>
    </xf>
    <xf numFmtId="0" fontId="48" fillId="16" borderId="1" xfId="0" applyFont="1" applyFill="1" applyBorder="1" applyAlignment="1">
      <alignment horizontal="center" vertical="center" wrapText="1"/>
    </xf>
    <xf numFmtId="0" fontId="43" fillId="0" borderId="78" xfId="10" applyNumberFormat="1" applyFont="1" applyFill="1" applyBorder="1" applyAlignment="1">
      <alignment horizontal="center" vertical="center" wrapText="1"/>
    </xf>
    <xf numFmtId="0" fontId="43" fillId="0" borderId="79" xfId="10" applyNumberFormat="1" applyFont="1" applyFill="1" applyBorder="1" applyAlignment="1">
      <alignment horizontal="center" vertical="center" wrapText="1"/>
    </xf>
    <xf numFmtId="0" fontId="43" fillId="0" borderId="79" xfId="10" applyNumberFormat="1" applyFont="1" applyFill="1" applyBorder="1" applyAlignment="1">
      <alignment vertical="center" wrapText="1"/>
    </xf>
    <xf numFmtId="0" fontId="43" fillId="0" borderId="80" xfId="10" applyNumberFormat="1" applyFont="1" applyFill="1" applyBorder="1" applyAlignment="1">
      <alignment horizontal="center" vertical="center" wrapText="1"/>
    </xf>
    <xf numFmtId="0" fontId="28" fillId="0" borderId="1" xfId="7" applyNumberFormat="1" applyFont="1" applyFill="1" applyBorder="1" applyAlignment="1">
      <alignment horizontal="center" vertical="center" wrapText="1"/>
    </xf>
    <xf numFmtId="0" fontId="28" fillId="0" borderId="1" xfId="7" applyFont="1" applyFill="1" applyBorder="1" applyAlignment="1">
      <alignment horizontal="center" vertical="top" wrapText="1"/>
    </xf>
    <xf numFmtId="9" fontId="28" fillId="0" borderId="1" xfId="7" applyNumberFormat="1" applyFont="1" applyFill="1" applyBorder="1" applyAlignment="1">
      <alignment horizontal="center" vertical="center" wrapText="1"/>
    </xf>
    <xf numFmtId="0" fontId="28" fillId="0" borderId="1" xfId="7" applyNumberFormat="1" applyFont="1" applyFill="1" applyBorder="1" applyAlignment="1">
      <alignment vertical="center" wrapText="1"/>
    </xf>
    <xf numFmtId="0" fontId="113" fillId="0" borderId="1" xfId="7" applyNumberFormat="1" applyFont="1" applyFill="1" applyBorder="1" applyAlignment="1">
      <alignment vertical="center" wrapText="1"/>
    </xf>
    <xf numFmtId="0" fontId="113" fillId="0" borderId="0" xfId="0" applyNumberFormat="1" applyFont="1" applyFill="1" applyAlignment="1">
      <alignment vertical="center" wrapText="1"/>
    </xf>
    <xf numFmtId="0" fontId="113" fillId="0" borderId="0" xfId="0" applyFont="1" applyFill="1" applyAlignment="1">
      <alignment vertical="top" wrapText="1"/>
    </xf>
    <xf numFmtId="0" fontId="40" fillId="14" borderId="1" xfId="7" applyNumberFormat="1" applyFont="1" applyFill="1" applyBorder="1" applyAlignment="1">
      <alignment horizontal="center" vertical="center" wrapText="1"/>
    </xf>
    <xf numFmtId="49" fontId="28" fillId="0" borderId="1" xfId="7" applyNumberFormat="1" applyFont="1" applyFill="1" applyBorder="1" applyAlignment="1">
      <alignment horizontal="center" vertical="center" wrapText="1"/>
    </xf>
    <xf numFmtId="0" fontId="43" fillId="0" borderId="1" xfId="0" applyNumberFormat="1" applyFont="1" applyFill="1" applyBorder="1" applyAlignment="1">
      <alignment horizontal="center" vertical="center"/>
    </xf>
    <xf numFmtId="0" fontId="28" fillId="0" borderId="1" xfId="0" applyNumberFormat="1" applyFont="1" applyFill="1" applyBorder="1" applyAlignment="1">
      <alignment vertical="center"/>
    </xf>
    <xf numFmtId="178" fontId="28" fillId="0" borderId="1" xfId="0" applyNumberFormat="1" applyFont="1" applyFill="1" applyBorder="1" applyAlignment="1">
      <alignment horizontal="center" vertical="center"/>
    </xf>
    <xf numFmtId="0" fontId="28" fillId="0" borderId="1" xfId="0" applyFont="1" applyFill="1" applyBorder="1" applyAlignment="1">
      <alignment vertical="top" wrapText="1"/>
    </xf>
    <xf numFmtId="0" fontId="113" fillId="0" borderId="1" xfId="0" applyNumberFormat="1" applyFont="1" applyFill="1" applyBorder="1" applyAlignment="1">
      <alignment vertical="center"/>
    </xf>
    <xf numFmtId="0" fontId="113" fillId="0" borderId="1" xfId="0" applyFont="1" applyFill="1" applyBorder="1" applyAlignment="1">
      <alignment vertical="top" wrapText="1"/>
    </xf>
    <xf numFmtId="0" fontId="49" fillId="0" borderId="1" xfId="0" applyFont="1" applyFill="1" applyBorder="1" applyAlignment="1">
      <alignment horizontal="left" vertical="center" wrapText="1"/>
    </xf>
    <xf numFmtId="178" fontId="28" fillId="0" borderId="1" xfId="0" applyNumberFormat="1" applyFont="1" applyFill="1" applyBorder="1" applyAlignment="1">
      <alignment vertical="center"/>
    </xf>
    <xf numFmtId="0" fontId="40" fillId="14" borderId="1" xfId="0" applyFont="1" applyFill="1" applyBorder="1" applyAlignment="1">
      <alignment horizontal="center" vertical="center" wrapText="1"/>
    </xf>
    <xf numFmtId="0" fontId="28" fillId="0" borderId="71" xfId="0" applyFont="1" applyFill="1" applyBorder="1" applyAlignment="1">
      <alignment horizontal="center" vertical="center" wrapText="1"/>
    </xf>
    <xf numFmtId="0" fontId="28" fillId="0" borderId="1" xfId="0" applyFont="1" applyFill="1" applyBorder="1" applyAlignment="1">
      <alignment vertical="center"/>
    </xf>
    <xf numFmtId="0" fontId="28" fillId="0" borderId="1" xfId="0" applyFont="1" applyFill="1" applyBorder="1" applyAlignment="1">
      <alignment horizontal="center" vertical="center" wrapText="1"/>
    </xf>
    <xf numFmtId="0" fontId="28" fillId="0" borderId="27" xfId="0" applyFont="1" applyFill="1" applyBorder="1" applyAlignment="1">
      <alignment horizontal="center" vertical="center" wrapText="1"/>
    </xf>
    <xf numFmtId="0" fontId="40" fillId="14" borderId="1" xfId="0" applyNumberFormat="1" applyFont="1" applyFill="1" applyBorder="1" applyAlignment="1">
      <alignment horizontal="center" vertical="center"/>
    </xf>
    <xf numFmtId="0" fontId="43" fillId="0" borderId="83" xfId="0" applyFont="1" applyFill="1" applyBorder="1" applyAlignment="1">
      <alignment vertical="center" wrapText="1"/>
    </xf>
    <xf numFmtId="0" fontId="43" fillId="0" borderId="85" xfId="0" applyNumberFormat="1" applyFont="1" applyFill="1" applyBorder="1" applyAlignment="1">
      <alignment horizontal="center" vertical="center"/>
    </xf>
    <xf numFmtId="0" fontId="43" fillId="0" borderId="86" xfId="0" applyFont="1" applyFill="1" applyBorder="1" applyAlignment="1">
      <alignment vertical="center" wrapText="1"/>
    </xf>
    <xf numFmtId="0" fontId="43" fillId="0" borderId="88" xfId="0" applyFont="1" applyFill="1" applyBorder="1" applyAlignment="1">
      <alignment vertical="center" wrapText="1"/>
    </xf>
    <xf numFmtId="0" fontId="49" fillId="0" borderId="4" xfId="0" applyFont="1" applyFill="1" applyBorder="1" applyAlignment="1">
      <alignment horizontal="left" vertical="center" wrapText="1"/>
    </xf>
    <xf numFmtId="0" fontId="44" fillId="7" borderId="22" xfId="0" applyNumberFormat="1" applyFont="1" applyFill="1" applyBorder="1" applyAlignment="1">
      <alignment horizontal="center" vertical="center"/>
    </xf>
    <xf numFmtId="0" fontId="43" fillId="7" borderId="22" xfId="0" applyFont="1" applyFill="1" applyBorder="1" applyAlignment="1">
      <alignment horizontal="center" vertical="top"/>
    </xf>
    <xf numFmtId="0" fontId="43" fillId="7" borderId="22" xfId="0" applyFont="1" applyFill="1" applyBorder="1" applyAlignment="1">
      <alignment horizontal="left" vertical="top"/>
    </xf>
    <xf numFmtId="0" fontId="114" fillId="7" borderId="22" xfId="6" applyFont="1" applyFill="1" applyBorder="1" applyAlignment="1">
      <alignment horizontal="center" vertical="top"/>
    </xf>
    <xf numFmtId="0" fontId="43" fillId="7" borderId="22" xfId="0" applyFont="1" applyFill="1" applyBorder="1" applyAlignment="1">
      <alignment vertical="top"/>
    </xf>
    <xf numFmtId="9" fontId="43" fillId="7" borderId="22" xfId="0" applyNumberFormat="1" applyFont="1" applyFill="1" applyBorder="1" applyAlignment="1">
      <alignment horizontal="center" vertical="top"/>
    </xf>
    <xf numFmtId="0" fontId="43" fillId="7" borderId="22" xfId="0" applyNumberFormat="1" applyFont="1" applyFill="1" applyBorder="1" applyAlignment="1">
      <alignment horizontal="center" vertical="center"/>
    </xf>
    <xf numFmtId="0" fontId="28" fillId="7" borderId="22" xfId="0" applyFont="1" applyFill="1" applyBorder="1" applyAlignment="1">
      <alignment horizontal="center" vertical="top"/>
    </xf>
    <xf numFmtId="0" fontId="28" fillId="7" borderId="22" xfId="0" applyFont="1" applyFill="1" applyBorder="1" applyAlignment="1">
      <alignment horizontal="left" vertical="top"/>
    </xf>
    <xf numFmtId="0" fontId="46" fillId="7" borderId="22" xfId="6" applyFont="1" applyFill="1" applyBorder="1" applyAlignment="1">
      <alignment horizontal="center" vertical="top"/>
    </xf>
    <xf numFmtId="0" fontId="28" fillId="7" borderId="22" xfId="0" applyFont="1" applyFill="1" applyBorder="1" applyAlignment="1">
      <alignment vertical="top"/>
    </xf>
    <xf numFmtId="0" fontId="8" fillId="3" borderId="1" xfId="0" applyNumberFormat="1" applyFont="1" applyFill="1" applyBorder="1" applyAlignment="1">
      <alignment horizontal="center" vertical="center"/>
    </xf>
    <xf numFmtId="0" fontId="5" fillId="0" borderId="1" xfId="0" applyNumberFormat="1" applyFont="1" applyBorder="1" applyAlignment="1">
      <alignment vertical="center"/>
    </xf>
    <xf numFmtId="0" fontId="6" fillId="2" borderId="1" xfId="0" applyNumberFormat="1" applyFont="1" applyFill="1" applyBorder="1" applyAlignment="1">
      <alignment horizontal="center" vertical="center"/>
    </xf>
    <xf numFmtId="0" fontId="9" fillId="2" borderId="1" xfId="0" applyNumberFormat="1" applyFont="1" applyFill="1" applyBorder="1" applyAlignment="1">
      <alignment vertical="center"/>
    </xf>
    <xf numFmtId="0" fontId="10" fillId="2" borderId="1" xfId="0" applyNumberFormat="1" applyFont="1" applyFill="1" applyBorder="1" applyAlignment="1">
      <alignment horizontal="left" vertical="center"/>
    </xf>
    <xf numFmtId="0" fontId="11" fillId="2" borderId="1" xfId="0" applyNumberFormat="1" applyFont="1" applyFill="1" applyBorder="1" applyAlignment="1">
      <alignment vertical="center"/>
    </xf>
    <xf numFmtId="0" fontId="8" fillId="2" borderId="1" xfId="0" applyNumberFormat="1" applyFont="1" applyFill="1" applyBorder="1" applyAlignment="1">
      <alignment horizontal="center" vertical="center"/>
    </xf>
    <xf numFmtId="0" fontId="5" fillId="2" borderId="1" xfId="0" applyNumberFormat="1" applyFont="1" applyFill="1" applyBorder="1" applyAlignment="1">
      <alignment vertical="center"/>
    </xf>
    <xf numFmtId="0" fontId="13" fillId="2" borderId="1" xfId="0" applyNumberFormat="1" applyFont="1" applyFill="1" applyBorder="1" applyAlignment="1">
      <alignment horizontal="center" vertical="center"/>
    </xf>
    <xf numFmtId="0" fontId="3" fillId="2" borderId="1" xfId="0" applyNumberFormat="1" applyFont="1" applyFill="1" applyBorder="1" applyAlignment="1">
      <alignment horizontal="center" vertical="center"/>
    </xf>
    <xf numFmtId="0" fontId="4" fillId="2" borderId="1" xfId="0" applyNumberFormat="1" applyFont="1" applyFill="1" applyBorder="1" applyAlignment="1">
      <alignment horizontal="center" vertical="center"/>
    </xf>
    <xf numFmtId="0" fontId="5" fillId="2" borderId="1" xfId="0" applyNumberFormat="1" applyFont="1" applyFill="1" applyBorder="1" applyAlignment="1">
      <alignment horizontal="left" vertical="center"/>
    </xf>
    <xf numFmtId="0" fontId="4" fillId="3" borderId="1" xfId="0" applyNumberFormat="1" applyFont="1" applyFill="1" applyBorder="1" applyAlignment="1">
      <alignment horizontal="center" vertical="center"/>
    </xf>
    <xf numFmtId="0" fontId="4" fillId="4" borderId="1" xfId="0" applyNumberFormat="1" applyFont="1" applyFill="1" applyBorder="1" applyAlignment="1">
      <alignment horizontal="center" vertical="center"/>
    </xf>
    <xf numFmtId="0" fontId="7" fillId="2" borderId="1" xfId="0" applyNumberFormat="1" applyFont="1" applyFill="1" applyBorder="1" applyAlignment="1">
      <alignment horizontal="center" vertical="center"/>
    </xf>
    <xf numFmtId="0" fontId="40" fillId="14" borderId="22" xfId="0" applyNumberFormat="1" applyFont="1" applyFill="1" applyBorder="1" applyAlignment="1">
      <alignment horizontal="center" vertical="center" wrapText="1"/>
    </xf>
    <xf numFmtId="0" fontId="43" fillId="0" borderId="21" xfId="0" applyNumberFormat="1" applyFont="1" applyFill="1" applyBorder="1" applyAlignment="1">
      <alignment horizontal="center" vertical="center"/>
    </xf>
    <xf numFmtId="0" fontId="43" fillId="0" borderId="24" xfId="0" applyNumberFormat="1" applyFont="1" applyFill="1" applyBorder="1" applyAlignment="1">
      <alignment horizontal="center" vertical="center"/>
    </xf>
    <xf numFmtId="0" fontId="43" fillId="0" borderId="23" xfId="0" applyNumberFormat="1" applyFont="1" applyFill="1" applyBorder="1" applyAlignment="1">
      <alignment horizontal="center" vertical="center"/>
    </xf>
    <xf numFmtId="0" fontId="35" fillId="11" borderId="13" xfId="0" applyNumberFormat="1" applyFont="1" applyFill="1" applyBorder="1" applyAlignment="1">
      <alignment horizontal="center" vertical="center" wrapText="1"/>
    </xf>
    <xf numFmtId="0" fontId="28" fillId="0" borderId="17" xfId="0" applyNumberFormat="1" applyFont="1" applyBorder="1" applyAlignment="1">
      <alignment vertical="center" wrapText="1"/>
    </xf>
    <xf numFmtId="0" fontId="40" fillId="14" borderId="1" xfId="0" applyNumberFormat="1" applyFont="1" applyFill="1" applyBorder="1" applyAlignment="1">
      <alignment horizontal="center" vertical="center" wrapText="1"/>
    </xf>
    <xf numFmtId="0" fontId="43" fillId="0" borderId="21" xfId="3" applyNumberFormat="1" applyFont="1" applyFill="1" applyBorder="1" applyAlignment="1">
      <alignment horizontal="center" vertical="center"/>
    </xf>
    <xf numFmtId="0" fontId="43" fillId="0" borderId="23" xfId="3" applyNumberFormat="1" applyFont="1" applyFill="1" applyBorder="1" applyAlignment="1">
      <alignment horizontal="center" vertical="center"/>
    </xf>
    <xf numFmtId="0" fontId="43" fillId="0" borderId="24" xfId="3" applyNumberFormat="1" applyFont="1" applyFill="1" applyBorder="1" applyAlignment="1">
      <alignment horizontal="center" vertical="center"/>
    </xf>
    <xf numFmtId="0" fontId="43" fillId="0" borderId="21" xfId="3" applyFont="1" applyFill="1" applyBorder="1" applyAlignment="1">
      <alignment horizontal="center" vertical="center" wrapText="1"/>
    </xf>
    <xf numFmtId="0" fontId="43" fillId="0" borderId="24" xfId="3" applyFont="1" applyFill="1" applyBorder="1" applyAlignment="1">
      <alignment horizontal="center" vertical="center" wrapText="1"/>
    </xf>
    <xf numFmtId="0" fontId="38" fillId="10" borderId="11" xfId="0" applyNumberFormat="1" applyFont="1" applyFill="1" applyBorder="1" applyAlignment="1">
      <alignment horizontal="center" vertical="center" wrapText="1"/>
    </xf>
    <xf numFmtId="0" fontId="39" fillId="0" borderId="9" xfId="0" applyNumberFormat="1" applyFont="1" applyBorder="1" applyAlignment="1">
      <alignment vertical="center" wrapText="1"/>
    </xf>
    <xf numFmtId="0" fontId="39" fillId="0" borderId="10" xfId="0" applyNumberFormat="1" applyFont="1" applyBorder="1" applyAlignment="1">
      <alignment vertical="center" wrapText="1"/>
    </xf>
    <xf numFmtId="0" fontId="35" fillId="10" borderId="13" xfId="0" applyNumberFormat="1" applyFont="1" applyFill="1" applyBorder="1" applyAlignment="1">
      <alignment horizontal="center" vertical="center" wrapText="1"/>
    </xf>
    <xf numFmtId="0" fontId="38" fillId="13" borderId="11" xfId="0" applyNumberFormat="1" applyFont="1" applyFill="1" applyBorder="1" applyAlignment="1">
      <alignment horizontal="center" vertical="center" wrapText="1"/>
    </xf>
    <xf numFmtId="0" fontId="39" fillId="13" borderId="10" xfId="0" applyNumberFormat="1" applyFont="1" applyFill="1" applyBorder="1" applyAlignment="1">
      <alignment horizontal="center" vertical="center" wrapText="1"/>
    </xf>
    <xf numFmtId="0" fontId="39" fillId="0" borderId="10" xfId="0" applyNumberFormat="1" applyFont="1" applyBorder="1" applyAlignment="1">
      <alignment horizontal="center" vertical="center" wrapText="1"/>
    </xf>
    <xf numFmtId="0" fontId="35" fillId="10" borderId="7" xfId="0" applyNumberFormat="1" applyFont="1" applyFill="1" applyBorder="1" applyAlignment="1">
      <alignment horizontal="center" vertical="center" wrapText="1"/>
    </xf>
    <xf numFmtId="0" fontId="28" fillId="0" borderId="8" xfId="0" applyNumberFormat="1" applyFont="1" applyBorder="1" applyAlignment="1">
      <alignment vertical="center" wrapText="1"/>
    </xf>
    <xf numFmtId="0" fontId="28" fillId="0" borderId="9" xfId="0" applyNumberFormat="1" applyFont="1" applyBorder="1" applyAlignment="1">
      <alignment vertical="center" wrapText="1"/>
    </xf>
    <xf numFmtId="0" fontId="28" fillId="0" borderId="10" xfId="0" applyNumberFormat="1" applyFont="1" applyBorder="1" applyAlignment="1">
      <alignment vertical="center" wrapText="1"/>
    </xf>
    <xf numFmtId="0" fontId="35" fillId="10" borderId="11" xfId="0" applyNumberFormat="1" applyFont="1" applyFill="1" applyBorder="1" applyAlignment="1">
      <alignment horizontal="center" vertical="center" wrapText="1"/>
    </xf>
    <xf numFmtId="0" fontId="35" fillId="11" borderId="11" xfId="0" applyNumberFormat="1" applyFont="1" applyFill="1" applyBorder="1" applyAlignment="1">
      <alignment horizontal="center" vertical="center" wrapText="1"/>
    </xf>
    <xf numFmtId="0" fontId="35" fillId="12" borderId="12" xfId="0" applyNumberFormat="1" applyFont="1" applyFill="1" applyBorder="1" applyAlignment="1">
      <alignment horizontal="center" vertical="center" wrapText="1"/>
    </xf>
    <xf numFmtId="0" fontId="28" fillId="0" borderId="16" xfId="0" applyNumberFormat="1" applyFont="1" applyBorder="1" applyAlignment="1">
      <alignment vertical="center" wrapText="1"/>
    </xf>
    <xf numFmtId="0" fontId="28" fillId="0" borderId="20" xfId="0" applyNumberFormat="1" applyFont="1" applyBorder="1" applyAlignment="1">
      <alignment vertical="center" wrapText="1"/>
    </xf>
    <xf numFmtId="0" fontId="38" fillId="10" borderId="13" xfId="0" applyNumberFormat="1" applyFont="1" applyFill="1" applyBorder="1" applyAlignment="1">
      <alignment horizontal="center" vertical="center" wrapText="1"/>
    </xf>
    <xf numFmtId="0" fontId="39" fillId="0" borderId="17" xfId="0" applyNumberFormat="1" applyFont="1" applyBorder="1" applyAlignment="1">
      <alignment vertical="center" wrapText="1"/>
    </xf>
    <xf numFmtId="0" fontId="39" fillId="0" borderId="17" xfId="0" applyNumberFormat="1" applyFont="1" applyBorder="1" applyAlignment="1">
      <alignment horizontal="center" vertical="center" wrapText="1"/>
    </xf>
    <xf numFmtId="0" fontId="28" fillId="0" borderId="17" xfId="0" applyNumberFormat="1" applyFont="1" applyBorder="1" applyAlignment="1">
      <alignment horizontal="center" vertical="center" wrapText="1"/>
    </xf>
    <xf numFmtId="0" fontId="40" fillId="14" borderId="21" xfId="0" applyFont="1" applyFill="1" applyBorder="1" applyAlignment="1">
      <alignment horizontal="center" vertical="center"/>
    </xf>
    <xf numFmtId="0" fontId="40" fillId="14" borderId="24" xfId="0" applyFont="1" applyFill="1" applyBorder="1" applyAlignment="1">
      <alignment horizontal="center" vertical="center"/>
    </xf>
    <xf numFmtId="0" fontId="28" fillId="0" borderId="21" xfId="0" applyFont="1" applyFill="1" applyBorder="1" applyAlignment="1">
      <alignment horizontal="center" vertical="center"/>
    </xf>
    <xf numFmtId="0" fontId="28" fillId="0" borderId="24" xfId="0" applyFont="1" applyFill="1" applyBorder="1" applyAlignment="1">
      <alignment horizontal="center" vertical="center"/>
    </xf>
    <xf numFmtId="0" fontId="40" fillId="14" borderId="23" xfId="0" applyFont="1" applyFill="1" applyBorder="1" applyAlignment="1">
      <alignment horizontal="center" vertical="center"/>
    </xf>
    <xf numFmtId="0" fontId="47" fillId="0" borderId="21" xfId="0" applyFont="1" applyFill="1" applyBorder="1" applyAlignment="1">
      <alignment horizontal="center" vertical="center" wrapText="1"/>
    </xf>
    <xf numFmtId="0" fontId="47" fillId="0" borderId="23" xfId="0" applyFont="1" applyFill="1" applyBorder="1" applyAlignment="1">
      <alignment horizontal="center" vertical="center" wrapText="1"/>
    </xf>
    <xf numFmtId="0" fontId="47" fillId="0" borderId="24" xfId="0" applyFont="1" applyFill="1" applyBorder="1" applyAlignment="1">
      <alignment horizontal="center" vertical="center" wrapText="1"/>
    </xf>
    <xf numFmtId="0" fontId="28" fillId="0" borderId="22" xfId="0" applyFont="1" applyFill="1" applyBorder="1" applyAlignment="1">
      <alignment horizontal="center" vertical="top"/>
    </xf>
    <xf numFmtId="0" fontId="28" fillId="0" borderId="21" xfId="0" applyFont="1" applyBorder="1" applyAlignment="1">
      <alignment horizontal="center" vertical="center" wrapText="1"/>
    </xf>
    <xf numFmtId="0" fontId="28" fillId="0" borderId="23" xfId="0" applyFont="1" applyBorder="1" applyAlignment="1">
      <alignment horizontal="center" vertical="center" wrapText="1"/>
    </xf>
    <xf numFmtId="0" fontId="28" fillId="0" borderId="24" xfId="0" applyFont="1" applyBorder="1" applyAlignment="1">
      <alignment horizontal="center" vertical="center" wrapText="1"/>
    </xf>
    <xf numFmtId="0" fontId="28" fillId="0" borderId="21" xfId="0" applyFont="1" applyBorder="1" applyAlignment="1">
      <alignment horizontal="center" vertical="center"/>
    </xf>
    <xf numFmtId="0" fontId="28" fillId="0" borderId="23" xfId="0" applyFont="1" applyBorder="1" applyAlignment="1">
      <alignment horizontal="center" vertical="center"/>
    </xf>
    <xf numFmtId="0" fontId="28" fillId="0" borderId="24" xfId="0" applyFont="1" applyBorder="1" applyAlignment="1">
      <alignment horizontal="center" vertical="center"/>
    </xf>
    <xf numFmtId="0" fontId="43" fillId="7" borderId="22" xfId="0" applyFont="1" applyFill="1" applyBorder="1" applyAlignment="1">
      <alignment horizontal="center" vertical="center"/>
    </xf>
    <xf numFmtId="0" fontId="28" fillId="7" borderId="21" xfId="0" applyFont="1" applyFill="1" applyBorder="1" applyAlignment="1">
      <alignment horizontal="center" vertical="center"/>
    </xf>
    <xf numFmtId="0" fontId="28" fillId="7" borderId="23" xfId="0" applyFont="1" applyFill="1" applyBorder="1" applyAlignment="1">
      <alignment horizontal="center" vertical="center"/>
    </xf>
    <xf numFmtId="0" fontId="28" fillId="7" borderId="24" xfId="0" applyFont="1" applyFill="1" applyBorder="1" applyAlignment="1">
      <alignment horizontal="center" vertical="center"/>
    </xf>
    <xf numFmtId="0" fontId="28" fillId="0" borderId="23" xfId="0" applyFont="1" applyFill="1" applyBorder="1" applyAlignment="1">
      <alignment horizontal="center" vertical="center"/>
    </xf>
    <xf numFmtId="0" fontId="43" fillId="0" borderId="21" xfId="7" applyNumberFormat="1" applyFont="1" applyFill="1" applyBorder="1" applyAlignment="1">
      <alignment horizontal="center" vertical="center" wrapText="1"/>
    </xf>
    <xf numFmtId="0" fontId="43" fillId="0" borderId="23" xfId="7" applyNumberFormat="1" applyFont="1" applyFill="1" applyBorder="1" applyAlignment="1">
      <alignment horizontal="center" vertical="center" wrapText="1"/>
    </xf>
    <xf numFmtId="0" fontId="43" fillId="0" borderId="24" xfId="7" applyNumberFormat="1" applyFont="1" applyFill="1" applyBorder="1" applyAlignment="1">
      <alignment horizontal="center" vertical="center" wrapText="1"/>
    </xf>
    <xf numFmtId="0" fontId="52" fillId="11" borderId="13" xfId="0" applyNumberFormat="1" applyFont="1" applyFill="1" applyBorder="1" applyAlignment="1">
      <alignment horizontal="center" vertical="center" wrapText="1"/>
    </xf>
    <xf numFmtId="0" fontId="61" fillId="0" borderId="17" xfId="0" applyNumberFormat="1" applyFont="1" applyBorder="1" applyAlignment="1">
      <alignment vertical="center" wrapText="1"/>
    </xf>
    <xf numFmtId="0" fontId="55" fillId="10" borderId="11" xfId="0" applyNumberFormat="1" applyFont="1" applyFill="1" applyBorder="1" applyAlignment="1">
      <alignment horizontal="center" vertical="center" wrapText="1"/>
    </xf>
    <xf numFmtId="0" fontId="63" fillId="0" borderId="10" xfId="0" applyNumberFormat="1" applyFont="1" applyBorder="1" applyAlignment="1">
      <alignment vertical="center" wrapText="1"/>
    </xf>
    <xf numFmtId="0" fontId="54" fillId="10" borderId="11" xfId="0" applyNumberFormat="1" applyFont="1" applyFill="1" applyBorder="1" applyAlignment="1">
      <alignment horizontal="center" vertical="center" wrapText="1"/>
    </xf>
    <xf numFmtId="0" fontId="63" fillId="0" borderId="9" xfId="0" applyNumberFormat="1" applyFont="1" applyBorder="1" applyAlignment="1">
      <alignment vertical="center" wrapText="1"/>
    </xf>
    <xf numFmtId="0" fontId="52" fillId="10" borderId="13" xfId="0" applyNumberFormat="1" applyFont="1" applyFill="1" applyBorder="1" applyAlignment="1">
      <alignment horizontal="center" vertical="center" wrapText="1"/>
    </xf>
    <xf numFmtId="0" fontId="51" fillId="10" borderId="11" xfId="0" applyNumberFormat="1" applyFont="1" applyFill="1" applyBorder="1" applyAlignment="1">
      <alignment horizontal="center" vertical="center" wrapText="1"/>
    </xf>
    <xf numFmtId="0" fontId="61" fillId="0" borderId="9" xfId="0" applyNumberFormat="1" applyFont="1" applyBorder="1" applyAlignment="1">
      <alignment vertical="center" wrapText="1"/>
    </xf>
    <xf numFmtId="0" fontId="61" fillId="0" borderId="10" xfId="0" applyNumberFormat="1" applyFont="1" applyBorder="1" applyAlignment="1">
      <alignment vertical="center" wrapText="1"/>
    </xf>
    <xf numFmtId="0" fontId="52" fillId="10" borderId="11" xfId="0" applyNumberFormat="1" applyFont="1" applyFill="1" applyBorder="1" applyAlignment="1">
      <alignment horizontal="center" vertical="center" wrapText="1"/>
    </xf>
    <xf numFmtId="0" fontId="52" fillId="11" borderId="11" xfId="0" applyNumberFormat="1" applyFont="1" applyFill="1" applyBorder="1" applyAlignment="1">
      <alignment horizontal="center" vertical="center" wrapText="1"/>
    </xf>
    <xf numFmtId="0" fontId="52" fillId="12" borderId="12" xfId="0" applyNumberFormat="1" applyFont="1" applyFill="1" applyBorder="1" applyAlignment="1">
      <alignment horizontal="center" vertical="center" wrapText="1"/>
    </xf>
    <xf numFmtId="0" fontId="61" fillId="0" borderId="16" xfId="0" applyNumberFormat="1" applyFont="1" applyBorder="1" applyAlignment="1">
      <alignment vertical="center" wrapText="1"/>
    </xf>
    <xf numFmtId="0" fontId="61" fillId="0" borderId="20" xfId="0" applyNumberFormat="1" applyFont="1" applyBorder="1" applyAlignment="1">
      <alignment vertical="center" wrapText="1"/>
    </xf>
    <xf numFmtId="0" fontId="53" fillId="10" borderId="13" xfId="0" applyNumberFormat="1" applyFont="1" applyFill="1" applyBorder="1" applyAlignment="1">
      <alignment horizontal="center" vertical="center" wrapText="1"/>
    </xf>
    <xf numFmtId="0" fontId="63" fillId="0" borderId="17" xfId="0" applyNumberFormat="1" applyFont="1" applyBorder="1" applyAlignment="1">
      <alignment vertical="center" wrapText="1"/>
    </xf>
    <xf numFmtId="0" fontId="54" fillId="10" borderId="13" xfId="0" applyNumberFormat="1" applyFont="1" applyFill="1" applyBorder="1" applyAlignment="1">
      <alignment horizontal="center" vertical="center" wrapText="1"/>
    </xf>
    <xf numFmtId="0" fontId="53" fillId="10" borderId="11" xfId="0" applyNumberFormat="1" applyFont="1" applyFill="1" applyBorder="1" applyAlignment="1">
      <alignment horizontal="center" vertical="center" wrapText="1"/>
    </xf>
    <xf numFmtId="0" fontId="43" fillId="0" borderId="22" xfId="7" applyNumberFormat="1" applyFont="1" applyFill="1" applyBorder="1" applyAlignment="1">
      <alignment horizontal="center" vertical="center" wrapText="1"/>
    </xf>
    <xf numFmtId="0" fontId="28" fillId="0" borderId="22" xfId="7" applyFont="1" applyFill="1" applyBorder="1" applyAlignment="1">
      <alignment horizontal="center" vertical="center" wrapText="1"/>
    </xf>
    <xf numFmtId="0" fontId="28" fillId="0" borderId="22" xfId="0" applyFont="1" applyFill="1" applyBorder="1" applyAlignment="1">
      <alignment horizontal="center" vertical="center" wrapText="1"/>
    </xf>
    <xf numFmtId="0" fontId="28" fillId="0" borderId="21" xfId="0" applyFont="1" applyFill="1" applyBorder="1" applyAlignment="1">
      <alignment horizontal="center" vertical="center" wrapText="1"/>
    </xf>
    <xf numFmtId="0" fontId="28" fillId="0" borderId="23" xfId="0" applyFont="1" applyFill="1" applyBorder="1" applyAlignment="1">
      <alignment horizontal="center" vertical="center" wrapText="1"/>
    </xf>
    <xf numFmtId="0" fontId="28" fillId="0" borderId="24" xfId="0" applyFont="1" applyFill="1" applyBorder="1" applyAlignment="1">
      <alignment horizontal="center" vertical="center" wrapText="1"/>
    </xf>
    <xf numFmtId="0" fontId="40" fillId="14" borderId="21" xfId="0" applyFont="1" applyFill="1" applyBorder="1" applyAlignment="1">
      <alignment horizontal="center" vertical="center" wrapText="1"/>
    </xf>
    <xf numFmtId="0" fontId="40" fillId="14" borderId="24" xfId="0" applyFont="1" applyFill="1" applyBorder="1" applyAlignment="1">
      <alignment horizontal="center" vertical="center" wrapText="1"/>
    </xf>
    <xf numFmtId="0" fontId="40" fillId="14" borderId="23" xfId="0" applyFont="1" applyFill="1" applyBorder="1" applyAlignment="1">
      <alignment horizontal="center" vertical="center" wrapText="1"/>
    </xf>
    <xf numFmtId="0" fontId="43" fillId="0" borderId="22" xfId="0" applyFont="1" applyFill="1" applyBorder="1" applyAlignment="1">
      <alignment horizontal="center" vertical="center" wrapText="1"/>
    </xf>
    <xf numFmtId="0" fontId="61" fillId="0" borderId="34" xfId="0" applyNumberFormat="1" applyFont="1" applyBorder="1" applyAlignment="1">
      <alignment vertical="center" wrapText="1"/>
    </xf>
    <xf numFmtId="43" fontId="54" fillId="10" borderId="11" xfId="0" applyNumberFormat="1" applyFont="1" applyFill="1" applyBorder="1" applyAlignment="1">
      <alignment horizontal="center" vertical="center" wrapText="1"/>
    </xf>
    <xf numFmtId="43" fontId="63" fillId="0" borderId="9" xfId="0" applyNumberFormat="1" applyFont="1" applyBorder="1" applyAlignment="1">
      <alignment vertical="center" wrapText="1"/>
    </xf>
    <xf numFmtId="43" fontId="63" fillId="0" borderId="10" xfId="0" applyNumberFormat="1" applyFont="1" applyBorder="1" applyAlignment="1">
      <alignment vertical="center" wrapText="1"/>
    </xf>
    <xf numFmtId="0" fontId="55" fillId="10" borderId="28" xfId="0" applyNumberFormat="1" applyFont="1" applyFill="1" applyBorder="1" applyAlignment="1">
      <alignment horizontal="center" vertical="center" wrapText="1"/>
    </xf>
    <xf numFmtId="0" fontId="55" fillId="10" borderId="29" xfId="0" applyNumberFormat="1" applyFont="1" applyFill="1" applyBorder="1" applyAlignment="1">
      <alignment horizontal="center" vertical="center" wrapText="1"/>
    </xf>
    <xf numFmtId="0" fontId="61" fillId="0" borderId="36" xfId="0" applyNumberFormat="1" applyFont="1" applyBorder="1" applyAlignment="1">
      <alignment vertical="center" wrapText="1"/>
    </xf>
    <xf numFmtId="0" fontId="63" fillId="0" borderId="34" xfId="0" applyNumberFormat="1" applyFont="1" applyBorder="1" applyAlignment="1">
      <alignment vertical="center" wrapText="1"/>
    </xf>
    <xf numFmtId="0" fontId="63" fillId="0" borderId="34" xfId="0" applyNumberFormat="1" applyFont="1" applyBorder="1" applyAlignment="1">
      <alignment horizontal="center" vertical="center" wrapText="1"/>
    </xf>
    <xf numFmtId="180" fontId="54" fillId="10" borderId="13" xfId="1" applyNumberFormat="1" applyFont="1" applyFill="1" applyBorder="1" applyAlignment="1">
      <alignment horizontal="center" vertical="center" wrapText="1"/>
    </xf>
    <xf numFmtId="180" fontId="63" fillId="0" borderId="34" xfId="1" applyNumberFormat="1" applyFont="1" applyBorder="1" applyAlignment="1">
      <alignment vertical="center" wrapText="1"/>
    </xf>
    <xf numFmtId="0" fontId="41" fillId="11" borderId="13" xfId="0" applyNumberFormat="1" applyFont="1" applyFill="1" applyBorder="1" applyAlignment="1">
      <alignment horizontal="center" vertical="center" wrapText="1"/>
    </xf>
    <xf numFmtId="0" fontId="77" fillId="0" borderId="34" xfId="0" applyNumberFormat="1" applyFont="1" applyBorder="1" applyAlignment="1">
      <alignment vertical="center" wrapText="1"/>
    </xf>
    <xf numFmtId="0" fontId="82" fillId="10" borderId="11" xfId="0" applyNumberFormat="1" applyFont="1" applyFill="1" applyBorder="1" applyAlignment="1">
      <alignment horizontal="center" vertical="center" wrapText="1"/>
    </xf>
    <xf numFmtId="0" fontId="81" fillId="0" borderId="10" xfId="0" applyNumberFormat="1" applyFont="1" applyBorder="1" applyAlignment="1">
      <alignment vertical="center" wrapText="1"/>
    </xf>
    <xf numFmtId="0" fontId="80" fillId="10" borderId="11" xfId="0" applyNumberFormat="1" applyFont="1" applyFill="1" applyBorder="1" applyAlignment="1">
      <alignment horizontal="center" vertical="center" wrapText="1"/>
    </xf>
    <xf numFmtId="0" fontId="81" fillId="0" borderId="9" xfId="0" applyNumberFormat="1" applyFont="1" applyBorder="1" applyAlignment="1">
      <alignment vertical="center" wrapText="1"/>
    </xf>
    <xf numFmtId="0" fontId="41" fillId="10" borderId="13" xfId="0" applyNumberFormat="1" applyFont="1" applyFill="1" applyBorder="1" applyAlignment="1">
      <alignment horizontal="center" vertical="center" wrapText="1"/>
    </xf>
    <xf numFmtId="0" fontId="13" fillId="10" borderId="13" xfId="0" applyNumberFormat="1" applyFont="1" applyFill="1" applyBorder="1" applyAlignment="1">
      <alignment horizontal="center" vertical="center" wrapText="1"/>
    </xf>
    <xf numFmtId="0" fontId="3" fillId="10" borderId="11" xfId="0" applyNumberFormat="1" applyFont="1" applyFill="1" applyBorder="1" applyAlignment="1">
      <alignment horizontal="center" vertical="center" wrapText="1"/>
    </xf>
    <xf numFmtId="0" fontId="77" fillId="0" borderId="9" xfId="0" applyNumberFormat="1" applyFont="1" applyBorder="1" applyAlignment="1">
      <alignment vertical="center" wrapText="1"/>
    </xf>
    <xf numFmtId="0" fontId="77" fillId="0" borderId="10" xfId="0" applyNumberFormat="1" applyFont="1" applyBorder="1" applyAlignment="1">
      <alignment vertical="center" wrapText="1"/>
    </xf>
    <xf numFmtId="0" fontId="78" fillId="10" borderId="11" xfId="0" applyNumberFormat="1" applyFont="1" applyFill="1" applyBorder="1" applyAlignment="1">
      <alignment horizontal="center" vertical="center" wrapText="1"/>
    </xf>
    <xf numFmtId="0" fontId="78" fillId="11" borderId="11" xfId="0" applyNumberFormat="1" applyFont="1" applyFill="1" applyBorder="1" applyAlignment="1">
      <alignment horizontal="center" vertical="center" wrapText="1"/>
    </xf>
    <xf numFmtId="0" fontId="78" fillId="12" borderId="12" xfId="0" applyNumberFormat="1" applyFont="1" applyFill="1" applyBorder="1" applyAlignment="1">
      <alignment horizontal="center" vertical="center" wrapText="1"/>
    </xf>
    <xf numFmtId="0" fontId="77" fillId="0" borderId="16" xfId="0" applyNumberFormat="1" applyFont="1" applyBorder="1" applyAlignment="1">
      <alignment vertical="center" wrapText="1"/>
    </xf>
    <xf numFmtId="0" fontId="77" fillId="0" borderId="36" xfId="0" applyNumberFormat="1" applyFont="1" applyBorder="1" applyAlignment="1">
      <alignment vertical="center" wrapText="1"/>
    </xf>
    <xf numFmtId="0" fontId="79" fillId="10" borderId="13" xfId="0" applyNumberFormat="1" applyFont="1" applyFill="1" applyBorder="1" applyAlignment="1">
      <alignment horizontal="center" vertical="center" wrapText="1"/>
    </xf>
    <xf numFmtId="0" fontId="81" fillId="0" borderId="34" xfId="0" applyNumberFormat="1" applyFont="1" applyBorder="1" applyAlignment="1">
      <alignment vertical="center" wrapText="1"/>
    </xf>
    <xf numFmtId="0" fontId="80" fillId="10" borderId="13" xfId="0" applyNumberFormat="1" applyFont="1" applyFill="1" applyBorder="1" applyAlignment="1">
      <alignment horizontal="center" vertical="center" wrapText="1"/>
    </xf>
    <xf numFmtId="0" fontId="79" fillId="10" borderId="11" xfId="0" applyNumberFormat="1" applyFont="1" applyFill="1" applyBorder="1" applyAlignment="1">
      <alignment horizontal="center" vertical="center" wrapText="1"/>
    </xf>
    <xf numFmtId="0" fontId="67" fillId="21" borderId="43" xfId="0" applyFont="1" applyFill="1" applyBorder="1" applyAlignment="1">
      <alignment horizontal="center" vertical="center" wrapText="1"/>
    </xf>
    <xf numFmtId="0" fontId="66" fillId="21" borderId="48" xfId="0" applyFont="1" applyFill="1" applyBorder="1" applyAlignment="1">
      <alignment vertical="center" wrapText="1"/>
    </xf>
    <xf numFmtId="0" fontId="68" fillId="21" borderId="39" xfId="0" applyFont="1" applyFill="1" applyBorder="1" applyAlignment="1">
      <alignment horizontal="center" vertical="center" wrapText="1"/>
    </xf>
    <xf numFmtId="0" fontId="70" fillId="21" borderId="41" xfId="0" applyFont="1" applyFill="1" applyBorder="1" applyAlignment="1">
      <alignment vertical="center" wrapText="1"/>
    </xf>
    <xf numFmtId="43" fontId="54" fillId="21" borderId="39" xfId="0" applyNumberFormat="1" applyFont="1" applyFill="1" applyBorder="1" applyAlignment="1">
      <alignment horizontal="center" vertical="center" wrapText="1"/>
    </xf>
    <xf numFmtId="43" fontId="70" fillId="21" borderId="40" xfId="0" applyNumberFormat="1" applyFont="1" applyFill="1" applyBorder="1" applyAlignment="1">
      <alignment vertical="center" wrapText="1"/>
    </xf>
    <xf numFmtId="43" fontId="70" fillId="21" borderId="41" xfId="0" applyNumberFormat="1" applyFont="1" applyFill="1" applyBorder="1" applyAlignment="1">
      <alignment vertical="center" wrapText="1"/>
    </xf>
    <xf numFmtId="0" fontId="68" fillId="21" borderId="45" xfId="0" applyFont="1" applyFill="1" applyBorder="1" applyAlignment="1">
      <alignment horizontal="center" vertical="center" wrapText="1"/>
    </xf>
    <xf numFmtId="0" fontId="65" fillId="21" borderId="39" xfId="0" applyFont="1" applyFill="1" applyBorder="1" applyAlignment="1">
      <alignment horizontal="center" vertical="center" wrapText="1"/>
    </xf>
    <xf numFmtId="0" fontId="66" fillId="21" borderId="40" xfId="0" applyFont="1" applyFill="1" applyBorder="1" applyAlignment="1">
      <alignment vertical="center" wrapText="1"/>
    </xf>
    <xf numFmtId="0" fontId="66" fillId="21" borderId="41" xfId="0" applyFont="1" applyFill="1" applyBorder="1" applyAlignment="1">
      <alignment vertical="center" wrapText="1"/>
    </xf>
    <xf numFmtId="0" fontId="67" fillId="21" borderId="39" xfId="0" applyFont="1" applyFill="1" applyBorder="1" applyAlignment="1">
      <alignment horizontal="center" vertical="center" wrapText="1"/>
    </xf>
    <xf numFmtId="0" fontId="67" fillId="21" borderId="42" xfId="0" applyFont="1" applyFill="1" applyBorder="1" applyAlignment="1">
      <alignment horizontal="center" vertical="center" wrapText="1"/>
    </xf>
    <xf numFmtId="0" fontId="66" fillId="21" borderId="47" xfId="0" applyFont="1" applyFill="1" applyBorder="1" applyAlignment="1">
      <alignment vertical="center" wrapText="1"/>
    </xf>
    <xf numFmtId="0" fontId="66" fillId="21" borderId="51" xfId="0" applyFont="1" applyFill="1" applyBorder="1" applyAlignment="1">
      <alignment vertical="center" wrapText="1"/>
    </xf>
    <xf numFmtId="0" fontId="68" fillId="21" borderId="43" xfId="0" applyFont="1" applyFill="1" applyBorder="1" applyAlignment="1">
      <alignment horizontal="center" vertical="center" wrapText="1"/>
    </xf>
    <xf numFmtId="0" fontId="70" fillId="21" borderId="48" xfId="0" applyFont="1" applyFill="1" applyBorder="1" applyAlignment="1">
      <alignment vertical="center" wrapText="1"/>
    </xf>
    <xf numFmtId="0" fontId="70" fillId="21" borderId="48" xfId="0" applyFont="1" applyFill="1" applyBorder="1" applyAlignment="1">
      <alignment horizontal="center" vertical="center" wrapText="1"/>
    </xf>
    <xf numFmtId="0" fontId="54" fillId="21" borderId="43" xfId="0" applyFont="1" applyFill="1" applyBorder="1" applyAlignment="1">
      <alignment horizontal="center" vertical="center" wrapText="1"/>
    </xf>
    <xf numFmtId="0" fontId="53" fillId="10" borderId="13" xfId="0" applyNumberFormat="1" applyFont="1" applyFill="1" applyBorder="1" applyAlignment="1">
      <alignment horizontal="left" vertical="center" wrapText="1"/>
    </xf>
    <xf numFmtId="0" fontId="63" fillId="0" borderId="34" xfId="0" applyNumberFormat="1" applyFont="1" applyBorder="1" applyAlignment="1">
      <alignment horizontal="left" vertical="center" wrapText="1"/>
    </xf>
    <xf numFmtId="0" fontId="52" fillId="11" borderId="18" xfId="0" applyNumberFormat="1" applyFont="1" applyFill="1" applyBorder="1" applyAlignment="1">
      <alignment horizontal="center" vertical="center" wrapText="1"/>
    </xf>
    <xf numFmtId="0" fontId="52" fillId="11" borderId="32" xfId="0" applyNumberFormat="1" applyFont="1" applyFill="1" applyBorder="1" applyAlignment="1">
      <alignment horizontal="center" vertical="center" wrapText="1"/>
    </xf>
    <xf numFmtId="0" fontId="55" fillId="10" borderId="30" xfId="0" applyNumberFormat="1" applyFont="1" applyFill="1" applyBorder="1" applyAlignment="1">
      <alignment horizontal="center" vertical="center" wrapText="1"/>
    </xf>
    <xf numFmtId="0" fontId="54" fillId="10" borderId="28" xfId="0" applyNumberFormat="1" applyFont="1" applyFill="1" applyBorder="1" applyAlignment="1">
      <alignment horizontal="center" vertical="center" wrapText="1"/>
    </xf>
    <xf numFmtId="0" fontId="54" fillId="10" borderId="29" xfId="0" applyNumberFormat="1" applyFont="1" applyFill="1" applyBorder="1" applyAlignment="1">
      <alignment horizontal="center" vertical="center" wrapText="1"/>
    </xf>
    <xf numFmtId="0" fontId="54" fillId="10" borderId="30" xfId="0" applyNumberFormat="1" applyFont="1" applyFill="1" applyBorder="1" applyAlignment="1">
      <alignment horizontal="center" vertical="center" wrapText="1"/>
    </xf>
    <xf numFmtId="0" fontId="52" fillId="10" borderId="18" xfId="0" applyNumberFormat="1" applyFont="1" applyFill="1" applyBorder="1" applyAlignment="1">
      <alignment horizontal="center" vertical="center" wrapText="1"/>
    </xf>
    <xf numFmtId="0" fontId="52" fillId="10" borderId="32" xfId="0" applyNumberFormat="1" applyFont="1" applyFill="1" applyBorder="1" applyAlignment="1">
      <alignment horizontal="center" vertical="center" wrapText="1"/>
    </xf>
    <xf numFmtId="0" fontId="51" fillId="10" borderId="28" xfId="0" applyNumberFormat="1" applyFont="1" applyFill="1" applyBorder="1" applyAlignment="1">
      <alignment horizontal="center" vertical="center" wrapText="1"/>
    </xf>
    <xf numFmtId="0" fontId="51" fillId="10" borderId="29" xfId="0" applyNumberFormat="1" applyFont="1" applyFill="1" applyBorder="1" applyAlignment="1">
      <alignment horizontal="center" vertical="center" wrapText="1"/>
    </xf>
    <xf numFmtId="0" fontId="51" fillId="10" borderId="30" xfId="0" applyNumberFormat="1" applyFont="1" applyFill="1" applyBorder="1" applyAlignment="1">
      <alignment horizontal="center" vertical="center" wrapText="1"/>
    </xf>
    <xf numFmtId="0" fontId="52" fillId="10" borderId="28" xfId="0" applyNumberFormat="1" applyFont="1" applyFill="1" applyBorder="1" applyAlignment="1">
      <alignment horizontal="center" vertical="center" wrapText="1"/>
    </xf>
    <xf numFmtId="0" fontId="52" fillId="10" borderId="29" xfId="0" applyNumberFormat="1" applyFont="1" applyFill="1" applyBorder="1" applyAlignment="1">
      <alignment horizontal="center" vertical="center" wrapText="1"/>
    </xf>
    <xf numFmtId="0" fontId="52" fillId="10" borderId="30" xfId="0" applyNumberFormat="1" applyFont="1" applyFill="1" applyBorder="1" applyAlignment="1">
      <alignment horizontal="center" vertical="center" wrapText="1"/>
    </xf>
    <xf numFmtId="0" fontId="52" fillId="11" borderId="28" xfId="0" applyNumberFormat="1" applyFont="1" applyFill="1" applyBorder="1" applyAlignment="1">
      <alignment horizontal="center" vertical="center" wrapText="1"/>
    </xf>
    <xf numFmtId="0" fontId="52" fillId="11" borderId="29" xfId="0" applyNumberFormat="1" applyFont="1" applyFill="1" applyBorder="1" applyAlignment="1">
      <alignment horizontal="center" vertical="center" wrapText="1"/>
    </xf>
    <xf numFmtId="0" fontId="52" fillId="11" borderId="30" xfId="0" applyNumberFormat="1" applyFont="1" applyFill="1" applyBorder="1" applyAlignment="1">
      <alignment horizontal="center" vertical="center" wrapText="1"/>
    </xf>
    <xf numFmtId="0" fontId="52" fillId="12" borderId="31" xfId="0" applyNumberFormat="1" applyFont="1" applyFill="1" applyBorder="1" applyAlignment="1">
      <alignment horizontal="center" vertical="center" wrapText="1"/>
    </xf>
    <xf numFmtId="0" fontId="52" fillId="12" borderId="33" xfId="0" applyNumberFormat="1" applyFont="1" applyFill="1" applyBorder="1" applyAlignment="1">
      <alignment horizontal="center" vertical="center" wrapText="1"/>
    </xf>
    <xf numFmtId="0" fontId="53" fillId="10" borderId="18" xfId="0" applyNumberFormat="1" applyFont="1" applyFill="1" applyBorder="1" applyAlignment="1">
      <alignment horizontal="center" vertical="center" wrapText="1"/>
    </xf>
    <xf numFmtId="0" fontId="53" fillId="10" borderId="32" xfId="0" applyNumberFormat="1" applyFont="1" applyFill="1" applyBorder="1" applyAlignment="1">
      <alignment horizontal="center" vertical="center" wrapText="1"/>
    </xf>
    <xf numFmtId="0" fontId="54" fillId="10" borderId="18" xfId="0" applyNumberFormat="1" applyFont="1" applyFill="1" applyBorder="1" applyAlignment="1">
      <alignment horizontal="center" vertical="center" wrapText="1"/>
    </xf>
    <xf numFmtId="0" fontId="54" fillId="10" borderId="32" xfId="0" applyNumberFormat="1" applyFont="1" applyFill="1" applyBorder="1" applyAlignment="1">
      <alignment horizontal="center" vertical="center" wrapText="1"/>
    </xf>
    <xf numFmtId="0" fontId="53" fillId="10" borderId="28" xfId="0" applyNumberFormat="1" applyFont="1" applyFill="1" applyBorder="1" applyAlignment="1">
      <alignment horizontal="center" vertical="center" wrapText="1"/>
    </xf>
    <xf numFmtId="0" fontId="53" fillId="10" borderId="30" xfId="0" applyNumberFormat="1" applyFont="1" applyFill="1" applyBorder="1" applyAlignment="1">
      <alignment horizontal="center" vertical="center" wrapText="1"/>
    </xf>
    <xf numFmtId="0" fontId="28" fillId="0" borderId="69" xfId="0" applyNumberFormat="1" applyFont="1" applyBorder="1" applyAlignment="1">
      <alignment vertical="center" wrapText="1"/>
    </xf>
    <xf numFmtId="0" fontId="111" fillId="7" borderId="18" xfId="0" applyNumberFormat="1" applyFont="1" applyFill="1" applyBorder="1" applyAlignment="1">
      <alignment horizontal="center" vertical="center" wrapText="1"/>
    </xf>
    <xf numFmtId="0" fontId="111" fillId="7" borderId="70" xfId="0" applyNumberFormat="1" applyFont="1" applyFill="1" applyBorder="1" applyAlignment="1">
      <alignment horizontal="center" vertical="center" wrapText="1"/>
    </xf>
    <xf numFmtId="0" fontId="112" fillId="10" borderId="13" xfId="0" applyNumberFormat="1" applyFont="1" applyFill="1" applyBorder="1" applyAlignment="1">
      <alignment horizontal="center" vertical="center" wrapText="1"/>
    </xf>
    <xf numFmtId="0" fontId="43" fillId="0" borderId="17" xfId="0" applyNumberFormat="1" applyFont="1" applyBorder="1" applyAlignment="1">
      <alignment horizontal="center" vertical="center" wrapText="1"/>
    </xf>
    <xf numFmtId="0" fontId="112" fillId="10" borderId="18" xfId="0" applyNumberFormat="1" applyFont="1" applyFill="1" applyBorder="1" applyAlignment="1">
      <alignment horizontal="center" vertical="center" wrapText="1"/>
    </xf>
    <xf numFmtId="0" fontId="112" fillId="10" borderId="70" xfId="0" applyNumberFormat="1" applyFont="1" applyFill="1" applyBorder="1" applyAlignment="1">
      <alignment horizontal="center" vertical="center" wrapText="1"/>
    </xf>
    <xf numFmtId="0" fontId="38" fillId="10" borderId="18" xfId="0" applyNumberFormat="1" applyFont="1" applyFill="1" applyBorder="1" applyAlignment="1">
      <alignment horizontal="center" vertical="center" wrapText="1"/>
    </xf>
    <xf numFmtId="0" fontId="38" fillId="10" borderId="70" xfId="0" applyNumberFormat="1" applyFont="1" applyFill="1" applyBorder="1" applyAlignment="1">
      <alignment horizontal="center" vertical="center" wrapText="1"/>
    </xf>
    <xf numFmtId="0" fontId="40" fillId="14" borderId="21" xfId="0" applyNumberFormat="1" applyFont="1" applyFill="1" applyBorder="1" applyAlignment="1">
      <alignment horizontal="center" vertical="center" wrapText="1"/>
    </xf>
    <xf numFmtId="0" fontId="40" fillId="14" borderId="23" xfId="0" applyNumberFormat="1" applyFont="1" applyFill="1" applyBorder="1" applyAlignment="1">
      <alignment horizontal="center" vertical="center" wrapText="1"/>
    </xf>
    <xf numFmtId="0" fontId="40" fillId="14" borderId="24" xfId="0" applyNumberFormat="1" applyFont="1" applyFill="1" applyBorder="1" applyAlignment="1">
      <alignment horizontal="center" vertical="center" wrapText="1"/>
    </xf>
    <xf numFmtId="0" fontId="110" fillId="0" borderId="21" xfId="0" applyNumberFormat="1" applyFont="1" applyFill="1" applyBorder="1" applyAlignment="1">
      <alignment horizontal="center" vertical="center" wrapText="1"/>
    </xf>
    <xf numFmtId="0" fontId="110" fillId="0" borderId="23" xfId="0" applyNumberFormat="1" applyFont="1" applyFill="1" applyBorder="1" applyAlignment="1">
      <alignment horizontal="center" vertical="center" wrapText="1"/>
    </xf>
    <xf numFmtId="0" fontId="110" fillId="0" borderId="24" xfId="0" applyNumberFormat="1" applyFont="1" applyFill="1" applyBorder="1" applyAlignment="1">
      <alignment horizontal="center" vertical="center" wrapText="1"/>
    </xf>
    <xf numFmtId="0" fontId="43" fillId="0" borderId="53" xfId="0" applyNumberFormat="1" applyFont="1" applyFill="1" applyBorder="1" applyAlignment="1">
      <alignment horizontal="center" vertical="center"/>
    </xf>
    <xf numFmtId="0" fontId="110" fillId="20" borderId="1" xfId="0" applyNumberFormat="1" applyFont="1" applyFill="1" applyBorder="1" applyAlignment="1">
      <alignment horizontal="center" vertical="center" wrapText="1"/>
    </xf>
    <xf numFmtId="0" fontId="110" fillId="0" borderId="53" xfId="0" applyNumberFormat="1" applyFont="1" applyFill="1" applyBorder="1" applyAlignment="1">
      <alignment horizontal="center" vertical="center" wrapText="1"/>
    </xf>
    <xf numFmtId="0" fontId="110" fillId="0" borderId="73" xfId="0" applyNumberFormat="1" applyFont="1" applyFill="1" applyBorder="1" applyAlignment="1">
      <alignment horizontal="center" vertical="center" wrapText="1"/>
    </xf>
    <xf numFmtId="0" fontId="43" fillId="0" borderId="53" xfId="9" applyNumberFormat="1" applyFont="1" applyFill="1" applyBorder="1" applyAlignment="1">
      <alignment horizontal="center" vertical="center"/>
    </xf>
    <xf numFmtId="0" fontId="43" fillId="0" borderId="73" xfId="9" applyNumberFormat="1" applyFont="1" applyFill="1" applyBorder="1" applyAlignment="1">
      <alignment horizontal="center" vertical="center"/>
    </xf>
    <xf numFmtId="0" fontId="43" fillId="0" borderId="24" xfId="9" applyNumberFormat="1" applyFont="1" applyFill="1" applyBorder="1" applyAlignment="1">
      <alignment horizontal="center" vertical="center"/>
    </xf>
    <xf numFmtId="0" fontId="40" fillId="14" borderId="53" xfId="0" applyNumberFormat="1" applyFont="1" applyFill="1" applyBorder="1" applyAlignment="1">
      <alignment horizontal="center" vertical="center" wrapText="1"/>
    </xf>
    <xf numFmtId="0" fontId="40" fillId="14" borderId="73" xfId="0" applyNumberFormat="1" applyFont="1" applyFill="1" applyBorder="1" applyAlignment="1">
      <alignment horizontal="center" vertical="center" wrapText="1"/>
    </xf>
    <xf numFmtId="0" fontId="43" fillId="0" borderId="53" xfId="9" applyFont="1" applyFill="1" applyBorder="1" applyAlignment="1">
      <alignment horizontal="center" vertical="center" wrapText="1"/>
    </xf>
    <xf numFmtId="0" fontId="43" fillId="0" borderId="73" xfId="9" applyFont="1" applyFill="1" applyBorder="1" applyAlignment="1">
      <alignment horizontal="center" vertical="center" wrapText="1"/>
    </xf>
    <xf numFmtId="0" fontId="43" fillId="0" borderId="24" xfId="9" applyFont="1" applyFill="1" applyBorder="1" applyAlignment="1">
      <alignment horizontal="center" vertical="center" wrapText="1"/>
    </xf>
    <xf numFmtId="0" fontId="28" fillId="0" borderId="21" xfId="0" applyNumberFormat="1" applyFont="1" applyFill="1" applyBorder="1" applyAlignment="1">
      <alignment horizontal="center" vertical="center" wrapText="1"/>
    </xf>
    <xf numFmtId="0" fontId="28" fillId="0" borderId="73" xfId="0" applyNumberFormat="1" applyFont="1" applyFill="1" applyBorder="1" applyAlignment="1">
      <alignment horizontal="center" vertical="center" wrapText="1"/>
    </xf>
    <xf numFmtId="0" fontId="43" fillId="0" borderId="53" xfId="10" applyNumberFormat="1" applyFont="1" applyFill="1" applyBorder="1" applyAlignment="1">
      <alignment horizontal="center" vertical="center" wrapText="1"/>
    </xf>
    <xf numFmtId="0" fontId="43" fillId="0" borderId="24" xfId="10" applyNumberFormat="1" applyFont="1" applyFill="1" applyBorder="1" applyAlignment="1">
      <alignment horizontal="center" vertical="center" wrapText="1"/>
    </xf>
    <xf numFmtId="0" fontId="43" fillId="0" borderId="79" xfId="10" applyNumberFormat="1" applyFont="1" applyFill="1" applyBorder="1" applyAlignment="1">
      <alignment horizontal="center" vertical="center" wrapText="1"/>
    </xf>
    <xf numFmtId="0" fontId="43" fillId="0" borderId="73" xfId="10" applyNumberFormat="1" applyFont="1" applyFill="1" applyBorder="1" applyAlignment="1">
      <alignment horizontal="center" vertical="center" wrapText="1"/>
    </xf>
    <xf numFmtId="0" fontId="110" fillId="20" borderId="73" xfId="0" applyNumberFormat="1" applyFont="1" applyFill="1" applyBorder="1" applyAlignment="1">
      <alignment horizontal="center" vertical="center" wrapText="1"/>
    </xf>
    <xf numFmtId="0" fontId="110" fillId="20" borderId="24" xfId="0" applyNumberFormat="1" applyFont="1" applyFill="1" applyBorder="1" applyAlignment="1">
      <alignment horizontal="center" vertical="center" wrapText="1"/>
    </xf>
    <xf numFmtId="0" fontId="43" fillId="16" borderId="53" xfId="0" applyNumberFormat="1" applyFont="1" applyFill="1" applyBorder="1" applyAlignment="1">
      <alignment horizontal="center" vertical="center" wrapText="1"/>
    </xf>
    <xf numFmtId="0" fontId="43" fillId="16" borderId="73" xfId="0" applyNumberFormat="1" applyFont="1" applyFill="1" applyBorder="1" applyAlignment="1">
      <alignment horizontal="center" vertical="center" wrapText="1"/>
    </xf>
    <xf numFmtId="0" fontId="43" fillId="16" borderId="24" xfId="0" applyNumberFormat="1" applyFont="1" applyFill="1" applyBorder="1" applyAlignment="1">
      <alignment horizontal="center" vertical="center" wrapText="1"/>
    </xf>
    <xf numFmtId="0" fontId="28" fillId="16" borderId="53" xfId="0" applyNumberFormat="1" applyFont="1" applyFill="1" applyBorder="1" applyAlignment="1">
      <alignment horizontal="center" vertical="center" wrapText="1"/>
    </xf>
    <xf numFmtId="0" fontId="28" fillId="16" borderId="77" xfId="0" applyNumberFormat="1" applyFont="1" applyFill="1" applyBorder="1" applyAlignment="1">
      <alignment horizontal="center" vertical="center" wrapText="1"/>
    </xf>
    <xf numFmtId="0" fontId="28" fillId="16" borderId="24" xfId="0" applyNumberFormat="1" applyFont="1" applyFill="1" applyBorder="1" applyAlignment="1">
      <alignment horizontal="center" vertical="center" wrapText="1"/>
    </xf>
    <xf numFmtId="0" fontId="110" fillId="0" borderId="1" xfId="0" applyNumberFormat="1" applyFont="1" applyFill="1" applyBorder="1" applyAlignment="1">
      <alignment horizontal="center" vertical="center" wrapText="1"/>
    </xf>
    <xf numFmtId="0" fontId="43" fillId="0" borderId="76" xfId="10" applyNumberFormat="1" applyFont="1" applyFill="1" applyBorder="1" applyAlignment="1">
      <alignment horizontal="center" vertical="center" wrapText="1"/>
    </xf>
    <xf numFmtId="0" fontId="28" fillId="0" borderId="1" xfId="0" applyNumberFormat="1" applyFont="1" applyFill="1" applyBorder="1" applyAlignment="1">
      <alignment horizontal="center" vertical="center" wrapText="1"/>
    </xf>
    <xf numFmtId="0" fontId="43" fillId="0" borderId="21" xfId="0" applyNumberFormat="1" applyFont="1" applyFill="1" applyBorder="1" applyAlignment="1">
      <alignment horizontal="center" vertical="center" wrapText="1"/>
    </xf>
    <xf numFmtId="0" fontId="43" fillId="0" borderId="76" xfId="0" applyNumberFormat="1" applyFont="1" applyFill="1" applyBorder="1" applyAlignment="1">
      <alignment horizontal="center" vertical="center" wrapText="1"/>
    </xf>
    <xf numFmtId="0" fontId="28" fillId="0" borderId="76" xfId="0" applyNumberFormat="1" applyFont="1" applyFill="1" applyBorder="1" applyAlignment="1">
      <alignment horizontal="center" vertical="center" wrapText="1"/>
    </xf>
    <xf numFmtId="0" fontId="43" fillId="0" borderId="1" xfId="0" applyNumberFormat="1" applyFont="1" applyFill="1" applyBorder="1" applyAlignment="1">
      <alignment horizontal="center" vertical="center" wrapText="1"/>
    </xf>
    <xf numFmtId="0" fontId="28" fillId="0" borderId="21" xfId="7" applyNumberFormat="1" applyFont="1" applyFill="1" applyBorder="1" applyAlignment="1">
      <alignment horizontal="center" vertical="center" wrapText="1"/>
    </xf>
    <xf numFmtId="0" fontId="28" fillId="0" borderId="23" xfId="7" applyNumberFormat="1" applyFont="1" applyFill="1" applyBorder="1" applyAlignment="1">
      <alignment horizontal="center" vertical="center" wrapText="1"/>
    </xf>
    <xf numFmtId="0" fontId="28" fillId="0" borderId="24" xfId="7" applyNumberFormat="1" applyFont="1" applyFill="1" applyBorder="1" applyAlignment="1">
      <alignment horizontal="center" vertical="center" wrapText="1"/>
    </xf>
    <xf numFmtId="0" fontId="40" fillId="14" borderId="1" xfId="7" applyNumberFormat="1" applyFont="1" applyFill="1" applyBorder="1" applyAlignment="1">
      <alignment horizontal="center" vertical="center" wrapText="1"/>
    </xf>
    <xf numFmtId="0" fontId="28" fillId="0" borderId="82" xfId="7" applyNumberFormat="1" applyFont="1" applyFill="1" applyBorder="1" applyAlignment="1">
      <alignment horizontal="center" vertical="center" wrapText="1"/>
    </xf>
    <xf numFmtId="0" fontId="28" fillId="0" borderId="71" xfId="7" applyNumberFormat="1" applyFont="1" applyFill="1" applyBorder="1" applyAlignment="1">
      <alignment horizontal="center" vertical="center" wrapText="1"/>
    </xf>
    <xf numFmtId="0" fontId="110" fillId="20" borderId="21" xfId="0" applyNumberFormat="1" applyFont="1" applyFill="1" applyBorder="1" applyAlignment="1">
      <alignment horizontal="center" vertical="center" wrapText="1"/>
    </xf>
    <xf numFmtId="0" fontId="116" fillId="20" borderId="23" xfId="0" applyNumberFormat="1" applyFont="1" applyFill="1" applyBorder="1" applyAlignment="1">
      <alignment horizontal="center" vertical="center" wrapText="1"/>
    </xf>
    <xf numFmtId="0" fontId="28" fillId="0" borderId="81" xfId="7" applyNumberFormat="1" applyFont="1" applyFill="1" applyBorder="1" applyAlignment="1">
      <alignment horizontal="center" vertical="center" wrapText="1"/>
    </xf>
    <xf numFmtId="0" fontId="28" fillId="0" borderId="27" xfId="7" applyNumberFormat="1" applyFont="1" applyFill="1" applyBorder="1" applyAlignment="1">
      <alignment horizontal="center" vertical="center" wrapText="1"/>
    </xf>
    <xf numFmtId="0" fontId="43" fillId="0" borderId="1" xfId="7" applyNumberFormat="1" applyFont="1" applyFill="1" applyBorder="1" applyAlignment="1">
      <alignment horizontal="center" vertical="center" wrapText="1"/>
    </xf>
    <xf numFmtId="0" fontId="28" fillId="0" borderId="1" xfId="7" applyNumberFormat="1" applyFont="1" applyFill="1" applyBorder="1" applyAlignment="1">
      <alignment horizontal="center" vertical="center" wrapText="1"/>
    </xf>
    <xf numFmtId="0" fontId="28" fillId="0" borderId="79" xfId="7" applyNumberFormat="1" applyFont="1" applyFill="1" applyBorder="1" applyAlignment="1">
      <alignment horizontal="center" vertical="center" wrapText="1"/>
    </xf>
    <xf numFmtId="0" fontId="28" fillId="0" borderId="73" xfId="7" applyNumberFormat="1" applyFont="1" applyFill="1" applyBorder="1" applyAlignment="1">
      <alignment horizontal="center" vertical="center" wrapText="1"/>
    </xf>
    <xf numFmtId="0" fontId="28" fillId="0" borderId="79" xfId="0" applyFont="1" applyFill="1" applyBorder="1" applyAlignment="1">
      <alignment horizontal="center" vertical="center" wrapText="1"/>
    </xf>
    <xf numFmtId="0" fontId="28" fillId="0" borderId="1" xfId="0" applyFont="1" applyFill="1" applyBorder="1" applyAlignment="1">
      <alignment horizontal="center" vertical="center" wrapText="1"/>
    </xf>
    <xf numFmtId="0" fontId="40" fillId="14" borderId="1" xfId="0" applyNumberFormat="1" applyFont="1" applyFill="1" applyBorder="1" applyAlignment="1">
      <alignment horizontal="center" vertical="center"/>
    </xf>
    <xf numFmtId="0" fontId="43" fillId="0" borderId="1" xfId="0" applyNumberFormat="1" applyFont="1" applyFill="1" applyBorder="1" applyAlignment="1">
      <alignment horizontal="center" vertical="center"/>
    </xf>
    <xf numFmtId="0" fontId="40" fillId="14" borderId="1" xfId="0" applyFont="1" applyFill="1" applyBorder="1" applyAlignment="1">
      <alignment horizontal="center" vertical="center" wrapText="1"/>
    </xf>
    <xf numFmtId="0" fontId="28" fillId="0" borderId="90" xfId="0" applyFont="1" applyFill="1" applyBorder="1" applyAlignment="1">
      <alignment horizontal="center" vertical="center" wrapText="1"/>
    </xf>
    <xf numFmtId="0" fontId="28" fillId="0" borderId="82" xfId="0" applyFont="1" applyFill="1" applyBorder="1" applyAlignment="1">
      <alignment horizontal="center" vertical="center" wrapText="1"/>
    </xf>
    <xf numFmtId="0" fontId="28" fillId="0" borderId="71" xfId="0" applyFont="1" applyFill="1" applyBorder="1" applyAlignment="1">
      <alignment horizontal="center" vertical="center" wrapText="1"/>
    </xf>
    <xf numFmtId="0" fontId="43" fillId="0" borderId="1" xfId="0" applyFont="1" applyFill="1" applyBorder="1" applyAlignment="1">
      <alignment horizontal="center" vertical="center" wrapText="1"/>
    </xf>
    <xf numFmtId="0" fontId="28" fillId="0" borderId="21" xfId="0" applyNumberFormat="1" applyFont="1" applyFill="1" applyBorder="1" applyAlignment="1">
      <alignment horizontal="center" vertical="center"/>
    </xf>
    <xf numFmtId="0" fontId="28" fillId="0" borderId="23" xfId="0" applyNumberFormat="1" applyFont="1" applyFill="1" applyBorder="1" applyAlignment="1">
      <alignment horizontal="center" vertical="center"/>
    </xf>
    <xf numFmtId="0" fontId="28" fillId="0" borderId="24" xfId="0" applyNumberFormat="1" applyFont="1" applyFill="1" applyBorder="1" applyAlignment="1">
      <alignment horizontal="center" vertical="center"/>
    </xf>
    <xf numFmtId="0" fontId="28" fillId="0" borderId="84" xfId="0" applyFont="1" applyFill="1" applyBorder="1" applyAlignment="1">
      <alignment horizontal="center" vertical="center" wrapText="1"/>
    </xf>
    <xf numFmtId="0" fontId="28" fillId="0" borderId="87" xfId="0" applyFont="1" applyFill="1" applyBorder="1" applyAlignment="1">
      <alignment horizontal="center" vertical="center" wrapText="1"/>
    </xf>
    <xf numFmtId="0" fontId="28" fillId="0" borderId="89" xfId="0" applyFont="1" applyFill="1" applyBorder="1" applyAlignment="1">
      <alignment horizontal="center" vertical="center" wrapText="1"/>
    </xf>
    <xf numFmtId="0" fontId="49" fillId="0" borderId="21" xfId="0" applyFont="1" applyFill="1" applyBorder="1" applyAlignment="1">
      <alignment horizontal="center" vertical="center" wrapText="1"/>
    </xf>
    <xf numFmtId="0" fontId="49" fillId="0" borderId="23" xfId="0" applyFont="1" applyFill="1" applyBorder="1" applyAlignment="1">
      <alignment horizontal="center" vertical="center" wrapText="1"/>
    </xf>
    <xf numFmtId="0" fontId="49" fillId="0" borderId="24" xfId="0" applyFont="1" applyFill="1" applyBorder="1" applyAlignment="1">
      <alignment horizontal="center" vertical="center" wrapText="1"/>
    </xf>
    <xf numFmtId="0" fontId="116" fillId="0" borderId="23" xfId="0" applyNumberFormat="1" applyFont="1" applyFill="1" applyBorder="1" applyAlignment="1">
      <alignment horizontal="center" vertical="center" wrapText="1"/>
    </xf>
    <xf numFmtId="0" fontId="116" fillId="0" borderId="24" xfId="0" applyNumberFormat="1" applyFont="1" applyFill="1" applyBorder="1" applyAlignment="1">
      <alignment horizontal="center" vertical="center" wrapText="1"/>
    </xf>
    <xf numFmtId="0" fontId="28" fillId="0" borderId="81" xfId="0" applyNumberFormat="1" applyFont="1" applyFill="1" applyBorder="1" applyAlignment="1">
      <alignment horizontal="center" vertical="center"/>
    </xf>
    <xf numFmtId="0" fontId="28" fillId="0" borderId="82" xfId="0" applyNumberFormat="1" applyFont="1" applyFill="1" applyBorder="1" applyAlignment="1">
      <alignment horizontal="center" vertical="center"/>
    </xf>
    <xf numFmtId="0" fontId="28" fillId="0" borderId="71" xfId="0" applyNumberFormat="1" applyFont="1" applyFill="1" applyBorder="1" applyAlignment="1">
      <alignment horizontal="center" vertical="center"/>
    </xf>
    <xf numFmtId="0" fontId="53" fillId="25" borderId="13" xfId="0" applyNumberFormat="1" applyFont="1" applyFill="1" applyBorder="1" applyAlignment="1">
      <alignment horizontal="center" vertical="center" wrapText="1"/>
    </xf>
    <xf numFmtId="0" fontId="119" fillId="25" borderId="13" xfId="0" applyNumberFormat="1" applyFont="1" applyFill="1" applyBorder="1" applyAlignment="1">
      <alignment horizontal="center" vertical="center" wrapText="1"/>
    </xf>
    <xf numFmtId="0" fontId="52" fillId="25" borderId="14" xfId="0" applyNumberFormat="1" applyFont="1" applyFill="1" applyBorder="1" applyAlignment="1">
      <alignment horizontal="center" vertical="center" wrapText="1"/>
    </xf>
    <xf numFmtId="0" fontId="52" fillId="25" borderId="13" xfId="0" applyNumberFormat="1" applyFont="1" applyFill="1" applyBorder="1" applyAlignment="1">
      <alignment horizontal="center" vertical="center" wrapText="1"/>
    </xf>
    <xf numFmtId="0" fontId="53" fillId="25" borderId="11" xfId="0" applyNumberFormat="1" applyFont="1" applyFill="1" applyBorder="1" applyAlignment="1">
      <alignment horizontal="center" vertical="center" wrapText="1"/>
    </xf>
    <xf numFmtId="0" fontId="53" fillId="25" borderId="29" xfId="0" applyNumberFormat="1" applyFont="1" applyFill="1" applyBorder="1" applyAlignment="1">
      <alignment horizontal="center" vertical="center" wrapText="1"/>
    </xf>
    <xf numFmtId="0" fontId="63" fillId="0" borderId="29" xfId="0" applyNumberFormat="1" applyFont="1" applyBorder="1" applyAlignment="1">
      <alignment vertical="center" wrapText="1"/>
    </xf>
    <xf numFmtId="43" fontId="119" fillId="25" borderId="11" xfId="0" applyNumberFormat="1" applyFont="1" applyFill="1" applyBorder="1" applyAlignment="1">
      <alignment horizontal="center" vertical="center" wrapText="1"/>
    </xf>
    <xf numFmtId="0" fontId="53" fillId="25" borderId="15" xfId="0" applyNumberFormat="1" applyFont="1" applyFill="1" applyBorder="1" applyAlignment="1">
      <alignment horizontal="center" vertical="center" wrapText="1"/>
    </xf>
    <xf numFmtId="0" fontId="52" fillId="26" borderId="13" xfId="0" applyNumberFormat="1" applyFont="1" applyFill="1" applyBorder="1" applyAlignment="1">
      <alignment horizontal="center" vertical="center" wrapText="1"/>
    </xf>
    <xf numFmtId="0" fontId="58" fillId="0" borderId="0" xfId="0" applyFont="1" applyAlignment="1">
      <alignment vertical="top" wrapText="1"/>
    </xf>
    <xf numFmtId="0" fontId="61" fillId="0" borderId="0" xfId="0" applyNumberFormat="1" applyFont="1" applyAlignment="1">
      <alignment vertical="center"/>
    </xf>
    <xf numFmtId="0" fontId="52" fillId="25" borderId="15" xfId="0" applyNumberFormat="1" applyFont="1" applyFill="1" applyBorder="1" applyAlignment="1">
      <alignment horizontal="center" vertical="center" wrapText="1"/>
    </xf>
    <xf numFmtId="43" fontId="53" fillId="25" borderId="15" xfId="0" applyNumberFormat="1" applyFont="1" applyFill="1" applyBorder="1" applyAlignment="1">
      <alignment horizontal="center" vertical="center" wrapText="1"/>
    </xf>
    <xf numFmtId="43" fontId="119" fillId="25" borderId="15" xfId="0" applyNumberFormat="1" applyFont="1" applyFill="1" applyBorder="1" applyAlignment="1">
      <alignment horizontal="center" vertical="center" wrapText="1"/>
    </xf>
    <xf numFmtId="43" fontId="123" fillId="19" borderId="15" xfId="0" applyNumberFormat="1" applyFont="1" applyFill="1" applyBorder="1" applyAlignment="1">
      <alignment horizontal="center" vertical="center" wrapText="1"/>
    </xf>
    <xf numFmtId="0" fontId="119" fillId="25" borderId="15" xfId="0" applyNumberFormat="1" applyFont="1" applyFill="1" applyBorder="1" applyAlignment="1">
      <alignment horizontal="center" vertical="center" wrapText="1"/>
    </xf>
    <xf numFmtId="43" fontId="123" fillId="19" borderId="15" xfId="1" applyNumberFormat="1" applyFont="1" applyFill="1" applyBorder="1" applyAlignment="1">
      <alignment horizontal="center" vertical="center" wrapText="1"/>
    </xf>
    <xf numFmtId="43" fontId="52" fillId="25" borderId="15" xfId="0" applyNumberFormat="1" applyFont="1" applyFill="1" applyBorder="1" applyAlignment="1">
      <alignment horizontal="center" vertical="center" wrapText="1"/>
    </xf>
    <xf numFmtId="0" fontId="53" fillId="25" borderId="91" xfId="0" applyNumberFormat="1" applyFont="1" applyFill="1" applyBorder="1" applyAlignment="1">
      <alignment horizontal="center" vertical="center" wrapText="1"/>
    </xf>
    <xf numFmtId="0" fontId="125" fillId="20" borderId="19" xfId="0" applyNumberFormat="1" applyFont="1" applyFill="1" applyBorder="1" applyAlignment="1">
      <alignment vertical="center" wrapText="1"/>
    </xf>
    <xf numFmtId="0" fontId="126" fillId="20" borderId="31" xfId="0" applyNumberFormat="1" applyFont="1" applyFill="1" applyBorder="1" applyAlignment="1">
      <alignment vertical="center" wrapText="1"/>
    </xf>
    <xf numFmtId="0" fontId="126" fillId="20" borderId="92" xfId="0" applyNumberFormat="1" applyFont="1" applyFill="1" applyBorder="1" applyAlignment="1">
      <alignment vertical="center" wrapText="1"/>
    </xf>
    <xf numFmtId="0" fontId="127" fillId="27" borderId="92" xfId="0" applyNumberFormat="1" applyFont="1" applyFill="1" applyBorder="1" applyAlignment="1">
      <alignment horizontal="center" vertical="center" wrapText="1"/>
    </xf>
    <xf numFmtId="0" fontId="126" fillId="20" borderId="92" xfId="0" applyNumberFormat="1" applyFont="1" applyFill="1" applyBorder="1" applyAlignment="1">
      <alignment horizontal="center" vertical="center" wrapText="1"/>
    </xf>
    <xf numFmtId="43" fontId="127" fillId="27" borderId="92" xfId="0" applyNumberFormat="1" applyFont="1" applyFill="1" applyBorder="1" applyAlignment="1">
      <alignment horizontal="center" vertical="center" wrapText="1"/>
    </xf>
    <xf numFmtId="43" fontId="128" fillId="27" borderId="92" xfId="0" applyNumberFormat="1" applyFont="1" applyFill="1" applyBorder="1" applyAlignment="1">
      <alignment horizontal="center" vertical="center" wrapText="1"/>
    </xf>
    <xf numFmtId="0" fontId="128" fillId="27" borderId="92" xfId="0" applyNumberFormat="1" applyFont="1" applyFill="1" applyBorder="1" applyAlignment="1">
      <alignment horizontal="center" vertical="center" wrapText="1"/>
    </xf>
    <xf numFmtId="0" fontId="129" fillId="0" borderId="0" xfId="0" applyFont="1" applyAlignment="1">
      <alignment vertical="top" wrapText="1"/>
    </xf>
    <xf numFmtId="0" fontId="126" fillId="0" borderId="25" xfId="0" applyNumberFormat="1" applyFont="1" applyBorder="1" applyAlignment="1">
      <alignment vertical="center" wrapText="1"/>
    </xf>
    <xf numFmtId="0" fontId="126" fillId="0" borderId="26" xfId="0" applyFont="1" applyBorder="1" applyAlignment="1">
      <alignment vertical="center"/>
    </xf>
    <xf numFmtId="0" fontId="126" fillId="0" borderId="0" xfId="0" applyNumberFormat="1" applyFont="1" applyAlignment="1">
      <alignment vertical="center"/>
    </xf>
    <xf numFmtId="0" fontId="130" fillId="20" borderId="1" xfId="0" applyNumberFormat="1" applyFont="1" applyFill="1" applyBorder="1" applyAlignment="1">
      <alignment horizontal="center" vertical="center" wrapText="1"/>
    </xf>
    <xf numFmtId="0" fontId="130" fillId="20" borderId="1" xfId="0" applyNumberFormat="1" applyFont="1" applyFill="1" applyBorder="1" applyAlignment="1">
      <alignment horizontal="center" vertical="center"/>
    </xf>
    <xf numFmtId="0" fontId="62" fillId="20" borderId="80" xfId="0" applyNumberFormat="1" applyFont="1" applyFill="1" applyBorder="1" applyAlignment="1">
      <alignment horizontal="center" vertical="center"/>
    </xf>
    <xf numFmtId="0" fontId="62" fillId="20" borderId="85" xfId="0" applyNumberFormat="1" applyFont="1" applyFill="1" applyBorder="1" applyAlignment="1">
      <alignment horizontal="center" vertical="center"/>
    </xf>
    <xf numFmtId="0" fontId="62" fillId="20" borderId="85" xfId="0" applyNumberFormat="1" applyFont="1" applyFill="1" applyBorder="1" applyAlignment="1">
      <alignment horizontal="left" vertical="center" wrapText="1"/>
    </xf>
    <xf numFmtId="0" fontId="62" fillId="20" borderId="85" xfId="0" applyNumberFormat="1" applyFont="1" applyFill="1" applyBorder="1" applyAlignment="1">
      <alignment horizontal="center" vertical="center" wrapText="1"/>
    </xf>
    <xf numFmtId="43" fontId="62" fillId="20" borderId="85" xfId="1" applyNumberFormat="1" applyFont="1" applyFill="1" applyBorder="1" applyAlignment="1">
      <alignment horizontal="center" vertical="center"/>
    </xf>
    <xf numFmtId="43" fontId="62" fillId="20" borderId="85" xfId="0" applyNumberFormat="1" applyFont="1" applyFill="1" applyBorder="1" applyAlignment="1">
      <alignment horizontal="center" vertical="center"/>
    </xf>
    <xf numFmtId="43" fontId="62" fillId="19" borderId="85" xfId="0" applyNumberFormat="1" applyFont="1" applyFill="1" applyBorder="1" applyAlignment="1">
      <alignment horizontal="center" vertical="center"/>
    </xf>
    <xf numFmtId="10" fontId="62" fillId="20" borderId="85" xfId="0" applyNumberFormat="1" applyFont="1" applyFill="1" applyBorder="1" applyAlignment="1">
      <alignment horizontal="center" vertical="center"/>
    </xf>
    <xf numFmtId="43" fontId="62" fillId="19" borderId="85" xfId="1" applyNumberFormat="1" applyFont="1" applyFill="1" applyBorder="1" applyAlignment="1">
      <alignment horizontal="center" vertical="center"/>
    </xf>
    <xf numFmtId="0" fontId="62" fillId="20" borderId="58" xfId="0" applyNumberFormat="1" applyFont="1" applyFill="1" applyBorder="1" applyAlignment="1">
      <alignment horizontal="center" vertical="center"/>
    </xf>
    <xf numFmtId="0" fontId="62" fillId="20" borderId="26" xfId="0" applyFont="1" applyFill="1" applyBorder="1" applyAlignment="1">
      <alignment horizontal="center" vertical="center"/>
    </xf>
    <xf numFmtId="0" fontId="62" fillId="20" borderId="0" xfId="0" applyNumberFormat="1" applyFont="1" applyFill="1" applyBorder="1" applyAlignment="1">
      <alignment horizontal="center" vertical="center"/>
    </xf>
    <xf numFmtId="0" fontId="62" fillId="20" borderId="0" xfId="0" applyFont="1" applyFill="1" applyBorder="1" applyAlignment="1">
      <alignment horizontal="center" vertical="top" wrapText="1"/>
    </xf>
    <xf numFmtId="0" fontId="130" fillId="25" borderId="1" xfId="0" applyNumberFormat="1" applyFont="1" applyFill="1" applyBorder="1" applyAlignment="1">
      <alignment horizontal="center" vertical="center" wrapText="1"/>
    </xf>
    <xf numFmtId="0" fontId="62" fillId="0" borderId="80" xfId="0" applyNumberFormat="1" applyFont="1" applyBorder="1" applyAlignment="1">
      <alignment horizontal="center" vertical="center"/>
    </xf>
    <xf numFmtId="0" fontId="62" fillId="0" borderId="85" xfId="0" applyNumberFormat="1" applyFont="1" applyFill="1" applyBorder="1" applyAlignment="1">
      <alignment horizontal="center" vertical="center"/>
    </xf>
    <xf numFmtId="0" fontId="62" fillId="0" borderId="85" xfId="0" applyNumberFormat="1" applyFont="1" applyBorder="1" applyAlignment="1">
      <alignment horizontal="center" vertical="center"/>
    </xf>
    <xf numFmtId="0" fontId="62" fillId="0" borderId="85" xfId="0" applyNumberFormat="1" applyFont="1" applyBorder="1" applyAlignment="1">
      <alignment horizontal="left" vertical="center" wrapText="1"/>
    </xf>
    <xf numFmtId="0" fontId="62" fillId="0" borderId="85" xfId="0" applyNumberFormat="1" applyFont="1" applyBorder="1" applyAlignment="1">
      <alignment horizontal="center" vertical="center" wrapText="1"/>
    </xf>
    <xf numFmtId="43" fontId="62" fillId="0" borderId="85" xfId="1" applyNumberFormat="1" applyFont="1" applyBorder="1" applyAlignment="1">
      <alignment horizontal="center" vertical="center"/>
    </xf>
    <xf numFmtId="43" fontId="62" fillId="0" borderId="85" xfId="0" applyNumberFormat="1" applyFont="1" applyBorder="1" applyAlignment="1">
      <alignment horizontal="center" vertical="center"/>
    </xf>
    <xf numFmtId="10" fontId="62" fillId="0" borderId="85" xfId="0" applyNumberFormat="1" applyFont="1" applyBorder="1" applyAlignment="1">
      <alignment horizontal="center" vertical="center"/>
    </xf>
    <xf numFmtId="43" fontId="62" fillId="18" borderId="85" xfId="0" applyNumberFormat="1" applyFont="1" applyFill="1" applyBorder="1" applyAlignment="1">
      <alignment horizontal="center" vertical="center"/>
    </xf>
    <xf numFmtId="0" fontId="62" fillId="0" borderId="58" xfId="0" applyNumberFormat="1" applyFont="1" applyBorder="1" applyAlignment="1">
      <alignment horizontal="center" vertical="center"/>
    </xf>
    <xf numFmtId="0" fontId="62" fillId="0" borderId="26" xfId="0" applyFont="1" applyBorder="1" applyAlignment="1">
      <alignment horizontal="center" vertical="center"/>
    </xf>
    <xf numFmtId="0" fontId="62" fillId="0" borderId="0" xfId="0" applyNumberFormat="1" applyFont="1" applyBorder="1" applyAlignment="1">
      <alignment horizontal="center" vertical="center"/>
    </xf>
    <xf numFmtId="0" fontId="62" fillId="0" borderId="0" xfId="0" applyFont="1" applyBorder="1" applyAlignment="1">
      <alignment horizontal="center" vertical="top" wrapText="1"/>
    </xf>
    <xf numFmtId="0" fontId="62" fillId="0" borderId="85" xfId="0" applyFont="1" applyBorder="1" applyAlignment="1">
      <alignment horizontal="center" vertical="top"/>
    </xf>
    <xf numFmtId="0" fontId="62" fillId="0" borderId="85" xfId="0" applyFont="1" applyBorder="1" applyAlignment="1">
      <alignment vertical="top" wrapText="1"/>
    </xf>
    <xf numFmtId="0" fontId="62" fillId="0" borderId="85" xfId="0" applyFont="1" applyBorder="1" applyAlignment="1">
      <alignment vertical="top"/>
    </xf>
    <xf numFmtId="43" fontId="62" fillId="0" borderId="85" xfId="1" applyNumberFormat="1" applyFont="1" applyBorder="1" applyAlignment="1">
      <alignment horizontal="center" vertical="top"/>
    </xf>
    <xf numFmtId="0" fontId="120" fillId="25" borderId="1" xfId="0" applyNumberFormat="1" applyFont="1" applyFill="1" applyBorder="1" applyAlignment="1">
      <alignment horizontal="center" vertical="center" wrapText="1"/>
    </xf>
    <xf numFmtId="0" fontId="130" fillId="25" borderId="1" xfId="0" applyNumberFormat="1" applyFont="1" applyFill="1" applyBorder="1" applyAlignment="1">
      <alignment horizontal="center" vertical="center"/>
    </xf>
    <xf numFmtId="0" fontId="62" fillId="0" borderId="80" xfId="0" applyNumberFormat="1" applyFont="1" applyFill="1" applyBorder="1" applyAlignment="1">
      <alignment horizontal="center" vertical="center"/>
    </xf>
    <xf numFmtId="0" fontId="130" fillId="0" borderId="85" xfId="0" applyNumberFormat="1" applyFont="1" applyFill="1" applyBorder="1" applyAlignment="1">
      <alignment horizontal="center" vertical="center"/>
    </xf>
    <xf numFmtId="0" fontId="62" fillId="28" borderId="85" xfId="0" applyNumberFormat="1" applyFont="1" applyFill="1" applyBorder="1" applyAlignment="1">
      <alignment horizontal="center" vertical="center"/>
    </xf>
    <xf numFmtId="0" fontId="62" fillId="0" borderId="85" xfId="0" applyFont="1" applyFill="1" applyBorder="1" applyAlignment="1">
      <alignment horizontal="center" vertical="top"/>
    </xf>
    <xf numFmtId="0" fontId="62" fillId="0" borderId="85" xfId="0" applyFont="1" applyFill="1" applyBorder="1" applyAlignment="1">
      <alignment vertical="top" wrapText="1"/>
    </xf>
    <xf numFmtId="0" fontId="62" fillId="0" borderId="85" xfId="0" applyNumberFormat="1" applyFont="1" applyFill="1" applyBorder="1" applyAlignment="1">
      <alignment horizontal="center" vertical="center" wrapText="1"/>
    </xf>
    <xf numFmtId="43" fontId="62" fillId="0" borderId="85" xfId="1" applyNumberFormat="1" applyFont="1" applyFill="1" applyBorder="1" applyAlignment="1">
      <alignment horizontal="center" vertical="top"/>
    </xf>
    <xf numFmtId="43" fontId="62" fillId="0" borderId="85" xfId="0" applyNumberFormat="1" applyFont="1" applyFill="1" applyBorder="1" applyAlignment="1">
      <alignment horizontal="center" vertical="center"/>
    </xf>
    <xf numFmtId="10" fontId="62" fillId="0" borderId="85" xfId="0" applyNumberFormat="1" applyFont="1" applyFill="1" applyBorder="1" applyAlignment="1">
      <alignment horizontal="center" vertical="center"/>
    </xf>
    <xf numFmtId="0" fontId="62" fillId="0" borderId="58" xfId="0" applyNumberFormat="1" applyFont="1" applyFill="1" applyBorder="1" applyAlignment="1">
      <alignment horizontal="center" vertical="center"/>
    </xf>
    <xf numFmtId="0" fontId="62" fillId="0" borderId="26" xfId="0" applyFont="1" applyFill="1" applyBorder="1" applyAlignment="1">
      <alignment horizontal="center" vertical="center"/>
    </xf>
    <xf numFmtId="0" fontId="62" fillId="0" borderId="0" xfId="0" applyNumberFormat="1" applyFont="1" applyFill="1" applyBorder="1" applyAlignment="1">
      <alignment horizontal="center" vertical="center"/>
    </xf>
    <xf numFmtId="0" fontId="62" fillId="0" borderId="0" xfId="0" applyFont="1" applyFill="1" applyBorder="1" applyAlignment="1">
      <alignment horizontal="center" vertical="top" wrapText="1"/>
    </xf>
    <xf numFmtId="0" fontId="125" fillId="18" borderId="19" xfId="0" applyNumberFormat="1" applyFont="1" applyFill="1" applyBorder="1" applyAlignment="1">
      <alignment vertical="center"/>
    </xf>
    <xf numFmtId="0" fontId="126" fillId="18" borderId="31" xfId="0" applyNumberFormat="1" applyFont="1" applyFill="1" applyBorder="1" applyAlignment="1">
      <alignment vertical="center"/>
    </xf>
    <xf numFmtId="0" fontId="133" fillId="18" borderId="92" xfId="0" applyNumberFormat="1" applyFont="1" applyFill="1" applyBorder="1" applyAlignment="1">
      <alignment vertical="center"/>
    </xf>
    <xf numFmtId="0" fontId="126" fillId="18" borderId="92" xfId="0" applyNumberFormat="1" applyFont="1" applyFill="1" applyBorder="1" applyAlignment="1">
      <alignment vertical="center"/>
    </xf>
    <xf numFmtId="0" fontId="127" fillId="18" borderId="92" xfId="0" applyNumberFormat="1" applyFont="1" applyFill="1" applyBorder="1" applyAlignment="1">
      <alignment vertical="center"/>
    </xf>
    <xf numFmtId="0" fontId="126" fillId="18" borderId="92" xfId="0" applyNumberFormat="1" applyFont="1" applyFill="1" applyBorder="1" applyAlignment="1">
      <alignment vertical="center" wrapText="1"/>
    </xf>
    <xf numFmtId="43" fontId="127" fillId="18" borderId="92" xfId="0" applyNumberFormat="1" applyFont="1" applyFill="1" applyBorder="1" applyAlignment="1">
      <alignment vertical="center"/>
    </xf>
    <xf numFmtId="43" fontId="128" fillId="18" borderId="92" xfId="0" applyNumberFormat="1" applyFont="1" applyFill="1" applyBorder="1" applyAlignment="1">
      <alignment vertical="center"/>
    </xf>
    <xf numFmtId="0" fontId="128" fillId="18" borderId="92" xfId="0" applyNumberFormat="1" applyFont="1" applyFill="1" applyBorder="1" applyAlignment="1">
      <alignment vertical="center"/>
    </xf>
    <xf numFmtId="0" fontId="126" fillId="0" borderId="0" xfId="0" applyNumberFormat="1" applyFont="1" applyFill="1" applyBorder="1" applyAlignment="1">
      <alignment vertical="top"/>
    </xf>
    <xf numFmtId="0" fontId="126" fillId="0" borderId="25" xfId="0" applyNumberFormat="1" applyFont="1" applyFill="1" applyBorder="1" applyAlignment="1">
      <alignment vertical="center"/>
    </xf>
    <xf numFmtId="0" fontId="126" fillId="0" borderId="26" xfId="0" applyFont="1" applyFill="1" applyBorder="1" applyAlignment="1">
      <alignment vertical="center"/>
    </xf>
    <xf numFmtId="0" fontId="126" fillId="0" borderId="0" xfId="0" applyNumberFormat="1" applyFont="1" applyFill="1" applyAlignment="1">
      <alignment vertical="center"/>
    </xf>
    <xf numFmtId="0" fontId="129" fillId="0" borderId="0" xfId="0" applyFont="1" applyFill="1" applyAlignment="1">
      <alignment vertical="top" wrapText="1"/>
    </xf>
    <xf numFmtId="0" fontId="125" fillId="14" borderId="1" xfId="0" applyNumberFormat="1" applyFont="1" applyFill="1" applyBorder="1" applyAlignment="1">
      <alignment vertical="center" wrapText="1"/>
    </xf>
    <xf numFmtId="0" fontId="126" fillId="17" borderId="1" xfId="0" applyNumberFormat="1" applyFont="1" applyFill="1" applyBorder="1" applyAlignment="1">
      <alignment vertical="center"/>
    </xf>
    <xf numFmtId="0" fontId="125" fillId="0" borderId="1" xfId="0" applyNumberFormat="1" applyFont="1" applyFill="1" applyBorder="1" applyAlignment="1">
      <alignment vertical="center"/>
    </xf>
    <xf numFmtId="0" fontId="125" fillId="20" borderId="1" xfId="0" applyNumberFormat="1" applyFont="1" applyFill="1" applyBorder="1" applyAlignment="1">
      <alignment vertical="center"/>
    </xf>
    <xf numFmtId="184" fontId="60" fillId="0" borderId="1" xfId="0" applyNumberFormat="1" applyFont="1" applyFill="1" applyBorder="1" applyAlignment="1">
      <alignment vertical="center"/>
    </xf>
    <xf numFmtId="0" fontId="126" fillId="0" borderId="1" xfId="0" applyNumberFormat="1" applyFont="1" applyFill="1" applyBorder="1" applyAlignment="1">
      <alignment vertical="center"/>
    </xf>
    <xf numFmtId="0" fontId="136" fillId="0" borderId="1" xfId="0" applyNumberFormat="1" applyFont="1" applyFill="1" applyBorder="1" applyAlignment="1">
      <alignment vertical="center"/>
    </xf>
    <xf numFmtId="0" fontId="126" fillId="0" borderId="1" xfId="0" applyNumberFormat="1" applyFont="1" applyFill="1" applyBorder="1" applyAlignment="1">
      <alignment vertical="center" wrapText="1"/>
    </xf>
    <xf numFmtId="0" fontId="137" fillId="0" borderId="1" xfId="0" applyNumberFormat="1" applyFont="1" applyFill="1" applyBorder="1" applyAlignment="1">
      <alignment vertical="center" wrapText="1"/>
    </xf>
    <xf numFmtId="176" fontId="125" fillId="0" borderId="1" xfId="0" applyNumberFormat="1" applyFont="1" applyFill="1" applyBorder="1" applyAlignment="1">
      <alignment vertical="center"/>
    </xf>
    <xf numFmtId="183" fontId="136" fillId="0" borderId="1" xfId="0" applyNumberFormat="1" applyFont="1" applyFill="1" applyBorder="1" applyAlignment="1">
      <alignment vertical="center"/>
    </xf>
    <xf numFmtId="179" fontId="137" fillId="0" borderId="1" xfId="0" applyNumberFormat="1" applyFont="1" applyFill="1" applyBorder="1" applyAlignment="1">
      <alignment vertical="center"/>
    </xf>
    <xf numFmtId="176" fontId="136" fillId="0" borderId="1" xfId="0" applyNumberFormat="1" applyFont="1" applyFill="1" applyBorder="1" applyAlignment="1">
      <alignment vertical="center"/>
    </xf>
    <xf numFmtId="10" fontId="137" fillId="0" borderId="1" xfId="0" applyNumberFormat="1" applyFont="1" applyFill="1" applyBorder="1" applyAlignment="1">
      <alignment vertical="center"/>
    </xf>
    <xf numFmtId="0" fontId="126" fillId="0" borderId="1" xfId="0" applyNumberFormat="1" applyFont="1" applyFill="1" applyBorder="1" applyAlignment="1">
      <alignment horizontal="center" vertical="center"/>
    </xf>
    <xf numFmtId="0" fontId="126" fillId="0" borderId="0" xfId="0" applyNumberFormat="1" applyFont="1" applyFill="1" applyBorder="1" applyAlignment="1">
      <alignment vertical="center"/>
    </xf>
    <xf numFmtId="0" fontId="126" fillId="0" borderId="0" xfId="0" applyFont="1" applyFill="1" applyBorder="1" applyAlignment="1">
      <alignment vertical="center"/>
    </xf>
    <xf numFmtId="0" fontId="129" fillId="0" borderId="0" xfId="0" applyFont="1" applyFill="1" applyAlignment="1">
      <alignment vertical="center" wrapText="1"/>
    </xf>
    <xf numFmtId="0" fontId="125" fillId="0" borderId="1" xfId="0" applyNumberFormat="1" applyFont="1" applyFill="1" applyBorder="1" applyAlignment="1">
      <alignment vertical="center" wrapText="1"/>
    </xf>
    <xf numFmtId="0" fontId="127" fillId="0" borderId="1" xfId="0" applyNumberFormat="1" applyFont="1" applyFill="1" applyBorder="1" applyAlignment="1">
      <alignment vertical="center"/>
    </xf>
    <xf numFmtId="0" fontId="136" fillId="0" borderId="1" xfId="0" applyNumberFormat="1" applyFont="1" applyFill="1" applyBorder="1" applyAlignment="1">
      <alignment vertical="center" wrapText="1"/>
    </xf>
    <xf numFmtId="0" fontId="138" fillId="0" borderId="1" xfId="0" applyNumberFormat="1" applyFont="1" applyFill="1" applyBorder="1" applyAlignment="1">
      <alignment vertical="center" wrapText="1"/>
    </xf>
    <xf numFmtId="0" fontId="137" fillId="0" borderId="1" xfId="0" applyNumberFormat="1" applyFont="1" applyFill="1" applyBorder="1" applyAlignment="1">
      <alignment vertical="center"/>
    </xf>
    <xf numFmtId="0" fontId="126" fillId="0" borderId="1" xfId="0" applyNumberFormat="1" applyFont="1" applyFill="1" applyBorder="1" applyAlignment="1">
      <alignment horizontal="center" vertical="center" wrapText="1"/>
    </xf>
    <xf numFmtId="0" fontId="125" fillId="27" borderId="0" xfId="0" applyNumberFormat="1" applyFont="1" applyFill="1" applyBorder="1" applyAlignment="1">
      <alignment horizontal="center" vertical="center" wrapText="1"/>
    </xf>
    <xf numFmtId="0" fontId="126" fillId="27" borderId="0" xfId="0" applyNumberFormat="1" applyFont="1" applyFill="1" applyBorder="1" applyAlignment="1">
      <alignment horizontal="center" vertical="center"/>
    </xf>
    <xf numFmtId="0" fontId="125" fillId="20" borderId="0" xfId="0" applyNumberFormat="1" applyFont="1" applyFill="1" applyBorder="1" applyAlignment="1">
      <alignment horizontal="center" vertical="center"/>
    </xf>
    <xf numFmtId="0" fontId="137" fillId="20" borderId="0" xfId="0" applyNumberFormat="1" applyFont="1" applyFill="1" applyBorder="1" applyAlignment="1">
      <alignment horizontal="center" vertical="center"/>
    </xf>
    <xf numFmtId="0" fontId="137" fillId="20" borderId="0" xfId="0" applyNumberFormat="1" applyFont="1" applyFill="1" applyBorder="1" applyAlignment="1">
      <alignment horizontal="left" vertical="center" wrapText="1"/>
    </xf>
    <xf numFmtId="0" fontId="137" fillId="20" borderId="0" xfId="0" applyNumberFormat="1" applyFont="1" applyFill="1" applyBorder="1" applyAlignment="1">
      <alignment horizontal="center" vertical="center" wrapText="1"/>
    </xf>
    <xf numFmtId="0" fontId="125" fillId="20" borderId="0" xfId="0" applyNumberFormat="1" applyFont="1" applyFill="1" applyBorder="1" applyAlignment="1">
      <alignment horizontal="center" vertical="center" wrapText="1"/>
    </xf>
    <xf numFmtId="43" fontId="137" fillId="20" borderId="0" xfId="0" applyNumberFormat="1" applyFont="1" applyFill="1" applyBorder="1" applyAlignment="1">
      <alignment horizontal="center" vertical="center"/>
    </xf>
    <xf numFmtId="10" fontId="137" fillId="20" borderId="0" xfId="0" applyNumberFormat="1" applyFont="1" applyFill="1" applyBorder="1" applyAlignment="1">
      <alignment horizontal="center" vertical="center"/>
    </xf>
    <xf numFmtId="0" fontId="126" fillId="20" borderId="0" xfId="0" applyNumberFormat="1" applyFont="1" applyFill="1" applyBorder="1" applyAlignment="1">
      <alignment horizontal="center" vertical="center" wrapText="1"/>
    </xf>
    <xf numFmtId="0" fontId="126" fillId="20" borderId="0" xfId="0" applyNumberFormat="1" applyFont="1" applyFill="1" applyBorder="1" applyAlignment="1">
      <alignment horizontal="center" vertical="center"/>
    </xf>
    <xf numFmtId="0" fontId="139" fillId="14" borderId="1" xfId="8" applyNumberFormat="1" applyFont="1" applyFill="1" applyBorder="1" applyAlignment="1">
      <alignment horizontal="center" vertical="center" wrapText="1"/>
    </xf>
    <xf numFmtId="0" fontId="0" fillId="0" borderId="1" xfId="0" applyBorder="1" applyAlignment="1">
      <alignment vertical="center"/>
    </xf>
    <xf numFmtId="0" fontId="58" fillId="0" borderId="1" xfId="0" applyFont="1" applyBorder="1" applyAlignment="1">
      <alignment vertical="center"/>
    </xf>
    <xf numFmtId="0" fontId="131" fillId="0" borderId="1" xfId="8" applyNumberFormat="1" applyFont="1" applyFill="1" applyBorder="1" applyAlignment="1">
      <alignment horizontal="center" vertical="center"/>
    </xf>
    <xf numFmtId="0" fontId="141" fillId="0" borderId="1" xfId="13" applyFont="1" applyFill="1" applyBorder="1" applyAlignment="1">
      <alignment horizontal="left" vertical="center" wrapText="1"/>
    </xf>
    <xf numFmtId="181" fontId="72" fillId="16" borderId="1" xfId="0" applyNumberFormat="1" applyFont="1" applyFill="1" applyBorder="1" applyAlignment="1" applyProtection="1">
      <alignment horizontal="left" vertical="center" wrapText="1"/>
      <protection locked="0"/>
    </xf>
    <xf numFmtId="0" fontId="142" fillId="0" borderId="1" xfId="13" applyNumberFormat="1" applyFont="1" applyFill="1" applyBorder="1" applyAlignment="1">
      <alignment horizontal="left" vertical="center" wrapText="1"/>
    </xf>
    <xf numFmtId="43" fontId="141" fillId="0" borderId="1" xfId="1" applyNumberFormat="1" applyFont="1" applyFill="1" applyBorder="1" applyAlignment="1">
      <alignment horizontal="center" vertical="center" wrapText="1"/>
    </xf>
    <xf numFmtId="0" fontId="0" fillId="0" borderId="1" xfId="0" applyFill="1" applyBorder="1" applyAlignment="1">
      <alignment vertical="center"/>
    </xf>
    <xf numFmtId="10" fontId="0" fillId="0" borderId="1" xfId="0" applyNumberFormat="1" applyBorder="1" applyAlignment="1">
      <alignment vertical="center"/>
    </xf>
    <xf numFmtId="0" fontId="131" fillId="0" borderId="1" xfId="0" applyFont="1" applyBorder="1" applyAlignment="1">
      <alignment vertical="center"/>
    </xf>
    <xf numFmtId="0" fontId="61" fillId="0" borderId="0" xfId="0" applyNumberFormat="1" applyFont="1" applyFill="1" applyBorder="1" applyAlignment="1">
      <alignment horizontal="center" vertical="center"/>
    </xf>
    <xf numFmtId="0" fontId="61" fillId="0" borderId="0" xfId="0" applyFont="1" applyFill="1" applyBorder="1" applyAlignment="1">
      <alignment horizontal="center" vertical="center"/>
    </xf>
    <xf numFmtId="0" fontId="61" fillId="0" borderId="0" xfId="0" applyNumberFormat="1" applyFont="1" applyFill="1" applyAlignment="1">
      <alignment horizontal="center" vertical="center"/>
    </xf>
    <xf numFmtId="0" fontId="58" fillId="0" borderId="0" xfId="0" applyFont="1" applyFill="1" applyAlignment="1">
      <alignment horizontal="center" vertical="top" wrapText="1"/>
    </xf>
    <xf numFmtId="0" fontId="139" fillId="29" borderId="1" xfId="8" applyNumberFormat="1" applyFont="1" applyFill="1" applyBorder="1" applyAlignment="1">
      <alignment horizontal="center" vertical="center" wrapText="1"/>
    </xf>
    <xf numFmtId="0" fontId="42" fillId="29" borderId="1" xfId="0" applyFont="1" applyFill="1" applyBorder="1" applyAlignment="1">
      <alignment vertical="center"/>
    </xf>
    <xf numFmtId="0" fontId="58" fillId="29" borderId="1" xfId="0" applyFont="1" applyFill="1" applyBorder="1" applyAlignment="1">
      <alignment vertical="center"/>
    </xf>
    <xf numFmtId="0" fontId="131" fillId="29" borderId="1" xfId="8" applyNumberFormat="1" applyFont="1" applyFill="1" applyBorder="1" applyAlignment="1">
      <alignment horizontal="center" vertical="center"/>
    </xf>
    <xf numFmtId="0" fontId="141" fillId="29" borderId="1" xfId="13" applyFont="1" applyFill="1" applyBorder="1" applyAlignment="1">
      <alignment horizontal="left" vertical="center" wrapText="1"/>
    </xf>
    <xf numFmtId="0" fontId="0" fillId="29" borderId="1" xfId="0" applyFill="1" applyBorder="1" applyAlignment="1">
      <alignment vertical="center"/>
    </xf>
    <xf numFmtId="181" fontId="72" fillId="18" borderId="1" xfId="0" applyNumberFormat="1" applyFont="1" applyFill="1" applyBorder="1" applyAlignment="1" applyProtection="1">
      <alignment horizontal="left" vertical="center" wrapText="1"/>
      <protection locked="0"/>
    </xf>
    <xf numFmtId="0" fontId="142" fillId="29" borderId="1" xfId="13" applyNumberFormat="1" applyFont="1" applyFill="1" applyBorder="1" applyAlignment="1">
      <alignment horizontal="left" vertical="center" wrapText="1"/>
    </xf>
    <xf numFmtId="43" fontId="141" fillId="29" borderId="1" xfId="1" applyNumberFormat="1" applyFont="1" applyFill="1" applyBorder="1" applyAlignment="1">
      <alignment horizontal="center" vertical="center" wrapText="1"/>
    </xf>
    <xf numFmtId="10" fontId="0" fillId="29" borderId="1" xfId="0" applyNumberFormat="1" applyFill="1" applyBorder="1" applyAlignment="1">
      <alignment vertical="center"/>
    </xf>
    <xf numFmtId="185" fontId="0" fillId="0" borderId="1" xfId="0" applyNumberFormat="1" applyBorder="1" applyAlignment="1">
      <alignment vertical="center"/>
    </xf>
    <xf numFmtId="181" fontId="72" fillId="29" borderId="1" xfId="0" applyNumberFormat="1" applyFont="1" applyFill="1" applyBorder="1" applyAlignment="1" applyProtection="1">
      <alignment horizontal="left" vertical="center" wrapText="1"/>
      <protection locked="0"/>
    </xf>
    <xf numFmtId="185" fontId="0" fillId="29" borderId="1" xfId="0" applyNumberFormat="1" applyFill="1" applyBorder="1" applyAlignment="1">
      <alignment vertical="center"/>
    </xf>
    <xf numFmtId="0" fontId="120" fillId="25" borderId="1" xfId="0" applyNumberFormat="1" applyFont="1" applyFill="1" applyBorder="1" applyAlignment="1">
      <alignment horizontal="center" vertical="center"/>
    </xf>
    <xf numFmtId="0" fontId="62" fillId="7" borderId="85" xfId="0" applyNumberFormat="1" applyFont="1" applyFill="1" applyBorder="1" applyAlignment="1">
      <alignment horizontal="center" vertical="center"/>
    </xf>
    <xf numFmtId="0" fontId="62" fillId="7" borderId="85" xfId="0" applyFont="1" applyFill="1" applyBorder="1" applyAlignment="1">
      <alignment horizontal="center" vertical="top"/>
    </xf>
    <xf numFmtId="0" fontId="62" fillId="7" borderId="85" xfId="0" applyNumberFormat="1" applyFont="1" applyFill="1" applyBorder="1" applyAlignment="1">
      <alignment horizontal="center" vertical="center" wrapText="1"/>
    </xf>
    <xf numFmtId="0" fontId="88" fillId="0" borderId="1" xfId="13" applyFont="1" applyFill="1" applyBorder="1" applyAlignment="1">
      <alignment horizontal="center" vertical="center" wrapText="1"/>
    </xf>
    <xf numFmtId="0" fontId="88" fillId="0" borderId="1" xfId="13" applyNumberFormat="1" applyFont="1" applyFill="1" applyBorder="1" applyAlignment="1">
      <alignment horizontal="left" vertical="center" wrapText="1"/>
    </xf>
    <xf numFmtId="43" fontId="88" fillId="0" borderId="1" xfId="1" applyNumberFormat="1" applyFont="1" applyFill="1" applyBorder="1" applyAlignment="1">
      <alignment horizontal="right" vertical="center" wrapText="1"/>
    </xf>
    <xf numFmtId="0" fontId="36" fillId="20" borderId="1" xfId="8" applyNumberFormat="1" applyFont="1" applyFill="1" applyBorder="1" applyAlignment="1">
      <alignment horizontal="center" vertical="center" wrapText="1"/>
    </xf>
    <xf numFmtId="0" fontId="131" fillId="20" borderId="0" xfId="0" applyFont="1" applyFill="1" applyAlignment="1">
      <alignment vertical="top" wrapText="1"/>
    </xf>
    <xf numFmtId="0" fontId="51" fillId="25" borderId="11" xfId="0" applyNumberFormat="1" applyFont="1" applyFill="1" applyBorder="1" applyAlignment="1">
      <alignment horizontal="center" vertical="center" wrapText="1"/>
    </xf>
    <xf numFmtId="0" fontId="52" fillId="25" borderId="11" xfId="0" applyNumberFormat="1" applyFont="1" applyFill="1" applyBorder="1" applyAlignment="1">
      <alignment horizontal="center" vertical="center" wrapText="1"/>
    </xf>
    <xf numFmtId="0" fontId="52" fillId="26" borderId="11" xfId="0" applyNumberFormat="1" applyFont="1" applyFill="1" applyBorder="1" applyAlignment="1">
      <alignment horizontal="center" vertical="center" wrapText="1"/>
    </xf>
    <xf numFmtId="0" fontId="52" fillId="30" borderId="93" xfId="0" applyNumberFormat="1" applyFont="1" applyFill="1" applyBorder="1" applyAlignment="1">
      <alignment horizontal="center" vertical="center" wrapText="1"/>
    </xf>
    <xf numFmtId="0" fontId="61" fillId="0" borderId="94" xfId="0" applyNumberFormat="1" applyFont="1" applyBorder="1" applyAlignment="1">
      <alignment vertical="center" wrapText="1"/>
    </xf>
    <xf numFmtId="0" fontId="61" fillId="0" borderId="95" xfId="0" applyNumberFormat="1" applyFont="1" applyBorder="1" applyAlignment="1">
      <alignment vertical="center" wrapText="1"/>
    </xf>
    <xf numFmtId="0" fontId="54" fillId="25" borderId="13" xfId="0" applyNumberFormat="1" applyFont="1" applyFill="1" applyBorder="1" applyAlignment="1">
      <alignment horizontal="center" vertical="center" wrapText="1"/>
    </xf>
    <xf numFmtId="43" fontId="64" fillId="19" borderId="18" xfId="0" applyNumberFormat="1" applyFont="1" applyFill="1" applyBorder="1" applyAlignment="1">
      <alignment horizontal="center" vertical="center" wrapText="1"/>
    </xf>
    <xf numFmtId="43" fontId="54" fillId="25" borderId="11" xfId="0" applyNumberFormat="1" applyFont="1" applyFill="1" applyBorder="1" applyAlignment="1">
      <alignment horizontal="center" vertical="center" wrapText="1"/>
    </xf>
    <xf numFmtId="43" fontId="54" fillId="25" borderId="15" xfId="0" applyNumberFormat="1" applyFont="1" applyFill="1" applyBorder="1" applyAlignment="1">
      <alignment horizontal="center" vertical="center" wrapText="1"/>
    </xf>
    <xf numFmtId="43" fontId="64" fillId="19" borderId="70" xfId="0" applyNumberFormat="1" applyFont="1" applyFill="1" applyBorder="1" applyAlignment="1">
      <alignment horizontal="center" vertical="center" wrapText="1"/>
    </xf>
    <xf numFmtId="0" fontId="54" fillId="25" borderId="15" xfId="0" applyNumberFormat="1" applyFont="1" applyFill="1" applyBorder="1" applyAlignment="1">
      <alignment horizontal="center" vertical="center" wrapText="1"/>
    </xf>
    <xf numFmtId="0" fontId="53" fillId="25" borderId="35" xfId="0" applyNumberFormat="1" applyFont="1" applyFill="1" applyBorder="1" applyAlignment="1">
      <alignment horizontal="center" vertical="center" wrapText="1"/>
    </xf>
    <xf numFmtId="0" fontId="56" fillId="14" borderId="14" xfId="8" applyNumberFormat="1" applyFont="1" applyFill="1" applyBorder="1" applyAlignment="1">
      <alignment horizontal="center" vertical="center" wrapText="1"/>
    </xf>
    <xf numFmtId="0" fontId="57" fillId="14" borderId="28" xfId="8" applyNumberFormat="1" applyFont="1" applyFill="1" applyBorder="1" applyAlignment="1">
      <alignment horizontal="center" vertical="center"/>
    </xf>
    <xf numFmtId="0" fontId="58" fillId="16" borderId="1" xfId="0" applyFont="1" applyFill="1" applyBorder="1" applyAlignment="1">
      <alignment vertical="center"/>
    </xf>
    <xf numFmtId="0" fontId="59" fillId="16" borderId="1" xfId="8" applyNumberFormat="1" applyFont="1" applyFill="1" applyBorder="1" applyAlignment="1">
      <alignment horizontal="center" vertical="center"/>
    </xf>
    <xf numFmtId="0" fontId="59" fillId="16" borderId="1" xfId="0" applyNumberFormat="1" applyFont="1" applyFill="1" applyBorder="1" applyAlignment="1">
      <alignment vertical="center"/>
    </xf>
    <xf numFmtId="0" fontId="60" fillId="16" borderId="1" xfId="0" applyFont="1" applyFill="1" applyBorder="1" applyAlignment="1">
      <alignment horizontal="left" vertical="center" wrapText="1"/>
    </xf>
    <xf numFmtId="0" fontId="61" fillId="16" borderId="1" xfId="0" applyNumberFormat="1" applyFont="1" applyFill="1" applyBorder="1" applyAlignment="1">
      <alignment vertical="center"/>
    </xf>
    <xf numFmtId="0" fontId="61" fillId="19" borderId="1" xfId="0" applyNumberFormat="1" applyFont="1" applyFill="1" applyBorder="1" applyAlignment="1">
      <alignment vertical="center"/>
    </xf>
    <xf numFmtId="0" fontId="36" fillId="20" borderId="1" xfId="0" applyNumberFormat="1" applyFont="1" applyFill="1" applyBorder="1" applyAlignment="1">
      <alignment horizontal="center" vertical="center" wrapText="1"/>
    </xf>
    <xf numFmtId="0" fontId="147" fillId="20" borderId="1" xfId="0" applyNumberFormat="1" applyFont="1" applyFill="1" applyBorder="1" applyAlignment="1">
      <alignment horizontal="center" vertical="center"/>
    </xf>
    <xf numFmtId="0" fontId="59" fillId="20" borderId="80" xfId="0" applyNumberFormat="1" applyFont="1" applyFill="1" applyBorder="1" applyAlignment="1">
      <alignment horizontal="center" vertical="center"/>
    </xf>
    <xf numFmtId="0" fontId="59" fillId="20" borderId="85" xfId="0" applyNumberFormat="1" applyFont="1" applyFill="1" applyBorder="1" applyAlignment="1">
      <alignment horizontal="center" vertical="center"/>
    </xf>
    <xf numFmtId="180" fontId="62" fillId="20" borderId="85" xfId="1" applyNumberFormat="1" applyFont="1" applyFill="1" applyBorder="1" applyAlignment="1">
      <alignment horizontal="center" vertical="center"/>
    </xf>
    <xf numFmtId="10" fontId="62" fillId="20" borderId="85" xfId="2" applyNumberFormat="1" applyFont="1" applyFill="1" applyBorder="1" applyAlignment="1">
      <alignment horizontal="center" vertical="center"/>
    </xf>
    <xf numFmtId="185" fontId="61" fillId="20" borderId="85" xfId="0" applyNumberFormat="1" applyFont="1" applyFill="1" applyBorder="1" applyAlignment="1">
      <alignment horizontal="center" vertical="center" wrapText="1"/>
    </xf>
    <xf numFmtId="0" fontId="61" fillId="20" borderId="85" xfId="0" applyNumberFormat="1" applyFont="1" applyFill="1" applyBorder="1" applyAlignment="1">
      <alignment horizontal="center" vertical="center" wrapText="1"/>
    </xf>
    <xf numFmtId="0" fontId="61" fillId="20" borderId="85" xfId="0" applyNumberFormat="1" applyFont="1" applyFill="1" applyBorder="1" applyAlignment="1">
      <alignment horizontal="center" vertical="center"/>
    </xf>
    <xf numFmtId="0" fontId="61" fillId="20" borderId="58" xfId="0" applyNumberFormat="1" applyFont="1" applyFill="1" applyBorder="1" applyAlignment="1">
      <alignment horizontal="center" vertical="center"/>
    </xf>
    <xf numFmtId="0" fontId="61" fillId="20" borderId="26" xfId="0" applyFont="1" applyFill="1" applyBorder="1" applyAlignment="1">
      <alignment horizontal="center" vertical="center"/>
    </xf>
    <xf numFmtId="0" fontId="61" fillId="20" borderId="0" xfId="0" applyNumberFormat="1" applyFont="1" applyFill="1" applyBorder="1" applyAlignment="1">
      <alignment horizontal="center" vertical="center"/>
    </xf>
    <xf numFmtId="0" fontId="58" fillId="20" borderId="0" xfId="0" applyFont="1" applyFill="1" applyBorder="1" applyAlignment="1">
      <alignment horizontal="center" vertical="top" wrapText="1"/>
    </xf>
    <xf numFmtId="0" fontId="36" fillId="25" borderId="1" xfId="0" applyNumberFormat="1" applyFont="1" applyFill="1" applyBorder="1" applyAlignment="1">
      <alignment horizontal="center" vertical="center" wrapText="1"/>
    </xf>
    <xf numFmtId="0" fontId="59" fillId="0" borderId="80" xfId="0" applyNumberFormat="1" applyFont="1" applyBorder="1" applyAlignment="1">
      <alignment horizontal="center" vertical="center"/>
    </xf>
    <xf numFmtId="0" fontId="59" fillId="0" borderId="85" xfId="0" applyNumberFormat="1" applyFont="1" applyBorder="1" applyAlignment="1">
      <alignment horizontal="center" vertical="center"/>
    </xf>
    <xf numFmtId="180" fontId="62" fillId="0" borderId="85" xfId="1" applyNumberFormat="1" applyFont="1" applyBorder="1" applyAlignment="1">
      <alignment horizontal="center" vertical="center"/>
    </xf>
    <xf numFmtId="10" fontId="62" fillId="18" borderId="85" xfId="2" applyNumberFormat="1" applyFont="1" applyFill="1" applyBorder="1" applyAlignment="1">
      <alignment horizontal="center" vertical="center"/>
    </xf>
    <xf numFmtId="0" fontId="61" fillId="0" borderId="85" xfId="0" applyNumberFormat="1" applyFont="1" applyBorder="1" applyAlignment="1">
      <alignment horizontal="center" vertical="center" wrapText="1"/>
    </xf>
    <xf numFmtId="0" fontId="61" fillId="0" borderId="85" xfId="0" applyNumberFormat="1" applyFont="1" applyBorder="1" applyAlignment="1">
      <alignment horizontal="center" vertical="center"/>
    </xf>
    <xf numFmtId="0" fontId="61" fillId="0" borderId="58" xfId="0" applyNumberFormat="1" applyFont="1" applyBorder="1" applyAlignment="1">
      <alignment horizontal="center" vertical="center"/>
    </xf>
    <xf numFmtId="0" fontId="61" fillId="0" borderId="26" xfId="0" applyFont="1" applyBorder="1" applyAlignment="1">
      <alignment horizontal="center" vertical="center"/>
    </xf>
    <xf numFmtId="0" fontId="61" fillId="0" borderId="0" xfId="0" applyNumberFormat="1" applyFont="1" applyBorder="1" applyAlignment="1">
      <alignment horizontal="center" vertical="center"/>
    </xf>
    <xf numFmtId="0" fontId="59" fillId="7" borderId="85" xfId="0" applyNumberFormat="1" applyFont="1" applyFill="1" applyBorder="1" applyAlignment="1">
      <alignment horizontal="center" vertical="center"/>
    </xf>
    <xf numFmtId="0" fontId="36" fillId="25" borderId="0" xfId="0" applyNumberFormat="1" applyFont="1" applyFill="1" applyBorder="1" applyAlignment="1">
      <alignment horizontal="center" vertical="center" wrapText="1"/>
    </xf>
    <xf numFmtId="0" fontId="147" fillId="25" borderId="0" xfId="0" applyNumberFormat="1" applyFont="1" applyFill="1" applyBorder="1" applyAlignment="1">
      <alignment horizontal="center" vertical="center"/>
    </xf>
    <xf numFmtId="0" fontId="59" fillId="0" borderId="0" xfId="0" applyNumberFormat="1" applyFont="1" applyBorder="1" applyAlignment="1">
      <alignment horizontal="center" vertical="center"/>
    </xf>
    <xf numFmtId="0" fontId="59" fillId="20" borderId="0" xfId="0" applyNumberFormat="1" applyFont="1" applyFill="1" applyBorder="1" applyAlignment="1">
      <alignment horizontal="center" vertical="center"/>
    </xf>
    <xf numFmtId="0" fontId="62" fillId="0" borderId="0" xfId="0" applyNumberFormat="1" applyFont="1" applyBorder="1" applyAlignment="1">
      <alignment horizontal="left" vertical="center" wrapText="1"/>
    </xf>
    <xf numFmtId="0" fontId="62" fillId="0" borderId="0" xfId="0" applyNumberFormat="1" applyFont="1" applyBorder="1" applyAlignment="1">
      <alignment horizontal="center" vertical="center" wrapText="1"/>
    </xf>
    <xf numFmtId="180" fontId="62" fillId="0" borderId="0" xfId="1" applyNumberFormat="1" applyFont="1" applyBorder="1" applyAlignment="1">
      <alignment horizontal="center" vertical="center"/>
    </xf>
    <xf numFmtId="43" fontId="62" fillId="0" borderId="0" xfId="0" applyNumberFormat="1" applyFont="1" applyBorder="1" applyAlignment="1">
      <alignment horizontal="center" vertical="center"/>
    </xf>
    <xf numFmtId="43" fontId="62" fillId="19" borderId="0" xfId="1" applyNumberFormat="1" applyFont="1" applyFill="1" applyBorder="1" applyAlignment="1">
      <alignment horizontal="center" vertical="center"/>
    </xf>
    <xf numFmtId="10" fontId="62" fillId="18" borderId="0" xfId="2" applyNumberFormat="1" applyFont="1" applyFill="1" applyBorder="1" applyAlignment="1">
      <alignment horizontal="center" vertical="center"/>
    </xf>
    <xf numFmtId="43" fontId="62" fillId="18" borderId="0" xfId="0" applyNumberFormat="1" applyFont="1" applyFill="1" applyBorder="1" applyAlignment="1">
      <alignment horizontal="center" vertical="center"/>
    </xf>
    <xf numFmtId="43" fontId="62" fillId="19" borderId="0" xfId="0" applyNumberFormat="1" applyFont="1" applyFill="1" applyBorder="1" applyAlignment="1">
      <alignment horizontal="center" vertical="center"/>
    </xf>
    <xf numFmtId="185" fontId="61" fillId="20" borderId="0" xfId="0" applyNumberFormat="1" applyFont="1" applyFill="1" applyBorder="1" applyAlignment="1">
      <alignment horizontal="center" vertical="center" wrapText="1"/>
    </xf>
    <xf numFmtId="0" fontId="61" fillId="0" borderId="0" xfId="0" applyNumberFormat="1" applyFont="1" applyBorder="1" applyAlignment="1">
      <alignment horizontal="center" vertical="center" wrapText="1"/>
    </xf>
    <xf numFmtId="0" fontId="61" fillId="0" borderId="0" xfId="0" applyFont="1" applyBorder="1" applyAlignment="1">
      <alignment horizontal="center" vertical="center"/>
    </xf>
    <xf numFmtId="0" fontId="61" fillId="0" borderId="1" xfId="0" applyNumberFormat="1" applyFont="1" applyFill="1" applyBorder="1" applyAlignment="1">
      <alignment vertical="center"/>
    </xf>
    <xf numFmtId="0" fontId="59" fillId="0" borderId="1" xfId="0" applyNumberFormat="1" applyFont="1" applyBorder="1" applyAlignment="1">
      <alignment vertical="center" wrapText="1"/>
    </xf>
    <xf numFmtId="0" fontId="61" fillId="0" borderId="1" xfId="0" applyNumberFormat="1" applyFont="1" applyBorder="1" applyAlignment="1">
      <alignment vertical="center" wrapText="1"/>
    </xf>
    <xf numFmtId="0" fontId="56" fillId="29" borderId="14" xfId="8" applyNumberFormat="1" applyFont="1" applyFill="1" applyBorder="1" applyAlignment="1">
      <alignment horizontal="center" vertical="center" wrapText="1"/>
    </xf>
    <xf numFmtId="0" fontId="59" fillId="29" borderId="1" xfId="8" applyNumberFormat="1" applyFont="1" applyFill="1" applyBorder="1" applyAlignment="1">
      <alignment horizontal="center" vertical="center"/>
    </xf>
    <xf numFmtId="0" fontId="59" fillId="29" borderId="1" xfId="0" applyNumberFormat="1" applyFont="1" applyFill="1" applyBorder="1" applyAlignment="1">
      <alignment vertical="center"/>
    </xf>
    <xf numFmtId="0" fontId="60" fillId="29" borderId="1" xfId="0" applyFont="1" applyFill="1" applyBorder="1" applyAlignment="1">
      <alignment horizontal="left" vertical="center" wrapText="1"/>
    </xf>
    <xf numFmtId="0" fontId="61" fillId="29" borderId="1" xfId="0" applyNumberFormat="1" applyFont="1" applyFill="1" applyBorder="1" applyAlignment="1">
      <alignment vertical="center"/>
    </xf>
    <xf numFmtId="0" fontId="62" fillId="29" borderId="1" xfId="0" applyNumberFormat="1" applyFont="1" applyFill="1" applyBorder="1" applyAlignment="1">
      <alignment horizontal="center" vertical="center"/>
    </xf>
    <xf numFmtId="179" fontId="62" fillId="29" borderId="1" xfId="0" applyNumberFormat="1" applyFont="1" applyFill="1" applyBorder="1" applyAlignment="1">
      <alignment horizontal="center" vertical="center"/>
    </xf>
    <xf numFmtId="10" fontId="62" fillId="29" borderId="1" xfId="0" applyNumberFormat="1" applyFont="1" applyFill="1" applyBorder="1" applyAlignment="1">
      <alignment horizontal="center" vertical="center"/>
    </xf>
    <xf numFmtId="0" fontId="58" fillId="29" borderId="0" xfId="0" applyFont="1" applyFill="1" applyBorder="1" applyAlignment="1">
      <alignment vertical="center"/>
    </xf>
    <xf numFmtId="0" fontId="60" fillId="20" borderId="1" xfId="0" applyFont="1" applyFill="1" applyBorder="1" applyAlignment="1">
      <alignment horizontal="left" vertical="center" wrapText="1"/>
    </xf>
    <xf numFmtId="0" fontId="61" fillId="20" borderId="1" xfId="0" applyNumberFormat="1" applyFont="1" applyFill="1" applyBorder="1" applyAlignment="1">
      <alignment vertical="center"/>
    </xf>
    <xf numFmtId="0" fontId="59" fillId="20" borderId="1" xfId="0" applyNumberFormat="1" applyFont="1" applyFill="1" applyBorder="1" applyAlignment="1">
      <alignment vertical="center"/>
    </xf>
    <xf numFmtId="0" fontId="58" fillId="20" borderId="0" xfId="0" applyFont="1" applyFill="1" applyBorder="1" applyAlignment="1">
      <alignment vertical="center"/>
    </xf>
    <xf numFmtId="0" fontId="56" fillId="31" borderId="14" xfId="8" applyNumberFormat="1" applyFont="1" applyFill="1" applyBorder="1" applyAlignment="1">
      <alignment horizontal="center" vertical="center" wrapText="1"/>
    </xf>
    <xf numFmtId="0" fontId="58" fillId="31" borderId="1" xfId="0" applyFont="1" applyFill="1" applyBorder="1" applyAlignment="1">
      <alignment vertical="center"/>
    </xf>
    <xf numFmtId="0" fontId="59" fillId="31" borderId="1" xfId="8" applyNumberFormat="1" applyFont="1" applyFill="1" applyBorder="1" applyAlignment="1">
      <alignment horizontal="center" vertical="center"/>
    </xf>
    <xf numFmtId="0" fontId="59" fillId="31" borderId="1" xfId="0" applyNumberFormat="1" applyFont="1" applyFill="1" applyBorder="1" applyAlignment="1">
      <alignment vertical="center"/>
    </xf>
    <xf numFmtId="0" fontId="60" fillId="31" borderId="1" xfId="0" applyFont="1" applyFill="1" applyBorder="1" applyAlignment="1">
      <alignment horizontal="left" vertical="center" wrapText="1"/>
    </xf>
    <xf numFmtId="0" fontId="61" fillId="31" borderId="1" xfId="0" applyNumberFormat="1" applyFont="1" applyFill="1" applyBorder="1" applyAlignment="1">
      <alignment vertical="center"/>
    </xf>
    <xf numFmtId="0" fontId="62" fillId="31" borderId="1" xfId="0" applyNumberFormat="1" applyFont="1" applyFill="1" applyBorder="1" applyAlignment="1">
      <alignment horizontal="center" vertical="center"/>
    </xf>
    <xf numFmtId="179" fontId="62" fillId="31" borderId="1" xfId="0" applyNumberFormat="1" applyFont="1" applyFill="1" applyBorder="1" applyAlignment="1">
      <alignment horizontal="center" vertical="center"/>
    </xf>
    <xf numFmtId="10" fontId="62" fillId="31" borderId="1" xfId="0" applyNumberFormat="1" applyFont="1" applyFill="1" applyBorder="1" applyAlignment="1">
      <alignment horizontal="center" vertical="center"/>
    </xf>
    <xf numFmtId="0" fontId="58" fillId="31" borderId="0" xfId="0" applyFont="1" applyFill="1" applyBorder="1" applyAlignment="1">
      <alignment vertical="center"/>
    </xf>
    <xf numFmtId="0" fontId="36" fillId="20" borderId="14" xfId="8" applyNumberFormat="1" applyFont="1" applyFill="1" applyBorder="1" applyAlignment="1">
      <alignment horizontal="center" vertical="center" wrapText="1"/>
    </xf>
    <xf numFmtId="0" fontId="51" fillId="25" borderId="28" xfId="0" applyNumberFormat="1" applyFont="1" applyFill="1" applyBorder="1" applyAlignment="1">
      <alignment horizontal="center" vertical="center" wrapText="1"/>
    </xf>
    <xf numFmtId="0" fontId="51" fillId="25" borderId="29" xfId="0" applyNumberFormat="1" applyFont="1" applyFill="1" applyBorder="1" applyAlignment="1">
      <alignment horizontal="center" vertical="center" wrapText="1"/>
    </xf>
    <xf numFmtId="0" fontId="51" fillId="25" borderId="30" xfId="0" applyNumberFormat="1" applyFont="1" applyFill="1" applyBorder="1" applyAlignment="1">
      <alignment horizontal="center" vertical="center" wrapText="1"/>
    </xf>
    <xf numFmtId="0" fontId="52" fillId="25" borderId="28" xfId="0" applyNumberFormat="1" applyFont="1" applyFill="1" applyBorder="1" applyAlignment="1">
      <alignment horizontal="center" vertical="center" wrapText="1"/>
    </xf>
    <xf numFmtId="0" fontId="52" fillId="25" borderId="29" xfId="0" applyNumberFormat="1" applyFont="1" applyFill="1" applyBorder="1" applyAlignment="1">
      <alignment horizontal="center" vertical="center" wrapText="1"/>
    </xf>
    <xf numFmtId="0" fontId="52" fillId="25" borderId="30" xfId="0" applyNumberFormat="1" applyFont="1" applyFill="1" applyBorder="1" applyAlignment="1">
      <alignment horizontal="center" vertical="center" wrapText="1"/>
    </xf>
    <xf numFmtId="0" fontId="52" fillId="26" borderId="28" xfId="0" applyNumberFormat="1" applyFont="1" applyFill="1" applyBorder="1" applyAlignment="1">
      <alignment horizontal="center" vertical="center" wrapText="1"/>
    </xf>
    <xf numFmtId="0" fontId="52" fillId="26" borderId="29" xfId="0" applyNumberFormat="1" applyFont="1" applyFill="1" applyBorder="1" applyAlignment="1">
      <alignment horizontal="center" vertical="center" wrapText="1"/>
    </xf>
    <xf numFmtId="0" fontId="52" fillId="26" borderId="30" xfId="0" applyNumberFormat="1" applyFont="1" applyFill="1" applyBorder="1" applyAlignment="1">
      <alignment horizontal="center" vertical="center" wrapText="1"/>
    </xf>
    <xf numFmtId="0" fontId="52" fillId="30" borderId="31" xfId="0" applyNumberFormat="1" applyFont="1" applyFill="1" applyBorder="1" applyAlignment="1">
      <alignment horizontal="center" vertical="center" wrapText="1"/>
    </xf>
    <xf numFmtId="0" fontId="53" fillId="25" borderId="18" xfId="0" applyNumberFormat="1" applyFont="1" applyFill="1" applyBorder="1" applyAlignment="1">
      <alignment horizontal="center" vertical="center" wrapText="1"/>
    </xf>
    <xf numFmtId="0" fontId="52" fillId="25" borderId="18" xfId="0" applyNumberFormat="1" applyFont="1" applyFill="1" applyBorder="1" applyAlignment="1">
      <alignment horizontal="center" vertical="center" wrapText="1"/>
    </xf>
    <xf numFmtId="0" fontId="54" fillId="25" borderId="18" xfId="0" applyNumberFormat="1" applyFont="1" applyFill="1" applyBorder="1" applyAlignment="1">
      <alignment horizontal="center" vertical="center" wrapText="1"/>
    </xf>
    <xf numFmtId="0" fontId="53" fillId="25" borderId="28" xfId="0" applyNumberFormat="1" applyFont="1" applyFill="1" applyBorder="1" applyAlignment="1">
      <alignment horizontal="center" vertical="center" wrapText="1"/>
    </xf>
    <xf numFmtId="0" fontId="53" fillId="25" borderId="30" xfId="0" applyNumberFormat="1" applyFont="1" applyFill="1" applyBorder="1" applyAlignment="1">
      <alignment horizontal="center" vertical="center" wrapText="1"/>
    </xf>
    <xf numFmtId="0" fontId="54" fillId="25" borderId="28" xfId="0" applyNumberFormat="1" applyFont="1" applyFill="1" applyBorder="1" applyAlignment="1">
      <alignment horizontal="center" vertical="center" wrapText="1"/>
    </xf>
    <xf numFmtId="0" fontId="54" fillId="25" borderId="29" xfId="0" applyNumberFormat="1" applyFont="1" applyFill="1" applyBorder="1" applyAlignment="1">
      <alignment horizontal="center" vertical="center" wrapText="1"/>
    </xf>
    <xf numFmtId="0" fontId="54" fillId="25" borderId="30" xfId="0" applyNumberFormat="1" applyFont="1" applyFill="1" applyBorder="1" applyAlignment="1">
      <alignment horizontal="center" vertical="center" wrapText="1"/>
    </xf>
    <xf numFmtId="0" fontId="52" fillId="26" borderId="18" xfId="0" applyNumberFormat="1" applyFont="1" applyFill="1" applyBorder="1" applyAlignment="1">
      <alignment horizontal="center" vertical="center" wrapText="1"/>
    </xf>
    <xf numFmtId="0" fontId="53" fillId="25" borderId="70" xfId="0" applyNumberFormat="1" applyFont="1" applyFill="1" applyBorder="1" applyAlignment="1">
      <alignment horizontal="center" vertical="center" wrapText="1"/>
    </xf>
    <xf numFmtId="0" fontId="52" fillId="25" borderId="18" xfId="0" applyNumberFormat="1" applyFont="1" applyFill="1" applyBorder="1" applyAlignment="1">
      <alignment horizontal="center" vertical="center" wrapText="1"/>
    </xf>
    <xf numFmtId="0" fontId="52" fillId="25" borderId="70" xfId="0" applyNumberFormat="1" applyFont="1" applyFill="1" applyBorder="1" applyAlignment="1">
      <alignment horizontal="center" vertical="center" wrapText="1"/>
    </xf>
    <xf numFmtId="0" fontId="54" fillId="25" borderId="70" xfId="0" applyNumberFormat="1" applyFont="1" applyFill="1" applyBorder="1" applyAlignment="1">
      <alignment horizontal="center" vertical="center" wrapText="1"/>
    </xf>
    <xf numFmtId="0" fontId="53" fillId="25" borderId="18" xfId="0" applyNumberFormat="1" applyFont="1" applyFill="1" applyBorder="1" applyAlignment="1">
      <alignment horizontal="center" vertical="center" wrapText="1"/>
    </xf>
    <xf numFmtId="0" fontId="54" fillId="25" borderId="18" xfId="0" applyNumberFormat="1" applyFont="1" applyFill="1" applyBorder="1" applyAlignment="1">
      <alignment horizontal="center" vertical="center" wrapText="1"/>
    </xf>
    <xf numFmtId="10" fontId="53" fillId="25" borderId="18" xfId="0" applyNumberFormat="1" applyFont="1" applyFill="1" applyBorder="1" applyAlignment="1">
      <alignment horizontal="center" vertical="center" wrapText="1"/>
    </xf>
    <xf numFmtId="0" fontId="53" fillId="25" borderId="19" xfId="0" applyNumberFormat="1" applyFont="1" applyFill="1" applyBorder="1" applyAlignment="1">
      <alignment horizontal="center" vertical="center" wrapText="1"/>
    </xf>
    <xf numFmtId="0" fontId="52" fillId="26" borderId="70" xfId="0" applyNumberFormat="1" applyFont="1" applyFill="1" applyBorder="1" applyAlignment="1">
      <alignment horizontal="center" vertical="center" wrapText="1"/>
    </xf>
    <xf numFmtId="0" fontId="52" fillId="30" borderId="96" xfId="0" applyNumberFormat="1" applyFont="1" applyFill="1" applyBorder="1" applyAlignment="1">
      <alignment horizontal="center" vertical="center" wrapText="1"/>
    </xf>
    <xf numFmtId="0" fontId="56" fillId="14" borderId="1" xfId="8" applyNumberFormat="1" applyFont="1" applyFill="1" applyBorder="1" applyAlignment="1">
      <alignment horizontal="center" vertical="center" wrapText="1"/>
    </xf>
    <xf numFmtId="0" fontId="57" fillId="14" borderId="1" xfId="8" applyNumberFormat="1" applyFont="1" applyFill="1" applyBorder="1" applyAlignment="1">
      <alignment horizontal="center" vertical="center"/>
    </xf>
    <xf numFmtId="179" fontId="61" fillId="0" borderId="1" xfId="0" applyNumberFormat="1" applyFont="1" applyBorder="1" applyAlignment="1">
      <alignment vertical="center"/>
    </xf>
    <xf numFmtId="0" fontId="58" fillId="20" borderId="1" xfId="0" applyFont="1" applyFill="1" applyBorder="1" applyAlignment="1">
      <alignment vertical="top" wrapText="1"/>
    </xf>
    <xf numFmtId="0" fontId="58" fillId="16" borderId="1" xfId="0" applyFont="1" applyFill="1" applyBorder="1" applyAlignment="1">
      <alignment vertical="top" wrapText="1"/>
    </xf>
  </cellXfs>
  <cellStyles count="14">
    <cellStyle name="百分比" xfId="2" builtinId="5"/>
    <cellStyle name="常规" xfId="0" builtinId="0"/>
    <cellStyle name="常规 10" xfId="11"/>
    <cellStyle name="常规 2" xfId="7"/>
    <cellStyle name="常规 2 2" xfId="13"/>
    <cellStyle name="常规 3" xfId="8"/>
    <cellStyle name="常规 4" xfId="4"/>
    <cellStyle name="常规 5" xfId="9"/>
    <cellStyle name="常规 6" xfId="10"/>
    <cellStyle name="常规 7" xfId="3"/>
    <cellStyle name="常规 8" xfId="5"/>
    <cellStyle name="超链接" xfId="6" builtinId="8"/>
    <cellStyle name="超链接 2" xfId="12"/>
    <cellStyle name="千位分隔" xfId="1" builtinId="3"/>
  </cellStyles>
  <dxfs count="16">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externalLink" Target="externalLinks/externalLink4.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externalLink" Target="externalLinks/externalLink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externalLink" Target="externalLinks/externalLink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externalLink" Target="externalLinks/externalLink2.xml"/><Relationship Id="rId40" Type="http://schemas.openxmlformats.org/officeDocument/2006/relationships/externalLink" Target="externalLinks/externalLink5.xml"/><Relationship Id="rId45"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9</xdr:col>
      <xdr:colOff>276225</xdr:colOff>
      <xdr:row>31</xdr:row>
      <xdr:rowOff>0</xdr:rowOff>
    </xdr:from>
    <xdr:to>
      <xdr:col>10</xdr:col>
      <xdr:colOff>0</xdr:colOff>
      <xdr:row>33</xdr:row>
      <xdr:rowOff>104775</xdr:rowOff>
    </xdr:to>
    <xdr:pic>
      <xdr:nvPicPr>
        <xdr:cNvPr id="2" name="图片 40" descr="高88.png"/>
        <xdr:cNvPicPr>
          <a:picLocks noChangeAspect="1" noChangeArrowheads="1"/>
        </xdr:cNvPicPr>
      </xdr:nvPicPr>
      <xdr:blipFill>
        <a:blip xmlns:r="http://schemas.openxmlformats.org/officeDocument/2006/relationships" r:embed="rId1" cstate="print"/>
        <a:srcRect/>
        <a:stretch>
          <a:fillRect/>
        </a:stretch>
      </xdr:blipFill>
      <xdr:spPr bwMode="auto">
        <a:xfrm>
          <a:off x="7543800" y="29003625"/>
          <a:ext cx="561975" cy="781050"/>
        </a:xfrm>
        <a:prstGeom prst="rect">
          <a:avLst/>
        </a:prstGeom>
        <a:noFill/>
        <a:ln w="9525">
          <a:noFill/>
          <a:miter lim="800000"/>
          <a:headEnd/>
          <a:tailEnd/>
        </a:ln>
      </xdr:spPr>
    </xdr:pic>
    <xdr:clientData/>
  </xdr:twoCellAnchor>
  <xdr:twoCellAnchor editAs="oneCell">
    <xdr:from>
      <xdr:col>9</xdr:col>
      <xdr:colOff>66675</xdr:colOff>
      <xdr:row>3</xdr:row>
      <xdr:rowOff>47625</xdr:rowOff>
    </xdr:from>
    <xdr:to>
      <xdr:col>9</xdr:col>
      <xdr:colOff>685683</xdr:colOff>
      <xdr:row>4</xdr:row>
      <xdr:rowOff>161925</xdr:rowOff>
    </xdr:to>
    <xdr:pic>
      <xdr:nvPicPr>
        <xdr:cNvPr id="3" name="图片 2"/>
        <xdr:cNvPicPr>
          <a:picLocks noChangeAspect="1"/>
        </xdr:cNvPicPr>
      </xdr:nvPicPr>
      <xdr:blipFill>
        <a:blip xmlns:r="http://schemas.openxmlformats.org/officeDocument/2006/relationships" r:embed="rId2" cstate="print"/>
        <a:stretch>
          <a:fillRect/>
        </a:stretch>
      </xdr:blipFill>
      <xdr:spPr>
        <a:xfrm>
          <a:off x="7334250" y="22383750"/>
          <a:ext cx="742833" cy="352425"/>
        </a:xfrm>
        <a:prstGeom prst="rect">
          <a:avLst/>
        </a:prstGeom>
      </xdr:spPr>
    </xdr:pic>
    <xdr:clientData/>
  </xdr:twoCellAnchor>
  <xdr:twoCellAnchor editAs="oneCell">
    <xdr:from>
      <xdr:col>9</xdr:col>
      <xdr:colOff>276225</xdr:colOff>
      <xdr:row>36</xdr:row>
      <xdr:rowOff>9525</xdr:rowOff>
    </xdr:from>
    <xdr:to>
      <xdr:col>10</xdr:col>
      <xdr:colOff>0</xdr:colOff>
      <xdr:row>38</xdr:row>
      <xdr:rowOff>314325</xdr:rowOff>
    </xdr:to>
    <xdr:pic>
      <xdr:nvPicPr>
        <xdr:cNvPr id="4" name="图片 40" descr="高88.png"/>
        <xdr:cNvPicPr>
          <a:picLocks noChangeAspect="1" noChangeArrowheads="1"/>
        </xdr:cNvPicPr>
      </xdr:nvPicPr>
      <xdr:blipFill>
        <a:blip xmlns:r="http://schemas.openxmlformats.org/officeDocument/2006/relationships" r:embed="rId1" cstate="print"/>
        <a:srcRect/>
        <a:stretch>
          <a:fillRect/>
        </a:stretch>
      </xdr:blipFill>
      <xdr:spPr bwMode="auto">
        <a:xfrm>
          <a:off x="7543800" y="30527625"/>
          <a:ext cx="561975" cy="781050"/>
        </a:xfrm>
        <a:prstGeom prst="rect">
          <a:avLst/>
        </a:prstGeom>
        <a:noFill/>
        <a:ln w="9525">
          <a:noFill/>
          <a:miter lim="800000"/>
          <a:headEnd/>
          <a:tailEnd/>
        </a:ln>
      </xdr:spPr>
    </xdr:pic>
    <xdr:clientData/>
  </xdr:twoCellAnchor>
  <xdr:twoCellAnchor>
    <xdr:from>
      <xdr:col>9</xdr:col>
      <xdr:colOff>285750</xdr:colOff>
      <xdr:row>37</xdr:row>
      <xdr:rowOff>38099</xdr:rowOff>
    </xdr:from>
    <xdr:to>
      <xdr:col>9</xdr:col>
      <xdr:colOff>990600</xdr:colOff>
      <xdr:row>37</xdr:row>
      <xdr:rowOff>828674</xdr:rowOff>
    </xdr:to>
    <xdr:pic>
      <xdr:nvPicPr>
        <xdr:cNvPr id="5" name="Picture 59"/>
        <xdr:cNvPicPr>
          <a:picLocks noChangeAspect="1" noChangeArrowheads="1"/>
        </xdr:cNvPicPr>
      </xdr:nvPicPr>
      <xdr:blipFill>
        <a:blip xmlns:r="http://schemas.openxmlformats.org/officeDocument/2006/relationships" r:embed="rId3" cstate="print"/>
        <a:srcRect/>
        <a:stretch>
          <a:fillRect/>
        </a:stretch>
      </xdr:blipFill>
      <xdr:spPr bwMode="auto">
        <a:xfrm>
          <a:off x="7553325" y="30794324"/>
          <a:ext cx="552450" cy="200025"/>
        </a:xfrm>
        <a:prstGeom prst="rect">
          <a:avLst/>
        </a:prstGeom>
        <a:noFill/>
        <a:ln w="9525">
          <a:noFill/>
          <a:miter lim="800000"/>
          <a:headEnd/>
          <a:tailEnd/>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Documents%20and%20Settings\gmuser\Application%20Data\Foxmail7\Temp-2600\&#31354;&#38388;&#22823;&#24072;&#35746;&#36135;&#21333;%202014.3.20.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12304;&#26356;&#26032;&#65306;&#25353;&#21697;&#29260;&#27004;&#23618;&#20998;&#12305;&#39134;&#31881;&#26085;&#20135;&#21697;&#25552;&#20132;&#34920;2014.03.19.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F:\My%20Documents\Downloads\productSkuPrice_1394622616501.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Documents%20and%20Settings\gmuser\Application%20Data\Foxmail7\Temp-2600\&#12304;&#21807;&#22958;&#32654;&#12305;&#21830;&#21697;&#35746;&#36135;&#21333;3.17.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C:\Documents%20and%20Settings\gmuser\Application%20Data\Microsoft\Excel\M2C\M2C&#28783;&#39280;\&#28783;&#39280;&#20379;&#24212;&#21830;&#36319;&#36827;&#21450;&#25968;&#25454;&#32479;&#35745;\&#12304;&#28783;&#39280;&#12305;&#29616;&#26377;&#21830;&#21697;&#25968;&#25454;&#24211;.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192.168.88.5\M2C%20China\Vannis&#20107;&#19994;&#32676;\&#12304;&#29983;&#27963;&#26085;&#29992;&#12305;\&#12304;&#20010;&#20154;&#25991;&#20214;&#22841;&#12305;\Kelly\2.&#20379;&#24212;&#21830;&#20449;&#24687;\1.&#20379;&#24212;&#21830;&#20449;&#24687;\&#23453;&#27905;&#65288;&#30887;&#28010;&#65292;&#27760;&#28173;&#65289;\productTemplate-&#26032;&#21697;3.14.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商品订货单"/>
    </sheetNames>
    <sheetDataSet>
      <sheetData sheetId="0" refreshError="1">
        <row r="10">
          <cell r="E10" t="str">
            <v>E6621572</v>
          </cell>
          <cell r="F10" t="str">
            <v/>
          </cell>
          <cell r="G10" t="str">
            <v>1X1</v>
          </cell>
          <cell r="H10">
            <v>5.5</v>
          </cell>
          <cell r="I10">
            <v>121</v>
          </cell>
          <cell r="J10">
            <v>20</v>
          </cell>
          <cell r="K10">
            <v>5.5</v>
          </cell>
          <cell r="L10" t="str">
            <v>否</v>
          </cell>
          <cell r="M10">
            <v>40</v>
          </cell>
          <cell r="N10">
            <v>40</v>
          </cell>
          <cell r="O10">
            <v>119</v>
          </cell>
        </row>
        <row r="11">
          <cell r="E11" t="str">
            <v>F7733400</v>
          </cell>
          <cell r="F11" t="str">
            <v/>
          </cell>
          <cell r="G11" t="str">
            <v>1X1</v>
          </cell>
          <cell r="H11">
            <v>76</v>
          </cell>
          <cell r="I11">
            <v>42.5</v>
          </cell>
          <cell r="J11">
            <v>21</v>
          </cell>
          <cell r="K11">
            <v>8.6999999999999993</v>
          </cell>
          <cell r="L11" t="str">
            <v>否</v>
          </cell>
          <cell r="M11">
            <v>40</v>
          </cell>
          <cell r="N11">
            <v>40</v>
          </cell>
          <cell r="O11">
            <v>150</v>
          </cell>
        </row>
        <row r="12">
          <cell r="E12" t="str">
            <v>F4501530</v>
          </cell>
          <cell r="F12" t="str">
            <v/>
          </cell>
          <cell r="G12" t="str">
            <v>1X1</v>
          </cell>
          <cell r="H12">
            <v>64.5</v>
          </cell>
          <cell r="I12">
            <v>34.299999999999997</v>
          </cell>
          <cell r="J12">
            <v>6.5</v>
          </cell>
          <cell r="K12">
            <v>5.5</v>
          </cell>
          <cell r="L12" t="str">
            <v>否</v>
          </cell>
          <cell r="M12">
            <v>20</v>
          </cell>
          <cell r="N12">
            <v>20</v>
          </cell>
          <cell r="O12">
            <v>97</v>
          </cell>
        </row>
        <row r="13">
          <cell r="E13" t="str">
            <v>F2055072</v>
          </cell>
          <cell r="F13" t="str">
            <v/>
          </cell>
          <cell r="G13" t="str">
            <v>1X8</v>
          </cell>
          <cell r="H13">
            <v>50</v>
          </cell>
          <cell r="I13">
            <v>32</v>
          </cell>
          <cell r="J13">
            <v>3.8</v>
          </cell>
          <cell r="K13">
            <v>1.38</v>
          </cell>
          <cell r="L13" t="str">
            <v>否</v>
          </cell>
          <cell r="M13">
            <v>1</v>
          </cell>
          <cell r="N13">
            <v>8</v>
          </cell>
          <cell r="O13">
            <v>34.200000000000003</v>
          </cell>
        </row>
        <row r="14">
          <cell r="E14" t="str">
            <v>F5009035</v>
          </cell>
          <cell r="F14" t="str">
            <v/>
          </cell>
          <cell r="G14" t="str">
            <v>1X6</v>
          </cell>
          <cell r="H14">
            <v>44</v>
          </cell>
          <cell r="I14">
            <v>48</v>
          </cell>
          <cell r="J14">
            <v>81</v>
          </cell>
          <cell r="K14">
            <v>2.9</v>
          </cell>
          <cell r="L14" t="str">
            <v>否</v>
          </cell>
          <cell r="M14">
            <v>8</v>
          </cell>
          <cell r="N14">
            <v>48</v>
          </cell>
          <cell r="O14">
            <v>52.9</v>
          </cell>
        </row>
        <row r="15">
          <cell r="E15" t="str">
            <v>F5622266</v>
          </cell>
          <cell r="F15" t="str">
            <v/>
          </cell>
          <cell r="G15" t="str">
            <v>1X1</v>
          </cell>
          <cell r="H15">
            <v>60.7</v>
          </cell>
          <cell r="I15">
            <v>36.5</v>
          </cell>
          <cell r="J15">
            <v>16</v>
          </cell>
          <cell r="K15">
            <v>4.5</v>
          </cell>
          <cell r="L15" t="str">
            <v>否</v>
          </cell>
          <cell r="M15">
            <v>40</v>
          </cell>
          <cell r="N15">
            <v>40</v>
          </cell>
          <cell r="O15">
            <v>93</v>
          </cell>
        </row>
        <row r="16">
          <cell r="E16" t="str">
            <v>E5913528</v>
          </cell>
          <cell r="F16" t="str">
            <v/>
          </cell>
          <cell r="G16" t="str">
            <v>1X5</v>
          </cell>
          <cell r="H16">
            <v>3.4</v>
          </cell>
          <cell r="I16">
            <v>104</v>
          </cell>
          <cell r="J16">
            <v>35</v>
          </cell>
          <cell r="K16">
            <v>3.4</v>
          </cell>
          <cell r="L16" t="str">
            <v>否</v>
          </cell>
          <cell r="M16">
            <v>6</v>
          </cell>
          <cell r="N16">
            <v>30</v>
          </cell>
          <cell r="O16">
            <v>107</v>
          </cell>
        </row>
        <row r="17">
          <cell r="E17" t="str">
            <v>F4125138</v>
          </cell>
          <cell r="F17" t="str">
            <v/>
          </cell>
          <cell r="G17" t="str">
            <v>1X1</v>
          </cell>
          <cell r="H17">
            <v>66.5</v>
          </cell>
          <cell r="I17">
            <v>33.5</v>
          </cell>
          <cell r="J17">
            <v>8.8000000000000007</v>
          </cell>
          <cell r="K17">
            <v>7.9</v>
          </cell>
          <cell r="L17" t="str">
            <v>否</v>
          </cell>
          <cell r="M17">
            <v>100</v>
          </cell>
          <cell r="N17">
            <v>100</v>
          </cell>
          <cell r="O17">
            <v>56.9</v>
          </cell>
        </row>
        <row r="18">
          <cell r="E18" t="str">
            <v>F1032930</v>
          </cell>
          <cell r="F18" t="str">
            <v/>
          </cell>
          <cell r="G18" t="str">
            <v>1X1</v>
          </cell>
          <cell r="H18">
            <v>65.5</v>
          </cell>
          <cell r="I18">
            <v>33.5</v>
          </cell>
          <cell r="J18">
            <v>9</v>
          </cell>
          <cell r="K18">
            <v>8</v>
          </cell>
          <cell r="L18" t="str">
            <v>否</v>
          </cell>
          <cell r="M18">
            <v>20</v>
          </cell>
          <cell r="N18">
            <v>20</v>
          </cell>
          <cell r="O18">
            <v>49.5</v>
          </cell>
        </row>
        <row r="19">
          <cell r="E19" t="str">
            <v>F3248912</v>
          </cell>
          <cell r="F19" t="str">
            <v/>
          </cell>
          <cell r="G19" t="str">
            <v>1X1</v>
          </cell>
          <cell r="H19">
            <v>95.5</v>
          </cell>
          <cell r="I19">
            <v>33.5</v>
          </cell>
          <cell r="J19">
            <v>7.5</v>
          </cell>
          <cell r="K19">
            <v>12</v>
          </cell>
          <cell r="L19" t="str">
            <v>否</v>
          </cell>
          <cell r="M19">
            <v>100</v>
          </cell>
          <cell r="N19">
            <v>100</v>
          </cell>
          <cell r="O19">
            <v>78.5</v>
          </cell>
        </row>
        <row r="20">
          <cell r="E20" t="str">
            <v>F5940072</v>
          </cell>
          <cell r="F20" t="str">
            <v/>
          </cell>
          <cell r="G20" t="str">
            <v>1X1</v>
          </cell>
          <cell r="H20">
            <v>59</v>
          </cell>
          <cell r="I20">
            <v>31.2</v>
          </cell>
          <cell r="J20">
            <v>7.2</v>
          </cell>
          <cell r="K20">
            <v>2.97</v>
          </cell>
          <cell r="L20" t="str">
            <v>否</v>
          </cell>
          <cell r="M20">
            <v>50</v>
          </cell>
          <cell r="N20">
            <v>50</v>
          </cell>
          <cell r="O20">
            <v>29.4</v>
          </cell>
        </row>
        <row r="21">
          <cell r="E21" t="str">
            <v>F9845455</v>
          </cell>
          <cell r="F21" t="str">
            <v/>
          </cell>
          <cell r="G21" t="str">
            <v>1X1</v>
          </cell>
          <cell r="H21">
            <v>59</v>
          </cell>
          <cell r="I21">
            <v>31.2</v>
          </cell>
          <cell r="J21">
            <v>7.2</v>
          </cell>
          <cell r="K21">
            <v>2.97</v>
          </cell>
          <cell r="L21" t="str">
            <v>否</v>
          </cell>
          <cell r="M21">
            <v>50</v>
          </cell>
          <cell r="N21">
            <v>50</v>
          </cell>
          <cell r="O21">
            <v>29.4</v>
          </cell>
        </row>
        <row r="22">
          <cell r="E22" t="str">
            <v>F1799657</v>
          </cell>
          <cell r="F22" t="str">
            <v/>
          </cell>
          <cell r="G22" t="str">
            <v>1X1</v>
          </cell>
          <cell r="H22">
            <v>83.5</v>
          </cell>
          <cell r="I22">
            <v>31.7</v>
          </cell>
          <cell r="J22">
            <v>6</v>
          </cell>
          <cell r="K22">
            <v>6.3</v>
          </cell>
          <cell r="L22" t="str">
            <v>否</v>
          </cell>
          <cell r="M22">
            <v>80</v>
          </cell>
          <cell r="N22">
            <v>80</v>
          </cell>
          <cell r="O22">
            <v>40.5</v>
          </cell>
        </row>
        <row r="23">
          <cell r="E23" t="str">
            <v>F2654131</v>
          </cell>
          <cell r="F23" t="str">
            <v/>
          </cell>
          <cell r="G23" t="str">
            <v>1X1</v>
          </cell>
          <cell r="H23">
            <v>83.5</v>
          </cell>
          <cell r="I23">
            <v>31.7</v>
          </cell>
          <cell r="J23">
            <v>6</v>
          </cell>
          <cell r="K23">
            <v>6.3</v>
          </cell>
          <cell r="L23" t="str">
            <v>否</v>
          </cell>
          <cell r="M23">
            <v>100</v>
          </cell>
          <cell r="N23">
            <v>100</v>
          </cell>
          <cell r="O23">
            <v>40.5</v>
          </cell>
        </row>
        <row r="24">
          <cell r="E24" t="str">
            <v>F2500150</v>
          </cell>
          <cell r="F24" t="str">
            <v/>
          </cell>
          <cell r="G24" t="str">
            <v>1X1</v>
          </cell>
          <cell r="H24">
            <v>109.5</v>
          </cell>
          <cell r="I24">
            <v>31.2</v>
          </cell>
          <cell r="J24">
            <v>5.6</v>
          </cell>
          <cell r="K24">
            <v>8.77</v>
          </cell>
          <cell r="L24" t="str">
            <v>否</v>
          </cell>
          <cell r="M24">
            <v>50</v>
          </cell>
          <cell r="N24">
            <v>50</v>
          </cell>
          <cell r="O24">
            <v>61.9</v>
          </cell>
        </row>
        <row r="25">
          <cell r="E25" t="str">
            <v>F5544024</v>
          </cell>
          <cell r="F25" t="str">
            <v/>
          </cell>
          <cell r="G25" t="str">
            <v>1X1</v>
          </cell>
          <cell r="H25">
            <v>122</v>
          </cell>
          <cell r="I25">
            <v>33</v>
          </cell>
          <cell r="J25">
            <v>8</v>
          </cell>
          <cell r="K25">
            <v>14.14</v>
          </cell>
          <cell r="L25" t="str">
            <v>否</v>
          </cell>
          <cell r="M25">
            <v>30</v>
          </cell>
          <cell r="N25">
            <v>30</v>
          </cell>
          <cell r="O25">
            <v>131.30000000000001</v>
          </cell>
        </row>
        <row r="26">
          <cell r="E26" t="str">
            <v>F7481302</v>
          </cell>
          <cell r="F26" t="str">
            <v/>
          </cell>
          <cell r="G26" t="str">
            <v>1X1</v>
          </cell>
          <cell r="H26">
            <v>83</v>
          </cell>
          <cell r="I26">
            <v>33</v>
          </cell>
          <cell r="J26">
            <v>6.3</v>
          </cell>
          <cell r="K26">
            <v>7.62</v>
          </cell>
          <cell r="L26" t="str">
            <v>否</v>
          </cell>
          <cell r="M26">
            <v>30</v>
          </cell>
          <cell r="N26">
            <v>30</v>
          </cell>
          <cell r="O26">
            <v>73.599999999999994</v>
          </cell>
        </row>
        <row r="27">
          <cell r="E27" t="str">
            <v>F7960127</v>
          </cell>
          <cell r="F27" t="str">
            <v/>
          </cell>
          <cell r="G27" t="str">
            <v>1X1</v>
          </cell>
          <cell r="H27">
            <v>92.5</v>
          </cell>
          <cell r="I27">
            <v>33.5</v>
          </cell>
          <cell r="J27">
            <v>8.5</v>
          </cell>
          <cell r="K27">
            <v>10.7</v>
          </cell>
          <cell r="L27" t="str">
            <v>否</v>
          </cell>
          <cell r="M27">
            <v>30</v>
          </cell>
          <cell r="N27">
            <v>30</v>
          </cell>
          <cell r="O27">
            <v>103.2</v>
          </cell>
        </row>
        <row r="28">
          <cell r="E28" t="str">
            <v>F1364619</v>
          </cell>
          <cell r="F28" t="str">
            <v/>
          </cell>
          <cell r="G28" t="str">
            <v>1X1</v>
          </cell>
          <cell r="H28">
            <v>123.3</v>
          </cell>
          <cell r="I28">
            <v>33.5</v>
          </cell>
          <cell r="J28">
            <v>7.4</v>
          </cell>
          <cell r="K28">
            <v>13.26</v>
          </cell>
          <cell r="L28" t="str">
            <v>否</v>
          </cell>
          <cell r="M28">
            <v>50</v>
          </cell>
          <cell r="N28">
            <v>50</v>
          </cell>
          <cell r="O28">
            <v>76</v>
          </cell>
        </row>
        <row r="29">
          <cell r="E29" t="str">
            <v>F6230450</v>
          </cell>
          <cell r="F29" t="str">
            <v/>
          </cell>
          <cell r="G29" t="str">
            <v>1X1</v>
          </cell>
          <cell r="H29">
            <v>64.5</v>
          </cell>
          <cell r="I29">
            <v>32.5</v>
          </cell>
          <cell r="J29">
            <v>7.5</v>
          </cell>
          <cell r="K29">
            <v>6.8</v>
          </cell>
          <cell r="L29" t="str">
            <v>否</v>
          </cell>
          <cell r="M29">
            <v>50</v>
          </cell>
          <cell r="N29">
            <v>50</v>
          </cell>
          <cell r="O29">
            <v>44</v>
          </cell>
        </row>
        <row r="30">
          <cell r="E30" t="str">
            <v>F6492294</v>
          </cell>
          <cell r="F30" t="str">
            <v/>
          </cell>
          <cell r="G30" t="str">
            <v>1X1</v>
          </cell>
          <cell r="H30">
            <v>94.5</v>
          </cell>
          <cell r="I30">
            <v>33.5</v>
          </cell>
          <cell r="J30">
            <v>7.2</v>
          </cell>
          <cell r="K30">
            <v>10.119999999999999</v>
          </cell>
          <cell r="L30" t="str">
            <v>否</v>
          </cell>
          <cell r="M30">
            <v>50</v>
          </cell>
          <cell r="N30">
            <v>50</v>
          </cell>
          <cell r="O30">
            <v>59.6</v>
          </cell>
        </row>
        <row r="31">
          <cell r="E31" t="str">
            <v>F8184555</v>
          </cell>
          <cell r="F31" t="str">
            <v/>
          </cell>
          <cell r="G31" t="str">
            <v>1X1</v>
          </cell>
          <cell r="H31">
            <v>44.5</v>
          </cell>
          <cell r="I31">
            <v>20</v>
          </cell>
          <cell r="J31">
            <v>10</v>
          </cell>
          <cell r="K31">
            <v>2.4</v>
          </cell>
          <cell r="L31" t="str">
            <v>否</v>
          </cell>
          <cell r="M31">
            <v>32</v>
          </cell>
          <cell r="N31">
            <v>32</v>
          </cell>
          <cell r="O31">
            <v>50.7</v>
          </cell>
        </row>
        <row r="32">
          <cell r="E32" t="str">
            <v>F9388686</v>
          </cell>
          <cell r="F32" t="str">
            <v/>
          </cell>
          <cell r="G32" t="str">
            <v>1X4</v>
          </cell>
          <cell r="H32">
            <v>96</v>
          </cell>
          <cell r="I32">
            <v>33.5</v>
          </cell>
          <cell r="J32">
            <v>5.7</v>
          </cell>
          <cell r="K32">
            <v>4.88</v>
          </cell>
          <cell r="L32" t="str">
            <v>否</v>
          </cell>
          <cell r="M32">
            <v>13</v>
          </cell>
          <cell r="N32">
            <v>52</v>
          </cell>
          <cell r="O32">
            <v>100</v>
          </cell>
        </row>
        <row r="33">
          <cell r="E33" t="str">
            <v>F3690381</v>
          </cell>
          <cell r="F33" t="str">
            <v/>
          </cell>
          <cell r="G33" t="str">
            <v>1X4</v>
          </cell>
          <cell r="H33">
            <v>95.5</v>
          </cell>
          <cell r="I33">
            <v>33</v>
          </cell>
          <cell r="J33">
            <v>7</v>
          </cell>
          <cell r="K33">
            <v>6.1</v>
          </cell>
          <cell r="L33" t="str">
            <v>否</v>
          </cell>
          <cell r="M33">
            <v>15</v>
          </cell>
          <cell r="N33">
            <v>60</v>
          </cell>
          <cell r="O33">
            <v>119</v>
          </cell>
        </row>
        <row r="34">
          <cell r="E34" t="str">
            <v>F9734094</v>
          </cell>
          <cell r="F34" t="str">
            <v/>
          </cell>
          <cell r="G34" t="str">
            <v>1X1</v>
          </cell>
          <cell r="H34">
            <v>85.5</v>
          </cell>
          <cell r="I34">
            <v>34.5</v>
          </cell>
          <cell r="J34">
            <v>10</v>
          </cell>
          <cell r="K34">
            <v>4.3</v>
          </cell>
          <cell r="L34" t="str">
            <v>否</v>
          </cell>
          <cell r="M34">
            <v>30</v>
          </cell>
          <cell r="N34">
            <v>30</v>
          </cell>
          <cell r="O34">
            <v>93</v>
          </cell>
        </row>
        <row r="35">
          <cell r="E35" t="str">
            <v>F7512094</v>
          </cell>
          <cell r="F35" t="str">
            <v/>
          </cell>
          <cell r="G35" t="str">
            <v>1X1</v>
          </cell>
          <cell r="H35">
            <v>117</v>
          </cell>
          <cell r="I35">
            <v>34.5</v>
          </cell>
          <cell r="J35">
            <v>10</v>
          </cell>
          <cell r="K35">
            <v>5.7</v>
          </cell>
          <cell r="L35" t="str">
            <v>否</v>
          </cell>
          <cell r="M35">
            <v>10</v>
          </cell>
          <cell r="N35">
            <v>10</v>
          </cell>
          <cell r="O35">
            <v>121</v>
          </cell>
        </row>
        <row r="36">
          <cell r="E36" t="str">
            <v>F7690775</v>
          </cell>
          <cell r="F36" t="str">
            <v/>
          </cell>
          <cell r="G36" t="str">
            <v>1X3</v>
          </cell>
          <cell r="H36">
            <v>92.4</v>
          </cell>
          <cell r="I36">
            <v>46.3</v>
          </cell>
          <cell r="J36">
            <v>11.1</v>
          </cell>
          <cell r="K36">
            <v>7.3</v>
          </cell>
          <cell r="L36" t="str">
            <v>否</v>
          </cell>
          <cell r="M36">
            <v>26</v>
          </cell>
          <cell r="N36">
            <v>78</v>
          </cell>
          <cell r="O36">
            <v>145</v>
          </cell>
        </row>
        <row r="37">
          <cell r="E37" t="str">
            <v>F5568682</v>
          </cell>
          <cell r="F37" t="str">
            <v/>
          </cell>
          <cell r="G37" t="str">
            <v>1X1</v>
          </cell>
          <cell r="H37">
            <v>80.599999999999994</v>
          </cell>
          <cell r="I37">
            <v>45.7</v>
          </cell>
          <cell r="J37">
            <v>11.4</v>
          </cell>
          <cell r="K37">
            <v>7.4</v>
          </cell>
          <cell r="L37" t="str">
            <v>否</v>
          </cell>
          <cell r="M37">
            <v>80</v>
          </cell>
          <cell r="N37">
            <v>80</v>
          </cell>
          <cell r="O37">
            <v>145</v>
          </cell>
        </row>
        <row r="38">
          <cell r="E38" t="str">
            <v>F1030003</v>
          </cell>
          <cell r="F38" t="str">
            <v/>
          </cell>
          <cell r="G38" t="str">
            <v>1X6</v>
          </cell>
          <cell r="H38">
            <v>69</v>
          </cell>
          <cell r="I38">
            <v>36</v>
          </cell>
          <cell r="J38">
            <v>7.5</v>
          </cell>
          <cell r="K38">
            <v>4.18</v>
          </cell>
          <cell r="L38" t="str">
            <v>否</v>
          </cell>
          <cell r="M38">
            <v>25</v>
          </cell>
          <cell r="N38">
            <v>150</v>
          </cell>
          <cell r="O38">
            <v>82.5</v>
          </cell>
        </row>
        <row r="39">
          <cell r="E39" t="str">
            <v>F5187350</v>
          </cell>
          <cell r="F39" t="str">
            <v/>
          </cell>
          <cell r="G39" t="str">
            <v>1X6</v>
          </cell>
          <cell r="H39">
            <v>72</v>
          </cell>
          <cell r="I39">
            <v>36</v>
          </cell>
          <cell r="J39">
            <v>7.5</v>
          </cell>
          <cell r="K39">
            <v>4.41</v>
          </cell>
          <cell r="L39" t="str">
            <v>否</v>
          </cell>
          <cell r="M39">
            <v>17</v>
          </cell>
          <cell r="N39">
            <v>102</v>
          </cell>
          <cell r="O39">
            <v>86</v>
          </cell>
        </row>
        <row r="40">
          <cell r="E40" t="str">
            <v>F2719969</v>
          </cell>
          <cell r="F40" t="str">
            <v/>
          </cell>
          <cell r="G40" t="str">
            <v>1X8</v>
          </cell>
          <cell r="H40">
            <v>76</v>
          </cell>
          <cell r="I40">
            <v>26</v>
          </cell>
          <cell r="J40">
            <v>7</v>
          </cell>
          <cell r="K40">
            <v>2.79</v>
          </cell>
          <cell r="L40" t="str">
            <v>否</v>
          </cell>
          <cell r="M40">
            <v>25</v>
          </cell>
          <cell r="N40">
            <v>200</v>
          </cell>
          <cell r="O40">
            <v>46.2</v>
          </cell>
        </row>
        <row r="41">
          <cell r="E41" t="str">
            <v>F2009824</v>
          </cell>
          <cell r="F41" t="str">
            <v/>
          </cell>
          <cell r="G41" t="str">
            <v>1X6</v>
          </cell>
          <cell r="H41">
            <v>80</v>
          </cell>
          <cell r="I41">
            <v>25</v>
          </cell>
          <cell r="J41">
            <v>7</v>
          </cell>
          <cell r="K41">
            <v>3</v>
          </cell>
          <cell r="L41" t="str">
            <v>否</v>
          </cell>
          <cell r="M41">
            <v>4</v>
          </cell>
          <cell r="N41">
            <v>24</v>
          </cell>
          <cell r="O41">
            <v>76.400000000000006</v>
          </cell>
        </row>
        <row r="42">
          <cell r="E42" t="str">
            <v>F4914093</v>
          </cell>
          <cell r="F42" t="str">
            <v/>
          </cell>
          <cell r="G42" t="str">
            <v>1X1</v>
          </cell>
          <cell r="H42">
            <v>90</v>
          </cell>
          <cell r="I42">
            <v>21</v>
          </cell>
          <cell r="J42">
            <v>7</v>
          </cell>
          <cell r="K42">
            <v>2.5499999999999998</v>
          </cell>
          <cell r="L42" t="str">
            <v>否</v>
          </cell>
          <cell r="M42">
            <v>200</v>
          </cell>
          <cell r="N42">
            <v>200</v>
          </cell>
          <cell r="O42">
            <v>77.8</v>
          </cell>
        </row>
        <row r="43">
          <cell r="E43" t="str">
            <v>F5453228</v>
          </cell>
          <cell r="F43" t="str">
            <v/>
          </cell>
          <cell r="G43" t="str">
            <v>1X4</v>
          </cell>
          <cell r="H43">
            <v>66</v>
          </cell>
          <cell r="I43">
            <v>15.5</v>
          </cell>
          <cell r="J43">
            <v>10</v>
          </cell>
          <cell r="K43">
            <v>1.9</v>
          </cell>
          <cell r="L43" t="str">
            <v>否</v>
          </cell>
          <cell r="M43">
            <v>15</v>
          </cell>
          <cell r="N43">
            <v>60</v>
          </cell>
          <cell r="O43">
            <v>44.8</v>
          </cell>
        </row>
        <row r="44">
          <cell r="E44" t="str">
            <v>F1402810</v>
          </cell>
          <cell r="F44" t="str">
            <v/>
          </cell>
          <cell r="G44" t="str">
            <v>1X4</v>
          </cell>
          <cell r="H44">
            <v>66</v>
          </cell>
          <cell r="I44">
            <v>15.5</v>
          </cell>
          <cell r="J44">
            <v>10</v>
          </cell>
          <cell r="K44">
            <v>2.15</v>
          </cell>
          <cell r="L44" t="str">
            <v>否</v>
          </cell>
          <cell r="M44">
            <v>25</v>
          </cell>
          <cell r="N44">
            <v>100</v>
          </cell>
          <cell r="O44">
            <v>44.4</v>
          </cell>
        </row>
        <row r="45">
          <cell r="E45" t="str">
            <v>F6501930</v>
          </cell>
          <cell r="F45" t="str">
            <v/>
          </cell>
          <cell r="G45" t="str">
            <v>1X1</v>
          </cell>
          <cell r="H45">
            <v>2618</v>
          </cell>
          <cell r="I45">
            <v>35</v>
          </cell>
          <cell r="J45">
            <v>11</v>
          </cell>
          <cell r="K45">
            <v>3.9</v>
          </cell>
          <cell r="L45" t="str">
            <v>否</v>
          </cell>
          <cell r="M45">
            <v>40</v>
          </cell>
          <cell r="N45">
            <v>40</v>
          </cell>
          <cell r="O45">
            <v>72.5</v>
          </cell>
        </row>
        <row r="46">
          <cell r="E46" t="str">
            <v>F8226490</v>
          </cell>
          <cell r="F46" t="str">
            <v/>
          </cell>
          <cell r="G46" t="str">
            <v>1X1</v>
          </cell>
          <cell r="H46">
            <v>92</v>
          </cell>
          <cell r="I46">
            <v>36.5</v>
          </cell>
          <cell r="J46">
            <v>21.5</v>
          </cell>
          <cell r="K46">
            <v>13.65</v>
          </cell>
          <cell r="L46" t="str">
            <v>否</v>
          </cell>
          <cell r="M46">
            <v>63</v>
          </cell>
          <cell r="N46">
            <v>63</v>
          </cell>
          <cell r="O46">
            <v>158</v>
          </cell>
        </row>
        <row r="47">
          <cell r="E47" t="str">
            <v>F7672623</v>
          </cell>
          <cell r="F47" t="str">
            <v/>
          </cell>
          <cell r="G47" t="str">
            <v>1X1</v>
          </cell>
          <cell r="H47">
            <v>60.5</v>
          </cell>
          <cell r="I47">
            <v>36.5</v>
          </cell>
          <cell r="J47">
            <v>14.5</v>
          </cell>
          <cell r="K47">
            <v>5.89</v>
          </cell>
          <cell r="L47" t="str">
            <v>否</v>
          </cell>
          <cell r="M47">
            <v>40</v>
          </cell>
          <cell r="N47">
            <v>40</v>
          </cell>
          <cell r="O47">
            <v>93</v>
          </cell>
        </row>
        <row r="48">
          <cell r="E48" t="str">
            <v>F2102500</v>
          </cell>
          <cell r="F48" t="str">
            <v/>
          </cell>
          <cell r="G48" t="str">
            <v>1X1</v>
          </cell>
          <cell r="H48">
            <v>16</v>
          </cell>
          <cell r="I48">
            <v>14.25</v>
          </cell>
          <cell r="J48">
            <v>10.5</v>
          </cell>
          <cell r="K48">
            <v>2.86</v>
          </cell>
          <cell r="L48" t="str">
            <v>否</v>
          </cell>
          <cell r="M48">
            <v>150</v>
          </cell>
          <cell r="N48">
            <v>150</v>
          </cell>
          <cell r="O48">
            <v>61.9</v>
          </cell>
        </row>
        <row r="49">
          <cell r="E49" t="str">
            <v>F2984443</v>
          </cell>
          <cell r="F49" t="str">
            <v/>
          </cell>
          <cell r="G49" t="str">
            <v>1X4</v>
          </cell>
          <cell r="H49">
            <v>81</v>
          </cell>
          <cell r="I49">
            <v>24</v>
          </cell>
          <cell r="J49">
            <v>10</v>
          </cell>
          <cell r="K49">
            <v>4.2</v>
          </cell>
          <cell r="L49" t="str">
            <v>否</v>
          </cell>
          <cell r="M49">
            <v>10</v>
          </cell>
          <cell r="N49">
            <v>40</v>
          </cell>
          <cell r="O49">
            <v>112.7</v>
          </cell>
        </row>
        <row r="50">
          <cell r="E50" t="str">
            <v>F8278859</v>
          </cell>
          <cell r="F50" t="str">
            <v/>
          </cell>
          <cell r="G50" t="str">
            <v>1X4</v>
          </cell>
          <cell r="H50">
            <v>81</v>
          </cell>
          <cell r="I50">
            <v>22</v>
          </cell>
          <cell r="J50">
            <v>10</v>
          </cell>
          <cell r="K50">
            <v>3.8</v>
          </cell>
          <cell r="L50" t="str">
            <v>否</v>
          </cell>
          <cell r="M50">
            <v>15</v>
          </cell>
          <cell r="N50">
            <v>60</v>
          </cell>
          <cell r="O50">
            <v>88.3</v>
          </cell>
        </row>
        <row r="51">
          <cell r="E51" t="str">
            <v>F9011310</v>
          </cell>
          <cell r="F51" t="str">
            <v/>
          </cell>
          <cell r="G51" t="str">
            <v>1X1</v>
          </cell>
          <cell r="H51">
            <v>67</v>
          </cell>
          <cell r="I51">
            <v>23.5</v>
          </cell>
          <cell r="J51">
            <v>6.5</v>
          </cell>
          <cell r="K51">
            <v>2.4</v>
          </cell>
          <cell r="L51" t="str">
            <v>否</v>
          </cell>
          <cell r="M51">
            <v>15</v>
          </cell>
          <cell r="N51">
            <v>15</v>
          </cell>
          <cell r="O51">
            <v>51.9</v>
          </cell>
        </row>
        <row r="52">
          <cell r="E52" t="str">
            <v>F6787329</v>
          </cell>
          <cell r="F52" t="str">
            <v/>
          </cell>
          <cell r="G52" t="str">
            <v>1X6</v>
          </cell>
          <cell r="H52">
            <v>91.5</v>
          </cell>
          <cell r="I52">
            <v>28.8</v>
          </cell>
          <cell r="J52">
            <v>46</v>
          </cell>
          <cell r="K52">
            <v>3.4</v>
          </cell>
          <cell r="L52" t="str">
            <v>否</v>
          </cell>
          <cell r="M52">
            <v>33</v>
          </cell>
          <cell r="N52">
            <v>198</v>
          </cell>
          <cell r="O52">
            <v>43.5</v>
          </cell>
        </row>
      </sheetData>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爆款(已提交1元换购搭单）"/>
      <sheetName val="宝洁"/>
      <sheetName val="联合利华"/>
      <sheetName val="蓝月亮"/>
      <sheetName val="资生堂"/>
      <sheetName val="乐扣乐扣"/>
      <sheetName val="强生"/>
      <sheetName val="迪士尼"/>
      <sheetName val="空间大师"/>
      <sheetName val="纸巾"/>
      <sheetName val="锅具&amp;餐具"/>
      <sheetName val="雨伞"/>
      <sheetName val="除湿"/>
      <sheetName val="清洁用品"/>
    </sheetNames>
    <sheetDataSet>
      <sheetData sheetId="0"/>
      <sheetData sheetId="1"/>
      <sheetData sheetId="2"/>
      <sheetData sheetId="3"/>
      <sheetData sheetId="4"/>
      <sheetData sheetId="5"/>
      <sheetData sheetId="6">
        <row r="35">
          <cell r="P35">
            <v>29.9</v>
          </cell>
        </row>
        <row r="36">
          <cell r="P36">
            <v>29.9</v>
          </cell>
        </row>
        <row r="37">
          <cell r="P37">
            <v>28.9</v>
          </cell>
        </row>
        <row r="38">
          <cell r="P38">
            <v>12.5</v>
          </cell>
        </row>
        <row r="39">
          <cell r="P39">
            <v>5</v>
          </cell>
        </row>
        <row r="40">
          <cell r="P40">
            <v>4.9000000000000004</v>
          </cell>
        </row>
        <row r="41">
          <cell r="P41">
            <v>17.5</v>
          </cell>
        </row>
        <row r="42">
          <cell r="P42">
            <v>14</v>
          </cell>
        </row>
        <row r="43">
          <cell r="P43">
            <v>16.899999999999999</v>
          </cell>
        </row>
        <row r="44">
          <cell r="P44">
            <v>17.5</v>
          </cell>
        </row>
        <row r="45">
          <cell r="P45">
            <v>4.9000000000000004</v>
          </cell>
        </row>
        <row r="46">
          <cell r="P46">
            <v>4.9000000000000004</v>
          </cell>
        </row>
        <row r="47">
          <cell r="P47">
            <v>18.899999999999999</v>
          </cell>
        </row>
        <row r="48">
          <cell r="P48">
            <v>19.899999999999999</v>
          </cell>
        </row>
        <row r="49">
          <cell r="P49">
            <v>5.9</v>
          </cell>
        </row>
        <row r="50">
          <cell r="P50">
            <v>3</v>
          </cell>
        </row>
        <row r="51">
          <cell r="P51">
            <v>3</v>
          </cell>
        </row>
        <row r="52">
          <cell r="P52">
            <v>11.5</v>
          </cell>
        </row>
        <row r="53">
          <cell r="P53">
            <v>12.8</v>
          </cell>
        </row>
      </sheetData>
      <sheetData sheetId="7"/>
      <sheetData sheetId="8"/>
      <sheetData sheetId="9"/>
      <sheetData sheetId="10"/>
      <sheetData sheetId="11"/>
      <sheetData sheetId="12"/>
      <sheetData sheetId="13"/>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productSkuPrice_1394622616501"/>
    </sheetNames>
    <sheetDataSet>
      <sheetData sheetId="0" refreshError="1">
        <row r="2">
          <cell r="B2" t="str">
            <v>G8093618</v>
          </cell>
          <cell r="C2" t="str">
            <v>hello kitty 机芯一体 超静音卧室房10寸挂钟</v>
          </cell>
          <cell r="E2" t="str">
            <v>Hello Kitty</v>
          </cell>
          <cell r="F2" t="str">
            <v>深圳竣奇电子实业有限公司</v>
          </cell>
          <cell r="G2">
            <v>42.5</v>
          </cell>
        </row>
        <row r="3">
          <cell r="B3" t="str">
            <v>G3773362</v>
          </cell>
          <cell r="C3" t="str">
            <v>hello kitty 新品热销款 超静音卧室房10寸挂钟 KT-950-1 娇艳玫红</v>
          </cell>
          <cell r="E3" t="str">
            <v>Hello Kitty</v>
          </cell>
          <cell r="F3" t="str">
            <v>深圳竣奇电子实业有限公司</v>
          </cell>
          <cell r="G3">
            <v>62</v>
          </cell>
        </row>
        <row r="4">
          <cell r="B4" t="str">
            <v>G5406104</v>
          </cell>
          <cell r="C4" t="str">
            <v>hello kitty 新品热销款 超静音卧室房14寸挂钟</v>
          </cell>
          <cell r="E4" t="str">
            <v>Hello Kitty</v>
          </cell>
          <cell r="F4" t="str">
            <v>深圳竣奇电子实业有限公司</v>
          </cell>
          <cell r="G4">
            <v>100.5</v>
          </cell>
        </row>
        <row r="5">
          <cell r="B5" t="str">
            <v>G5563746</v>
          </cell>
          <cell r="C5" t="str">
            <v>hello kitty 新品热销款 超静音卧室房14寸挂钟</v>
          </cell>
          <cell r="E5" t="str">
            <v>Hello Kitty</v>
          </cell>
          <cell r="F5" t="str">
            <v>深圳竣奇电子实业有限公司</v>
          </cell>
          <cell r="G5">
            <v>100.5</v>
          </cell>
        </row>
        <row r="6">
          <cell r="B6" t="str">
            <v>G6450172</v>
          </cell>
          <cell r="C6" t="str">
            <v>hello kitty 卡通心型超静音卧室房12寸挂钟</v>
          </cell>
          <cell r="D6" t="str">
            <v>KT-893-1</v>
          </cell>
          <cell r="E6" t="str">
            <v>Hello Kitty</v>
          </cell>
          <cell r="F6" t="str">
            <v>深圳竣奇电子实业有限公司</v>
          </cell>
          <cell r="G6">
            <v>71.5</v>
          </cell>
        </row>
        <row r="7">
          <cell r="B7" t="str">
            <v>G1588320</v>
          </cell>
          <cell r="C7" t="str">
            <v>hello kitty 卡通 超静音卧室房8寸挂钟</v>
          </cell>
          <cell r="E7" t="str">
            <v>Hello Kitty</v>
          </cell>
          <cell r="F7" t="str">
            <v>深圳竣奇电子实业有限公司</v>
          </cell>
          <cell r="G7">
            <v>37.5</v>
          </cell>
        </row>
        <row r="8">
          <cell r="B8" t="str">
            <v>G9481481</v>
          </cell>
          <cell r="C8" t="str">
            <v>hello kitty 新品热销款 超静音卧室房10寸挂钟 KT-950-1 娇艳玫红</v>
          </cell>
          <cell r="E8" t="str">
            <v>Hello Kitty</v>
          </cell>
          <cell r="F8" t="str">
            <v>深圳竣奇电子实业有限公司</v>
          </cell>
          <cell r="G8">
            <v>62</v>
          </cell>
        </row>
        <row r="9">
          <cell r="B9" t="str">
            <v>G4100751</v>
          </cell>
          <cell r="C9" t="str">
            <v>hello kitty 卡通彩色泡泡 超静音卧室房10寸挂钟</v>
          </cell>
          <cell r="D9" t="str">
            <v>KT-925-1</v>
          </cell>
          <cell r="E9" t="str">
            <v>Hello Kitty</v>
          </cell>
          <cell r="F9" t="str">
            <v>深圳竣奇电子实业有限公司</v>
          </cell>
          <cell r="G9">
            <v>62</v>
          </cell>
        </row>
        <row r="10">
          <cell r="B10" t="str">
            <v>G5951577</v>
          </cell>
          <cell r="C10" t="str">
            <v>hello kitty 机芯一体 超静音卧室房10寸挂钟</v>
          </cell>
          <cell r="E10" t="str">
            <v>Hello Kitty</v>
          </cell>
          <cell r="F10" t="str">
            <v>深圳竣奇电子实业有限公司</v>
          </cell>
          <cell r="G10">
            <v>42.5</v>
          </cell>
        </row>
        <row r="11">
          <cell r="B11" t="str">
            <v>G9116737</v>
          </cell>
          <cell r="C11" t="str">
            <v>hello kitty 卡通 超静音卧室房8寸挂钟</v>
          </cell>
          <cell r="E11" t="str">
            <v>Hello Kitty</v>
          </cell>
          <cell r="F11" t="str">
            <v>深圳竣奇电子实业有限公司</v>
          </cell>
          <cell r="G11">
            <v>37.5</v>
          </cell>
        </row>
        <row r="12">
          <cell r="B12" t="str">
            <v>G3853459</v>
          </cell>
          <cell r="C12" t="str">
            <v>hello kitty 新品热销款 超静音卧室房10寸挂钟 KT-950-1 娇艳玫红</v>
          </cell>
          <cell r="E12" t="str">
            <v>Hello Kitty</v>
          </cell>
          <cell r="F12" t="str">
            <v>深圳竣奇电子实业有限公司</v>
          </cell>
          <cell r="G12">
            <v>62</v>
          </cell>
        </row>
      </sheetData>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商品订货单"/>
    </sheetNames>
    <sheetDataSet>
      <sheetData sheetId="0" refreshError="1">
        <row r="10">
          <cell r="E10" t="str">
            <v>F1308149</v>
          </cell>
          <cell r="F10" t="str">
            <v/>
          </cell>
          <cell r="G10" t="str">
            <v>1X1</v>
          </cell>
          <cell r="H10">
            <v>0</v>
          </cell>
          <cell r="I10">
            <v>0</v>
          </cell>
          <cell r="J10">
            <v>0</v>
          </cell>
          <cell r="K10">
            <v>4.0999999999999996</v>
          </cell>
          <cell r="L10" t="str">
            <v>否</v>
          </cell>
          <cell r="M10">
            <v>150</v>
          </cell>
          <cell r="N10">
            <v>150</v>
          </cell>
          <cell r="O10">
            <v>72</v>
          </cell>
        </row>
        <row r="11">
          <cell r="E11" t="str">
            <v>F7509714</v>
          </cell>
          <cell r="F11" t="str">
            <v/>
          </cell>
          <cell r="G11" t="str">
            <v>1X1</v>
          </cell>
          <cell r="H11">
            <v>109</v>
          </cell>
          <cell r="I11">
            <v>36</v>
          </cell>
          <cell r="J11">
            <v>11</v>
          </cell>
          <cell r="K11">
            <v>12.5</v>
          </cell>
          <cell r="L11" t="str">
            <v>否</v>
          </cell>
          <cell r="M11">
            <v>20</v>
          </cell>
          <cell r="N11">
            <v>20</v>
          </cell>
          <cell r="O11">
            <v>184.8</v>
          </cell>
        </row>
        <row r="12">
          <cell r="E12" t="str">
            <v>F4483942</v>
          </cell>
          <cell r="F12" t="str">
            <v/>
          </cell>
          <cell r="G12" t="str">
            <v>1X1</v>
          </cell>
          <cell r="H12">
            <v>0</v>
          </cell>
          <cell r="I12">
            <v>0</v>
          </cell>
          <cell r="J12">
            <v>0</v>
          </cell>
          <cell r="K12">
            <v>20</v>
          </cell>
          <cell r="L12" t="str">
            <v>否</v>
          </cell>
          <cell r="M12">
            <v>5</v>
          </cell>
          <cell r="N12">
            <v>5</v>
          </cell>
          <cell r="O12">
            <v>252</v>
          </cell>
        </row>
        <row r="13">
          <cell r="E13" t="str">
            <v>F1796754</v>
          </cell>
          <cell r="F13" t="str">
            <v/>
          </cell>
          <cell r="G13" t="str">
            <v>1X1</v>
          </cell>
          <cell r="H13">
            <v>97.5</v>
          </cell>
          <cell r="I13">
            <v>44</v>
          </cell>
          <cell r="J13">
            <v>17</v>
          </cell>
          <cell r="K13">
            <v>19.2</v>
          </cell>
          <cell r="L13" t="str">
            <v>否</v>
          </cell>
          <cell r="M13">
            <v>100</v>
          </cell>
          <cell r="N13">
            <v>100</v>
          </cell>
          <cell r="O13">
            <v>127</v>
          </cell>
        </row>
        <row r="14">
          <cell r="E14" t="str">
            <v>F9577134</v>
          </cell>
          <cell r="F14" t="str">
            <v/>
          </cell>
          <cell r="G14" t="str">
            <v>1X1</v>
          </cell>
          <cell r="H14">
            <v>99</v>
          </cell>
          <cell r="I14">
            <v>36</v>
          </cell>
          <cell r="J14">
            <v>17.5</v>
          </cell>
          <cell r="K14">
            <v>21.7</v>
          </cell>
          <cell r="L14" t="str">
            <v>否</v>
          </cell>
          <cell r="M14">
            <v>10</v>
          </cell>
          <cell r="N14">
            <v>10</v>
          </cell>
          <cell r="O14">
            <v>265.64999999999998</v>
          </cell>
        </row>
        <row r="15">
          <cell r="E15" t="str">
            <v>F6967556</v>
          </cell>
          <cell r="F15" t="str">
            <v/>
          </cell>
          <cell r="G15" t="str">
            <v>1X1</v>
          </cell>
          <cell r="H15">
            <v>105</v>
          </cell>
          <cell r="I15">
            <v>48.5</v>
          </cell>
          <cell r="J15">
            <v>9.5</v>
          </cell>
          <cell r="K15">
            <v>13.3</v>
          </cell>
          <cell r="L15" t="str">
            <v>否</v>
          </cell>
          <cell r="M15">
            <v>5</v>
          </cell>
          <cell r="N15">
            <v>5</v>
          </cell>
          <cell r="O15">
            <v>241.5</v>
          </cell>
        </row>
        <row r="16">
          <cell r="E16" t="str">
            <v>F4052425</v>
          </cell>
          <cell r="F16" t="str">
            <v/>
          </cell>
          <cell r="G16" t="str">
            <v>1X1</v>
          </cell>
          <cell r="H16">
            <v>46</v>
          </cell>
          <cell r="I16">
            <v>32</v>
          </cell>
          <cell r="J16">
            <v>7</v>
          </cell>
          <cell r="K16">
            <v>6</v>
          </cell>
          <cell r="L16" t="str">
            <v>否</v>
          </cell>
          <cell r="M16">
            <v>10</v>
          </cell>
          <cell r="N16">
            <v>10</v>
          </cell>
          <cell r="O16">
            <v>77.7</v>
          </cell>
        </row>
        <row r="17">
          <cell r="E17" t="str">
            <v>F2794598</v>
          </cell>
          <cell r="F17" t="str">
            <v/>
          </cell>
          <cell r="G17" t="str">
            <v>1X1</v>
          </cell>
          <cell r="H17">
            <v>46</v>
          </cell>
          <cell r="I17">
            <v>32</v>
          </cell>
          <cell r="J17">
            <v>7</v>
          </cell>
          <cell r="K17">
            <v>6</v>
          </cell>
          <cell r="L17" t="str">
            <v>否</v>
          </cell>
          <cell r="M17">
            <v>20</v>
          </cell>
          <cell r="N17">
            <v>20</v>
          </cell>
          <cell r="O17">
            <v>77.7</v>
          </cell>
        </row>
      </sheetData>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源数据"/>
      <sheetName val="供应商入仓明细统计"/>
      <sheetName val="入仓品类价格带分布"/>
    </sheetNames>
    <sheetDataSet>
      <sheetData sheetId="0" refreshError="1">
        <row r="1">
          <cell r="J1" t="str">
            <v>SKU No.</v>
          </cell>
          <cell r="K1" t="str">
            <v>长</v>
          </cell>
          <cell r="L1" t="str">
            <v>宽</v>
          </cell>
          <cell r="M1" t="str">
            <v>高</v>
          </cell>
          <cell r="N1" t="str">
            <v>单件毛重(KG/BOX)</v>
          </cell>
          <cell r="O1" t="str">
            <v>是否邮购包装</v>
          </cell>
          <cell r="P1" t="str">
            <v>总件数(PCS)</v>
          </cell>
          <cell r="Q1" t="str">
            <v>总价(CNY)</v>
          </cell>
          <cell r="R1" t="str">
            <v>实际入库数</v>
          </cell>
          <cell r="S1" t="str">
            <v>实际入库金额(CNY)</v>
          </cell>
          <cell r="T1" t="str">
            <v>箱规（件数/箱）</v>
          </cell>
          <cell r="U1" t="str">
            <v>补货周期（天）</v>
          </cell>
          <cell r="V1" t="str">
            <v>单件出厂价(CNY)</v>
          </cell>
          <cell r="W1" t="str">
            <v>对比价</v>
          </cell>
        </row>
        <row r="2">
          <cell r="J2" t="str">
            <v>D4830803</v>
          </cell>
          <cell r="K2">
            <v>9</v>
          </cell>
          <cell r="L2">
            <v>9</v>
          </cell>
          <cell r="M2">
            <v>7</v>
          </cell>
          <cell r="N2">
            <v>0.2</v>
          </cell>
          <cell r="O2" t="str">
            <v>否</v>
          </cell>
          <cell r="P2">
            <v>20</v>
          </cell>
          <cell r="Q2">
            <v>420</v>
          </cell>
          <cell r="R2">
            <v>20</v>
          </cell>
          <cell r="S2">
            <v>420</v>
          </cell>
          <cell r="T2">
            <v>100</v>
          </cell>
          <cell r="U2">
            <v>15</v>
          </cell>
          <cell r="V2">
            <v>21</v>
          </cell>
          <cell r="W2">
            <v>29</v>
          </cell>
        </row>
        <row r="3">
          <cell r="J3" t="str">
            <v>D6447765</v>
          </cell>
          <cell r="K3">
            <v>9</v>
          </cell>
          <cell r="L3">
            <v>9</v>
          </cell>
          <cell r="M3">
            <v>7</v>
          </cell>
          <cell r="N3">
            <v>0.2</v>
          </cell>
          <cell r="O3" t="str">
            <v>否</v>
          </cell>
          <cell r="P3">
            <v>20</v>
          </cell>
          <cell r="Q3">
            <v>420</v>
          </cell>
          <cell r="R3">
            <v>20</v>
          </cell>
          <cell r="S3">
            <v>420</v>
          </cell>
          <cell r="T3">
            <v>100</v>
          </cell>
          <cell r="U3">
            <v>15</v>
          </cell>
          <cell r="V3">
            <v>21</v>
          </cell>
          <cell r="W3">
            <v>29</v>
          </cell>
        </row>
        <row r="4">
          <cell r="J4" t="str">
            <v>D4248429</v>
          </cell>
          <cell r="K4">
            <v>9</v>
          </cell>
          <cell r="L4">
            <v>9</v>
          </cell>
          <cell r="M4">
            <v>7</v>
          </cell>
          <cell r="N4">
            <v>0.2</v>
          </cell>
          <cell r="O4" t="str">
            <v>否</v>
          </cell>
          <cell r="P4">
            <v>20</v>
          </cell>
          <cell r="Q4">
            <v>420</v>
          </cell>
          <cell r="R4">
            <v>20</v>
          </cell>
          <cell r="S4">
            <v>420</v>
          </cell>
          <cell r="T4">
            <v>100</v>
          </cell>
          <cell r="U4">
            <v>15</v>
          </cell>
          <cell r="V4">
            <v>21</v>
          </cell>
          <cell r="W4">
            <v>29</v>
          </cell>
        </row>
        <row r="5">
          <cell r="J5" t="str">
            <v>D7337815</v>
          </cell>
          <cell r="K5">
            <v>9</v>
          </cell>
          <cell r="L5">
            <v>9</v>
          </cell>
          <cell r="M5">
            <v>7</v>
          </cell>
          <cell r="N5">
            <v>0.2</v>
          </cell>
          <cell r="O5" t="str">
            <v>否</v>
          </cell>
          <cell r="P5">
            <v>50</v>
          </cell>
          <cell r="Q5">
            <v>1050</v>
          </cell>
          <cell r="R5">
            <v>50</v>
          </cell>
          <cell r="S5">
            <v>1050</v>
          </cell>
          <cell r="T5">
            <v>100</v>
          </cell>
          <cell r="U5">
            <v>15</v>
          </cell>
          <cell r="V5">
            <v>21</v>
          </cell>
          <cell r="W5">
            <v>29</v>
          </cell>
        </row>
        <row r="6">
          <cell r="J6" t="str">
            <v>D1085569</v>
          </cell>
          <cell r="K6">
            <v>9</v>
          </cell>
          <cell r="L6">
            <v>9</v>
          </cell>
          <cell r="M6">
            <v>7</v>
          </cell>
          <cell r="N6">
            <v>0.2</v>
          </cell>
          <cell r="O6" t="str">
            <v>否</v>
          </cell>
          <cell r="P6">
            <v>50</v>
          </cell>
          <cell r="Q6">
            <v>1050</v>
          </cell>
          <cell r="R6">
            <v>50</v>
          </cell>
          <cell r="S6">
            <v>1050</v>
          </cell>
          <cell r="T6">
            <v>100</v>
          </cell>
          <cell r="U6">
            <v>15</v>
          </cell>
          <cell r="V6">
            <v>21</v>
          </cell>
          <cell r="W6">
            <v>29</v>
          </cell>
        </row>
        <row r="7">
          <cell r="J7" t="str">
            <v>D2447309</v>
          </cell>
          <cell r="K7">
            <v>9</v>
          </cell>
          <cell r="L7">
            <v>9</v>
          </cell>
          <cell r="M7">
            <v>7</v>
          </cell>
          <cell r="N7">
            <v>0.2</v>
          </cell>
          <cell r="O7" t="str">
            <v>否</v>
          </cell>
          <cell r="P7">
            <v>50</v>
          </cell>
          <cell r="Q7">
            <v>1050</v>
          </cell>
          <cell r="R7">
            <v>50</v>
          </cell>
          <cell r="S7">
            <v>1050</v>
          </cell>
          <cell r="T7">
            <v>100</v>
          </cell>
          <cell r="U7">
            <v>15</v>
          </cell>
          <cell r="V7">
            <v>21</v>
          </cell>
          <cell r="W7">
            <v>29</v>
          </cell>
        </row>
        <row r="8">
          <cell r="J8" t="str">
            <v>D5701214</v>
          </cell>
          <cell r="K8">
            <v>4.5</v>
          </cell>
          <cell r="L8">
            <v>4.5</v>
          </cell>
          <cell r="M8">
            <v>12</v>
          </cell>
          <cell r="N8">
            <v>0.06</v>
          </cell>
          <cell r="O8" t="str">
            <v>否</v>
          </cell>
          <cell r="P8">
            <v>50</v>
          </cell>
          <cell r="Q8">
            <v>700</v>
          </cell>
          <cell r="R8">
            <v>50</v>
          </cell>
          <cell r="S8">
            <v>700</v>
          </cell>
          <cell r="T8">
            <v>100</v>
          </cell>
          <cell r="U8">
            <v>15</v>
          </cell>
          <cell r="V8">
            <v>14</v>
          </cell>
          <cell r="W8">
            <v>18</v>
          </cell>
        </row>
        <row r="9">
          <cell r="J9" t="str">
            <v>D1834080</v>
          </cell>
          <cell r="K9">
            <v>4.5</v>
          </cell>
          <cell r="L9">
            <v>4.5</v>
          </cell>
          <cell r="M9">
            <v>12</v>
          </cell>
          <cell r="N9">
            <v>0.06</v>
          </cell>
          <cell r="O9" t="str">
            <v>否</v>
          </cell>
          <cell r="P9">
            <v>100</v>
          </cell>
          <cell r="Q9">
            <v>1400</v>
          </cell>
          <cell r="R9">
            <v>50</v>
          </cell>
          <cell r="S9">
            <v>700</v>
          </cell>
          <cell r="T9">
            <v>100</v>
          </cell>
          <cell r="U9">
            <v>15</v>
          </cell>
          <cell r="V9">
            <v>14</v>
          </cell>
          <cell r="W9">
            <v>18</v>
          </cell>
        </row>
        <row r="10">
          <cell r="J10" t="str">
            <v>D3469134</v>
          </cell>
          <cell r="K10">
            <v>4.5</v>
          </cell>
          <cell r="L10">
            <v>4.5</v>
          </cell>
          <cell r="M10">
            <v>15.5</v>
          </cell>
          <cell r="N10">
            <v>0.06</v>
          </cell>
          <cell r="O10" t="str">
            <v>否</v>
          </cell>
          <cell r="P10">
            <v>50</v>
          </cell>
          <cell r="Q10">
            <v>700</v>
          </cell>
          <cell r="R10">
            <v>50</v>
          </cell>
          <cell r="S10">
            <v>700</v>
          </cell>
          <cell r="T10">
            <v>100</v>
          </cell>
          <cell r="U10">
            <v>15</v>
          </cell>
          <cell r="V10">
            <v>14</v>
          </cell>
          <cell r="W10">
            <v>18</v>
          </cell>
        </row>
        <row r="11">
          <cell r="J11" t="str">
            <v>D1714934</v>
          </cell>
          <cell r="K11">
            <v>4.5</v>
          </cell>
          <cell r="L11">
            <v>4.5</v>
          </cell>
          <cell r="M11">
            <v>15.5</v>
          </cell>
          <cell r="N11">
            <v>0.06</v>
          </cell>
          <cell r="O11" t="str">
            <v>否</v>
          </cell>
          <cell r="P11">
            <v>100</v>
          </cell>
          <cell r="Q11">
            <v>1400</v>
          </cell>
          <cell r="R11">
            <v>100</v>
          </cell>
          <cell r="S11">
            <v>1400</v>
          </cell>
          <cell r="T11">
            <v>100</v>
          </cell>
          <cell r="U11">
            <v>15</v>
          </cell>
          <cell r="V11">
            <v>14</v>
          </cell>
          <cell r="W11">
            <v>18</v>
          </cell>
        </row>
        <row r="12">
          <cell r="J12" t="str">
            <v>D8465652</v>
          </cell>
          <cell r="K12">
            <v>6</v>
          </cell>
          <cell r="L12">
            <v>6</v>
          </cell>
          <cell r="M12">
            <v>10</v>
          </cell>
          <cell r="N12">
            <v>7.0000000000000007E-2</v>
          </cell>
          <cell r="O12" t="str">
            <v>否</v>
          </cell>
          <cell r="P12">
            <v>100</v>
          </cell>
          <cell r="Q12">
            <v>1400</v>
          </cell>
          <cell r="R12">
            <v>100</v>
          </cell>
          <cell r="S12">
            <v>1400</v>
          </cell>
          <cell r="T12">
            <v>100</v>
          </cell>
          <cell r="U12">
            <v>15</v>
          </cell>
          <cell r="V12">
            <v>14</v>
          </cell>
          <cell r="W12">
            <v>18</v>
          </cell>
        </row>
        <row r="13">
          <cell r="J13" t="str">
            <v>D1974853</v>
          </cell>
          <cell r="K13">
            <v>6.5</v>
          </cell>
          <cell r="L13">
            <v>6.5</v>
          </cell>
          <cell r="M13">
            <v>12</v>
          </cell>
          <cell r="N13">
            <v>0.11</v>
          </cell>
          <cell r="O13" t="str">
            <v>否</v>
          </cell>
          <cell r="P13">
            <v>100</v>
          </cell>
          <cell r="Q13">
            <v>2100</v>
          </cell>
          <cell r="R13">
            <v>100</v>
          </cell>
          <cell r="S13">
            <v>2100</v>
          </cell>
          <cell r="T13">
            <v>100</v>
          </cell>
          <cell r="U13">
            <v>15</v>
          </cell>
          <cell r="V13">
            <v>21</v>
          </cell>
          <cell r="W13">
            <v>29</v>
          </cell>
        </row>
        <row r="14">
          <cell r="J14" t="str">
            <v>D9717495</v>
          </cell>
          <cell r="K14">
            <v>5</v>
          </cell>
          <cell r="L14">
            <v>5</v>
          </cell>
          <cell r="M14">
            <v>10</v>
          </cell>
          <cell r="N14">
            <v>0.15</v>
          </cell>
          <cell r="O14" t="str">
            <v>否</v>
          </cell>
          <cell r="P14">
            <v>100</v>
          </cell>
          <cell r="Q14">
            <v>1000</v>
          </cell>
          <cell r="R14">
            <v>100</v>
          </cell>
          <cell r="S14">
            <v>1000</v>
          </cell>
          <cell r="T14">
            <v>50</v>
          </cell>
          <cell r="U14" t="str">
            <v>一直有货</v>
          </cell>
          <cell r="V14">
            <v>10</v>
          </cell>
          <cell r="W14">
            <v>13.82</v>
          </cell>
        </row>
        <row r="15">
          <cell r="J15" t="str">
            <v>D3461000</v>
          </cell>
          <cell r="K15">
            <v>5</v>
          </cell>
          <cell r="L15">
            <v>5</v>
          </cell>
          <cell r="M15">
            <v>10</v>
          </cell>
          <cell r="N15">
            <v>0.15</v>
          </cell>
          <cell r="O15" t="str">
            <v>否</v>
          </cell>
          <cell r="P15">
            <v>100</v>
          </cell>
          <cell r="Q15">
            <v>1000</v>
          </cell>
          <cell r="R15">
            <v>100</v>
          </cell>
          <cell r="S15">
            <v>1000</v>
          </cell>
          <cell r="T15">
            <v>50</v>
          </cell>
          <cell r="U15" t="str">
            <v>一直有货</v>
          </cell>
          <cell r="V15">
            <v>10</v>
          </cell>
          <cell r="W15">
            <v>13.82</v>
          </cell>
        </row>
        <row r="16">
          <cell r="J16" t="str">
            <v>D1191535</v>
          </cell>
          <cell r="K16">
            <v>5</v>
          </cell>
          <cell r="L16">
            <v>5</v>
          </cell>
          <cell r="M16">
            <v>10</v>
          </cell>
          <cell r="N16">
            <v>0.15</v>
          </cell>
          <cell r="O16" t="str">
            <v>否</v>
          </cell>
          <cell r="P16">
            <v>50</v>
          </cell>
          <cell r="Q16">
            <v>650</v>
          </cell>
          <cell r="R16">
            <v>50</v>
          </cell>
          <cell r="S16">
            <v>650</v>
          </cell>
          <cell r="T16">
            <v>50</v>
          </cell>
          <cell r="U16" t="str">
            <v>一直有货</v>
          </cell>
          <cell r="V16">
            <v>13</v>
          </cell>
          <cell r="W16">
            <v>18.72</v>
          </cell>
        </row>
        <row r="17">
          <cell r="J17" t="str">
            <v>D7874501</v>
          </cell>
          <cell r="K17">
            <v>5</v>
          </cell>
          <cell r="L17">
            <v>5</v>
          </cell>
          <cell r="M17">
            <v>10</v>
          </cell>
          <cell r="N17">
            <v>0.15</v>
          </cell>
          <cell r="O17" t="str">
            <v>否</v>
          </cell>
          <cell r="P17">
            <v>50</v>
          </cell>
          <cell r="Q17">
            <v>650</v>
          </cell>
          <cell r="R17">
            <v>50</v>
          </cell>
          <cell r="S17">
            <v>650</v>
          </cell>
          <cell r="T17">
            <v>50</v>
          </cell>
          <cell r="U17" t="str">
            <v>一直有货</v>
          </cell>
          <cell r="V17">
            <v>13</v>
          </cell>
          <cell r="W17">
            <v>18.72</v>
          </cell>
        </row>
        <row r="18">
          <cell r="J18" t="str">
            <v>D3330610</v>
          </cell>
          <cell r="K18">
            <v>5</v>
          </cell>
          <cell r="L18">
            <v>5</v>
          </cell>
          <cell r="M18">
            <v>10</v>
          </cell>
          <cell r="N18">
            <v>0.15</v>
          </cell>
          <cell r="O18" t="str">
            <v>否</v>
          </cell>
          <cell r="P18">
            <v>50</v>
          </cell>
          <cell r="Q18">
            <v>800</v>
          </cell>
          <cell r="R18">
            <v>50</v>
          </cell>
          <cell r="S18">
            <v>800</v>
          </cell>
          <cell r="T18">
            <v>50</v>
          </cell>
          <cell r="U18" t="str">
            <v>一直有货</v>
          </cell>
          <cell r="V18">
            <v>16</v>
          </cell>
          <cell r="W18">
            <v>23.62</v>
          </cell>
        </row>
        <row r="19">
          <cell r="J19" t="str">
            <v>D2259588</v>
          </cell>
          <cell r="K19">
            <v>5</v>
          </cell>
          <cell r="L19">
            <v>5</v>
          </cell>
          <cell r="M19">
            <v>10</v>
          </cell>
          <cell r="N19">
            <v>0.15</v>
          </cell>
          <cell r="O19" t="str">
            <v>否</v>
          </cell>
          <cell r="P19">
            <v>50</v>
          </cell>
          <cell r="Q19">
            <v>800</v>
          </cell>
          <cell r="R19">
            <v>50</v>
          </cell>
          <cell r="S19">
            <v>800</v>
          </cell>
          <cell r="T19">
            <v>50</v>
          </cell>
          <cell r="U19" t="str">
            <v>一直有货</v>
          </cell>
          <cell r="V19">
            <v>16</v>
          </cell>
          <cell r="W19">
            <v>23.62</v>
          </cell>
        </row>
        <row r="20">
          <cell r="J20" t="str">
            <v>D8133619</v>
          </cell>
          <cell r="K20">
            <v>5</v>
          </cell>
          <cell r="L20">
            <v>5</v>
          </cell>
          <cell r="M20">
            <v>10</v>
          </cell>
          <cell r="N20">
            <v>0.15</v>
          </cell>
          <cell r="O20" t="str">
            <v>否</v>
          </cell>
          <cell r="P20">
            <v>100</v>
          </cell>
          <cell r="Q20">
            <v>750</v>
          </cell>
          <cell r="R20">
            <v>100</v>
          </cell>
          <cell r="S20">
            <v>750</v>
          </cell>
          <cell r="T20">
            <v>50</v>
          </cell>
          <cell r="U20" t="str">
            <v>一直有货</v>
          </cell>
          <cell r="V20">
            <v>7.5</v>
          </cell>
          <cell r="W20">
            <v>8.5</v>
          </cell>
        </row>
        <row r="21">
          <cell r="J21" t="str">
            <v>D1598197</v>
          </cell>
          <cell r="K21">
            <v>5</v>
          </cell>
          <cell r="L21">
            <v>5</v>
          </cell>
          <cell r="M21">
            <v>10</v>
          </cell>
          <cell r="N21">
            <v>0.15</v>
          </cell>
          <cell r="O21" t="str">
            <v>否</v>
          </cell>
          <cell r="P21">
            <v>100</v>
          </cell>
          <cell r="Q21">
            <v>750</v>
          </cell>
          <cell r="R21">
            <v>100</v>
          </cell>
          <cell r="S21">
            <v>750</v>
          </cell>
          <cell r="T21">
            <v>50</v>
          </cell>
          <cell r="U21" t="str">
            <v>一直有货</v>
          </cell>
          <cell r="V21">
            <v>7.5</v>
          </cell>
          <cell r="W21">
            <v>8.5</v>
          </cell>
        </row>
        <row r="22">
          <cell r="J22" t="str">
            <v>D9221221</v>
          </cell>
          <cell r="K22">
            <v>5</v>
          </cell>
          <cell r="L22">
            <v>5</v>
          </cell>
          <cell r="M22">
            <v>10</v>
          </cell>
          <cell r="N22">
            <v>0.15</v>
          </cell>
          <cell r="O22" t="str">
            <v>否</v>
          </cell>
          <cell r="P22">
            <v>100</v>
          </cell>
          <cell r="Q22">
            <v>900</v>
          </cell>
          <cell r="R22">
            <v>100</v>
          </cell>
          <cell r="S22">
            <v>900</v>
          </cell>
          <cell r="T22">
            <v>50</v>
          </cell>
          <cell r="U22" t="str">
            <v>一直有货</v>
          </cell>
          <cell r="V22">
            <v>9</v>
          </cell>
          <cell r="W22">
            <v>11.81</v>
          </cell>
        </row>
        <row r="23">
          <cell r="J23" t="str">
            <v>D1897085</v>
          </cell>
          <cell r="K23">
            <v>5</v>
          </cell>
          <cell r="L23">
            <v>5</v>
          </cell>
          <cell r="M23">
            <v>10</v>
          </cell>
          <cell r="N23">
            <v>0.15</v>
          </cell>
          <cell r="O23" t="str">
            <v>否</v>
          </cell>
          <cell r="P23">
            <v>100</v>
          </cell>
          <cell r="Q23">
            <v>900</v>
          </cell>
          <cell r="R23">
            <v>100</v>
          </cell>
          <cell r="S23">
            <v>900</v>
          </cell>
          <cell r="T23">
            <v>50</v>
          </cell>
          <cell r="U23" t="str">
            <v>一直有货</v>
          </cell>
          <cell r="V23">
            <v>9</v>
          </cell>
          <cell r="W23">
            <v>11.81</v>
          </cell>
        </row>
        <row r="24">
          <cell r="J24" t="str">
            <v>D5372300</v>
          </cell>
          <cell r="K24">
            <v>46</v>
          </cell>
          <cell r="L24">
            <v>46</v>
          </cell>
          <cell r="M24">
            <v>33</v>
          </cell>
          <cell r="N24">
            <v>4.8</v>
          </cell>
          <cell r="O24" t="str">
            <v>否</v>
          </cell>
          <cell r="P24">
            <v>5</v>
          </cell>
          <cell r="Q24">
            <v>1340</v>
          </cell>
          <cell r="R24">
            <v>5</v>
          </cell>
          <cell r="S24">
            <v>1340</v>
          </cell>
          <cell r="T24">
            <v>1</v>
          </cell>
          <cell r="U24">
            <v>20</v>
          </cell>
          <cell r="V24">
            <v>268</v>
          </cell>
          <cell r="W24">
            <v>399</v>
          </cell>
        </row>
        <row r="25">
          <cell r="J25" t="str">
            <v>D6805171</v>
          </cell>
          <cell r="K25">
            <v>41</v>
          </cell>
          <cell r="L25">
            <v>41</v>
          </cell>
          <cell r="M25">
            <v>55</v>
          </cell>
          <cell r="N25">
            <v>3.8</v>
          </cell>
          <cell r="O25" t="str">
            <v>否</v>
          </cell>
          <cell r="P25">
            <v>5</v>
          </cell>
          <cell r="Q25">
            <v>745</v>
          </cell>
          <cell r="R25">
            <v>5</v>
          </cell>
          <cell r="S25">
            <v>745</v>
          </cell>
          <cell r="T25">
            <v>1</v>
          </cell>
          <cell r="U25">
            <v>20</v>
          </cell>
          <cell r="V25">
            <v>149</v>
          </cell>
          <cell r="W25">
            <v>199</v>
          </cell>
        </row>
        <row r="26">
          <cell r="J26" t="str">
            <v>D8668950</v>
          </cell>
          <cell r="K26">
            <v>53</v>
          </cell>
          <cell r="L26">
            <v>53</v>
          </cell>
          <cell r="M26">
            <v>38</v>
          </cell>
          <cell r="N26">
            <v>3.2</v>
          </cell>
          <cell r="O26" t="str">
            <v>否</v>
          </cell>
          <cell r="P26">
            <v>5</v>
          </cell>
          <cell r="Q26">
            <v>1270</v>
          </cell>
          <cell r="R26">
            <v>5</v>
          </cell>
          <cell r="S26">
            <v>1270</v>
          </cell>
          <cell r="T26">
            <v>1</v>
          </cell>
          <cell r="U26">
            <v>20</v>
          </cell>
          <cell r="V26">
            <v>254</v>
          </cell>
          <cell r="W26">
            <v>349</v>
          </cell>
        </row>
        <row r="27">
          <cell r="J27" t="str">
            <v>D6774717</v>
          </cell>
          <cell r="K27">
            <v>44</v>
          </cell>
          <cell r="L27">
            <v>44</v>
          </cell>
          <cell r="M27">
            <v>15</v>
          </cell>
          <cell r="N27">
            <v>1.3</v>
          </cell>
          <cell r="O27" t="str">
            <v>否</v>
          </cell>
          <cell r="P27">
            <v>30</v>
          </cell>
          <cell r="Q27">
            <v>2010</v>
          </cell>
          <cell r="R27">
            <v>30</v>
          </cell>
          <cell r="S27">
            <v>2010</v>
          </cell>
          <cell r="T27">
            <v>5</v>
          </cell>
          <cell r="U27">
            <v>20</v>
          </cell>
          <cell r="V27">
            <v>67</v>
          </cell>
          <cell r="W27">
            <v>169</v>
          </cell>
        </row>
        <row r="28">
          <cell r="J28" t="str">
            <v>D4286535</v>
          </cell>
          <cell r="K28">
            <v>44</v>
          </cell>
          <cell r="L28">
            <v>44</v>
          </cell>
          <cell r="M28">
            <v>15</v>
          </cell>
          <cell r="N28">
            <v>1.3</v>
          </cell>
          <cell r="O28" t="str">
            <v>否</v>
          </cell>
          <cell r="P28">
            <v>30</v>
          </cell>
          <cell r="Q28">
            <v>3090</v>
          </cell>
          <cell r="R28">
            <v>30</v>
          </cell>
          <cell r="S28">
            <v>3090</v>
          </cell>
          <cell r="T28">
            <v>5</v>
          </cell>
          <cell r="U28">
            <v>20</v>
          </cell>
          <cell r="V28">
            <v>103</v>
          </cell>
          <cell r="W28">
            <v>209</v>
          </cell>
        </row>
        <row r="29">
          <cell r="J29" t="str">
            <v>D4775229</v>
          </cell>
          <cell r="K29">
            <v>33.5</v>
          </cell>
          <cell r="L29">
            <v>33.5</v>
          </cell>
          <cell r="M29">
            <v>13.5</v>
          </cell>
          <cell r="N29">
            <v>0.75</v>
          </cell>
          <cell r="O29" t="str">
            <v>否</v>
          </cell>
          <cell r="P29">
            <v>30</v>
          </cell>
          <cell r="Q29">
            <v>1770</v>
          </cell>
          <cell r="R29">
            <v>30</v>
          </cell>
          <cell r="S29">
            <v>1770</v>
          </cell>
          <cell r="T29">
            <v>5</v>
          </cell>
          <cell r="U29">
            <v>20</v>
          </cell>
          <cell r="V29">
            <v>59</v>
          </cell>
          <cell r="W29">
            <v>149</v>
          </cell>
        </row>
        <row r="30">
          <cell r="J30" t="str">
            <v>D8271678</v>
          </cell>
          <cell r="K30">
            <v>31</v>
          </cell>
          <cell r="L30">
            <v>31</v>
          </cell>
          <cell r="M30">
            <v>10</v>
          </cell>
          <cell r="N30">
            <v>0.7</v>
          </cell>
          <cell r="O30" t="str">
            <v>否</v>
          </cell>
          <cell r="P30">
            <v>30</v>
          </cell>
          <cell r="Q30">
            <v>1770</v>
          </cell>
          <cell r="R30">
            <v>12</v>
          </cell>
          <cell r="S30">
            <v>708</v>
          </cell>
          <cell r="T30">
            <v>5</v>
          </cell>
          <cell r="U30">
            <v>29</v>
          </cell>
          <cell r="V30">
            <v>59</v>
          </cell>
          <cell r="W30">
            <v>89</v>
          </cell>
        </row>
        <row r="31">
          <cell r="J31" t="str">
            <v>D3570154</v>
          </cell>
          <cell r="K31">
            <v>23</v>
          </cell>
          <cell r="L31">
            <v>23</v>
          </cell>
          <cell r="M31">
            <v>8</v>
          </cell>
          <cell r="N31">
            <v>0.35</v>
          </cell>
          <cell r="O31" t="str">
            <v>否</v>
          </cell>
          <cell r="P31">
            <v>30</v>
          </cell>
          <cell r="Q31">
            <v>1020</v>
          </cell>
          <cell r="R31">
            <v>30</v>
          </cell>
          <cell r="S31">
            <v>1020</v>
          </cell>
          <cell r="T31">
            <v>10</v>
          </cell>
          <cell r="U31">
            <v>20</v>
          </cell>
          <cell r="V31">
            <v>34</v>
          </cell>
          <cell r="W31">
            <v>49</v>
          </cell>
        </row>
        <row r="32">
          <cell r="J32" t="str">
            <v>D3474342</v>
          </cell>
          <cell r="K32">
            <v>9</v>
          </cell>
          <cell r="L32">
            <v>9</v>
          </cell>
          <cell r="M32">
            <v>7</v>
          </cell>
          <cell r="N32">
            <v>0.2</v>
          </cell>
          <cell r="O32" t="str">
            <v>否</v>
          </cell>
          <cell r="P32">
            <v>100</v>
          </cell>
          <cell r="Q32">
            <v>1900</v>
          </cell>
          <cell r="R32">
            <v>100</v>
          </cell>
          <cell r="S32">
            <v>1900</v>
          </cell>
          <cell r="T32">
            <v>100</v>
          </cell>
          <cell r="U32">
            <v>15</v>
          </cell>
          <cell r="V32">
            <v>19</v>
          </cell>
          <cell r="W32">
            <v>25</v>
          </cell>
        </row>
        <row r="33">
          <cell r="J33" t="str">
            <v>D2672131</v>
          </cell>
          <cell r="K33">
            <v>9</v>
          </cell>
          <cell r="L33">
            <v>9</v>
          </cell>
          <cell r="M33">
            <v>7</v>
          </cell>
          <cell r="N33">
            <v>0.2</v>
          </cell>
          <cell r="O33" t="str">
            <v>否</v>
          </cell>
          <cell r="P33">
            <v>100</v>
          </cell>
          <cell r="Q33">
            <v>1900</v>
          </cell>
          <cell r="R33">
            <v>100</v>
          </cell>
          <cell r="S33">
            <v>1900</v>
          </cell>
          <cell r="T33">
            <v>100</v>
          </cell>
          <cell r="U33">
            <v>15</v>
          </cell>
          <cell r="V33">
            <v>19</v>
          </cell>
          <cell r="W33">
            <v>25</v>
          </cell>
        </row>
        <row r="34">
          <cell r="J34" t="str">
            <v>D8107728</v>
          </cell>
          <cell r="K34">
            <v>29.5</v>
          </cell>
          <cell r="L34">
            <v>29.5</v>
          </cell>
          <cell r="M34">
            <v>56</v>
          </cell>
          <cell r="N34">
            <v>3.4</v>
          </cell>
          <cell r="O34" t="str">
            <v>否</v>
          </cell>
          <cell r="P34">
            <v>10</v>
          </cell>
          <cell r="Q34">
            <v>2050</v>
          </cell>
          <cell r="R34">
            <v>10</v>
          </cell>
          <cell r="S34">
            <v>2050</v>
          </cell>
          <cell r="T34">
            <v>1</v>
          </cell>
          <cell r="U34">
            <v>20</v>
          </cell>
          <cell r="V34">
            <v>205</v>
          </cell>
          <cell r="W34">
            <v>299</v>
          </cell>
        </row>
        <row r="35">
          <cell r="J35" t="str">
            <v>D7658654</v>
          </cell>
          <cell r="K35">
            <v>29.5</v>
          </cell>
          <cell r="L35">
            <v>29.5</v>
          </cell>
          <cell r="M35">
            <v>56</v>
          </cell>
          <cell r="N35">
            <v>3.4</v>
          </cell>
          <cell r="O35" t="str">
            <v>否</v>
          </cell>
          <cell r="P35">
            <v>10</v>
          </cell>
          <cell r="Q35">
            <v>2050</v>
          </cell>
          <cell r="R35">
            <v>10</v>
          </cell>
          <cell r="S35">
            <v>2050</v>
          </cell>
          <cell r="T35">
            <v>1</v>
          </cell>
          <cell r="U35">
            <v>20</v>
          </cell>
          <cell r="V35">
            <v>205</v>
          </cell>
          <cell r="W35">
            <v>299</v>
          </cell>
        </row>
        <row r="36">
          <cell r="J36" t="str">
            <v>D2906737</v>
          </cell>
          <cell r="K36">
            <v>50</v>
          </cell>
          <cell r="L36">
            <v>50</v>
          </cell>
          <cell r="M36">
            <v>50</v>
          </cell>
          <cell r="N36">
            <v>3</v>
          </cell>
          <cell r="O36" t="str">
            <v>否</v>
          </cell>
          <cell r="P36">
            <v>5</v>
          </cell>
          <cell r="Q36">
            <v>1835</v>
          </cell>
          <cell r="R36">
            <v>5</v>
          </cell>
          <cell r="S36">
            <v>1835</v>
          </cell>
          <cell r="T36">
            <v>1</v>
          </cell>
          <cell r="U36">
            <v>20</v>
          </cell>
          <cell r="V36">
            <v>367</v>
          </cell>
          <cell r="W36">
            <v>499</v>
          </cell>
        </row>
        <row r="37">
          <cell r="J37" t="str">
            <v>D6844341</v>
          </cell>
          <cell r="K37">
            <v>50</v>
          </cell>
          <cell r="L37">
            <v>50</v>
          </cell>
          <cell r="M37">
            <v>50</v>
          </cell>
          <cell r="N37">
            <v>3</v>
          </cell>
          <cell r="O37" t="str">
            <v>否</v>
          </cell>
          <cell r="P37">
            <v>5</v>
          </cell>
          <cell r="Q37">
            <v>1835</v>
          </cell>
          <cell r="R37">
            <v>5</v>
          </cell>
          <cell r="S37">
            <v>1835</v>
          </cell>
          <cell r="T37">
            <v>1</v>
          </cell>
          <cell r="U37">
            <v>20</v>
          </cell>
          <cell r="V37">
            <v>367</v>
          </cell>
          <cell r="W37">
            <v>499</v>
          </cell>
        </row>
        <row r="38">
          <cell r="J38" t="str">
            <v>D2784102</v>
          </cell>
          <cell r="K38">
            <v>48</v>
          </cell>
          <cell r="L38">
            <v>48</v>
          </cell>
          <cell r="M38">
            <v>42</v>
          </cell>
          <cell r="N38">
            <v>2.75</v>
          </cell>
          <cell r="O38" t="str">
            <v>否</v>
          </cell>
          <cell r="P38">
            <v>10</v>
          </cell>
          <cell r="Q38">
            <v>2540</v>
          </cell>
          <cell r="R38">
            <v>10</v>
          </cell>
          <cell r="S38">
            <v>2540</v>
          </cell>
          <cell r="T38">
            <v>1</v>
          </cell>
          <cell r="U38">
            <v>20</v>
          </cell>
          <cell r="V38">
            <v>254</v>
          </cell>
          <cell r="W38">
            <v>349</v>
          </cell>
        </row>
        <row r="39">
          <cell r="J39" t="str">
            <v>D7238426</v>
          </cell>
          <cell r="K39">
            <v>47</v>
          </cell>
          <cell r="L39">
            <v>47</v>
          </cell>
          <cell r="M39">
            <v>17</v>
          </cell>
          <cell r="N39">
            <v>2.6</v>
          </cell>
          <cell r="O39" t="str">
            <v>否</v>
          </cell>
          <cell r="P39">
            <v>5</v>
          </cell>
          <cell r="Q39">
            <v>920</v>
          </cell>
          <cell r="R39">
            <v>5</v>
          </cell>
          <cell r="S39">
            <v>920</v>
          </cell>
          <cell r="T39">
            <v>1</v>
          </cell>
          <cell r="U39">
            <v>20</v>
          </cell>
          <cell r="V39">
            <v>184</v>
          </cell>
          <cell r="W39">
            <v>249</v>
          </cell>
        </row>
        <row r="40">
          <cell r="J40" t="str">
            <v>D9133228</v>
          </cell>
          <cell r="K40">
            <v>59</v>
          </cell>
          <cell r="L40">
            <v>59</v>
          </cell>
          <cell r="M40">
            <v>16</v>
          </cell>
          <cell r="N40">
            <v>3.6</v>
          </cell>
          <cell r="O40" t="str">
            <v>否</v>
          </cell>
          <cell r="P40">
            <v>10</v>
          </cell>
          <cell r="Q40">
            <v>1840</v>
          </cell>
          <cell r="R40">
            <v>10</v>
          </cell>
          <cell r="S40">
            <v>1840</v>
          </cell>
          <cell r="T40">
            <v>1</v>
          </cell>
          <cell r="U40">
            <v>20</v>
          </cell>
          <cell r="V40">
            <v>184</v>
          </cell>
          <cell r="W40">
            <v>249</v>
          </cell>
        </row>
        <row r="41">
          <cell r="J41" t="str">
            <v>D1827255</v>
          </cell>
          <cell r="K41">
            <v>52</v>
          </cell>
          <cell r="L41">
            <v>52</v>
          </cell>
          <cell r="M41">
            <v>17</v>
          </cell>
          <cell r="N41">
            <v>3</v>
          </cell>
          <cell r="O41" t="str">
            <v>否</v>
          </cell>
          <cell r="P41">
            <v>20</v>
          </cell>
          <cell r="Q41">
            <v>3000</v>
          </cell>
          <cell r="R41">
            <v>20</v>
          </cell>
          <cell r="S41">
            <v>3000</v>
          </cell>
          <cell r="T41">
            <v>1</v>
          </cell>
          <cell r="U41">
            <v>20</v>
          </cell>
          <cell r="V41">
            <v>150</v>
          </cell>
          <cell r="W41">
            <v>199</v>
          </cell>
        </row>
        <row r="42">
          <cell r="J42" t="str">
            <v>D9607700</v>
          </cell>
          <cell r="K42">
            <v>53</v>
          </cell>
          <cell r="L42">
            <v>53</v>
          </cell>
          <cell r="M42">
            <v>17</v>
          </cell>
          <cell r="N42">
            <v>3.5</v>
          </cell>
          <cell r="O42" t="str">
            <v>否</v>
          </cell>
          <cell r="P42">
            <v>10</v>
          </cell>
          <cell r="Q42">
            <v>2330</v>
          </cell>
          <cell r="R42">
            <v>10</v>
          </cell>
          <cell r="S42">
            <v>2330</v>
          </cell>
          <cell r="T42">
            <v>1</v>
          </cell>
          <cell r="U42">
            <v>20</v>
          </cell>
          <cell r="V42">
            <v>233</v>
          </cell>
          <cell r="W42">
            <v>299</v>
          </cell>
        </row>
        <row r="43">
          <cell r="J43" t="str">
            <v>D1640652</v>
          </cell>
          <cell r="K43">
            <v>53</v>
          </cell>
          <cell r="L43">
            <v>53</v>
          </cell>
          <cell r="M43">
            <v>17</v>
          </cell>
          <cell r="N43">
            <v>3.5</v>
          </cell>
          <cell r="O43" t="str">
            <v>否</v>
          </cell>
          <cell r="P43">
            <v>10</v>
          </cell>
          <cell r="Q43">
            <v>2330</v>
          </cell>
          <cell r="R43">
            <v>10</v>
          </cell>
          <cell r="S43">
            <v>2330</v>
          </cell>
          <cell r="T43">
            <v>1</v>
          </cell>
          <cell r="U43">
            <v>20</v>
          </cell>
          <cell r="V43">
            <v>233</v>
          </cell>
          <cell r="W43">
            <v>299</v>
          </cell>
        </row>
        <row r="44">
          <cell r="J44" t="str">
            <v>D8868775</v>
          </cell>
          <cell r="K44">
            <v>61</v>
          </cell>
          <cell r="L44">
            <v>61</v>
          </cell>
          <cell r="M44">
            <v>17</v>
          </cell>
          <cell r="N44">
            <v>2.5499999999999998</v>
          </cell>
          <cell r="O44" t="str">
            <v>否</v>
          </cell>
          <cell r="P44">
            <v>10</v>
          </cell>
          <cell r="Q44">
            <v>1840</v>
          </cell>
          <cell r="R44">
            <v>10</v>
          </cell>
          <cell r="S44">
            <v>1840</v>
          </cell>
          <cell r="T44">
            <v>5</v>
          </cell>
          <cell r="U44">
            <v>20</v>
          </cell>
          <cell r="V44">
            <v>184</v>
          </cell>
          <cell r="W44">
            <v>249</v>
          </cell>
        </row>
        <row r="45">
          <cell r="J45" t="str">
            <v>D9831607</v>
          </cell>
          <cell r="K45">
            <v>37</v>
          </cell>
          <cell r="L45">
            <v>37</v>
          </cell>
          <cell r="M45">
            <v>14</v>
          </cell>
          <cell r="N45">
            <v>1.1000000000000001</v>
          </cell>
          <cell r="O45" t="str">
            <v>否</v>
          </cell>
          <cell r="P45">
            <v>30</v>
          </cell>
          <cell r="Q45">
            <v>1500</v>
          </cell>
          <cell r="R45">
            <v>30</v>
          </cell>
          <cell r="S45">
            <v>1500</v>
          </cell>
          <cell r="T45">
            <v>20</v>
          </cell>
          <cell r="U45">
            <v>10</v>
          </cell>
          <cell r="V45">
            <v>50</v>
          </cell>
          <cell r="W45">
            <v>69</v>
          </cell>
        </row>
        <row r="46">
          <cell r="J46" t="str">
            <v>D1176062</v>
          </cell>
          <cell r="K46">
            <v>42</v>
          </cell>
          <cell r="L46">
            <v>42</v>
          </cell>
          <cell r="M46">
            <v>42</v>
          </cell>
          <cell r="N46">
            <v>1.8</v>
          </cell>
          <cell r="O46" t="str">
            <v>否</v>
          </cell>
          <cell r="P46">
            <v>5</v>
          </cell>
          <cell r="Q46">
            <v>740</v>
          </cell>
          <cell r="R46">
            <v>5</v>
          </cell>
          <cell r="S46">
            <v>740</v>
          </cell>
          <cell r="T46">
            <v>1</v>
          </cell>
          <cell r="U46">
            <v>20</v>
          </cell>
          <cell r="V46">
            <v>148</v>
          </cell>
          <cell r="W46">
            <v>199</v>
          </cell>
        </row>
        <row r="47">
          <cell r="J47" t="str">
            <v>D5066756</v>
          </cell>
          <cell r="K47">
            <v>46</v>
          </cell>
          <cell r="L47">
            <v>46</v>
          </cell>
          <cell r="M47">
            <v>40</v>
          </cell>
          <cell r="N47">
            <v>2.8</v>
          </cell>
          <cell r="O47" t="str">
            <v>否</v>
          </cell>
          <cell r="P47">
            <v>5</v>
          </cell>
          <cell r="Q47">
            <v>920</v>
          </cell>
          <cell r="R47">
            <v>5</v>
          </cell>
          <cell r="S47">
            <v>920</v>
          </cell>
          <cell r="T47">
            <v>1</v>
          </cell>
          <cell r="U47">
            <v>20</v>
          </cell>
          <cell r="V47">
            <v>184</v>
          </cell>
          <cell r="W47">
            <v>299</v>
          </cell>
        </row>
        <row r="48">
          <cell r="J48" t="str">
            <v>D7680248</v>
          </cell>
          <cell r="K48">
            <v>54</v>
          </cell>
          <cell r="L48">
            <v>54</v>
          </cell>
          <cell r="M48">
            <v>25</v>
          </cell>
          <cell r="N48">
            <v>3</v>
          </cell>
          <cell r="O48" t="str">
            <v>否</v>
          </cell>
          <cell r="P48">
            <v>20</v>
          </cell>
          <cell r="Q48">
            <v>4380</v>
          </cell>
          <cell r="R48">
            <v>20</v>
          </cell>
          <cell r="S48">
            <v>4380</v>
          </cell>
          <cell r="T48">
            <v>1</v>
          </cell>
          <cell r="U48">
            <v>20</v>
          </cell>
          <cell r="V48">
            <v>219</v>
          </cell>
          <cell r="W48">
            <v>299</v>
          </cell>
        </row>
        <row r="49">
          <cell r="J49" t="str">
            <v>D2159690</v>
          </cell>
          <cell r="K49">
            <v>54</v>
          </cell>
          <cell r="L49">
            <v>54</v>
          </cell>
          <cell r="M49">
            <v>25</v>
          </cell>
          <cell r="N49">
            <v>3</v>
          </cell>
          <cell r="O49" t="str">
            <v>否</v>
          </cell>
          <cell r="P49">
            <v>5</v>
          </cell>
          <cell r="Q49">
            <v>1095</v>
          </cell>
          <cell r="R49">
            <v>5</v>
          </cell>
          <cell r="S49">
            <v>1095</v>
          </cell>
          <cell r="T49">
            <v>1</v>
          </cell>
          <cell r="U49">
            <v>20</v>
          </cell>
          <cell r="V49">
            <v>219</v>
          </cell>
          <cell r="W49">
            <v>299</v>
          </cell>
        </row>
        <row r="50">
          <cell r="J50" t="str">
            <v>D7065512</v>
          </cell>
          <cell r="K50">
            <v>54</v>
          </cell>
          <cell r="L50">
            <v>54</v>
          </cell>
          <cell r="M50">
            <v>25</v>
          </cell>
          <cell r="N50">
            <v>3</v>
          </cell>
          <cell r="O50" t="str">
            <v>否</v>
          </cell>
          <cell r="P50">
            <v>20</v>
          </cell>
          <cell r="Q50">
            <v>4940</v>
          </cell>
          <cell r="R50">
            <v>20</v>
          </cell>
          <cell r="S50">
            <v>4940</v>
          </cell>
          <cell r="T50">
            <v>1</v>
          </cell>
          <cell r="U50">
            <v>20</v>
          </cell>
          <cell r="V50">
            <v>247</v>
          </cell>
          <cell r="W50">
            <v>309</v>
          </cell>
        </row>
        <row r="51">
          <cell r="J51" t="str">
            <v>D4030458</v>
          </cell>
          <cell r="K51">
            <v>27.5</v>
          </cell>
          <cell r="L51">
            <v>27.5</v>
          </cell>
          <cell r="M51">
            <v>46</v>
          </cell>
          <cell r="N51">
            <v>2.7</v>
          </cell>
          <cell r="O51" t="str">
            <v>否</v>
          </cell>
          <cell r="P51">
            <v>30</v>
          </cell>
          <cell r="Q51">
            <v>9450</v>
          </cell>
          <cell r="R51">
            <v>30</v>
          </cell>
          <cell r="S51">
            <v>9450</v>
          </cell>
          <cell r="T51">
            <v>6</v>
          </cell>
          <cell r="U51">
            <v>45</v>
          </cell>
          <cell r="V51">
            <v>315</v>
          </cell>
          <cell r="W51">
            <v>399</v>
          </cell>
        </row>
        <row r="52">
          <cell r="J52" t="str">
            <v>D4396968</v>
          </cell>
          <cell r="K52">
            <v>16</v>
          </cell>
          <cell r="L52">
            <v>16</v>
          </cell>
          <cell r="M52">
            <v>22</v>
          </cell>
          <cell r="N52">
            <v>1.2</v>
          </cell>
          <cell r="O52" t="str">
            <v>否</v>
          </cell>
          <cell r="P52">
            <v>12</v>
          </cell>
          <cell r="Q52">
            <v>2496</v>
          </cell>
          <cell r="R52">
            <v>12</v>
          </cell>
          <cell r="S52">
            <v>2496</v>
          </cell>
          <cell r="T52">
            <v>12</v>
          </cell>
          <cell r="U52">
            <v>45</v>
          </cell>
          <cell r="V52">
            <v>208</v>
          </cell>
          <cell r="W52">
            <v>299</v>
          </cell>
        </row>
        <row r="53">
          <cell r="J53" t="str">
            <v>D5123552</v>
          </cell>
          <cell r="K53">
            <v>34</v>
          </cell>
          <cell r="L53">
            <v>34</v>
          </cell>
          <cell r="M53">
            <v>5.5</v>
          </cell>
          <cell r="N53">
            <v>1</v>
          </cell>
          <cell r="O53" t="str">
            <v>否</v>
          </cell>
          <cell r="P53">
            <v>5</v>
          </cell>
          <cell r="Q53">
            <v>425</v>
          </cell>
          <cell r="R53">
            <v>5</v>
          </cell>
          <cell r="S53">
            <v>425</v>
          </cell>
          <cell r="T53">
            <v>1</v>
          </cell>
          <cell r="U53">
            <v>20</v>
          </cell>
          <cell r="V53">
            <v>85</v>
          </cell>
          <cell r="W53">
            <v>139</v>
          </cell>
        </row>
        <row r="54">
          <cell r="J54" t="str">
            <v>D5915556</v>
          </cell>
          <cell r="K54">
            <v>34</v>
          </cell>
          <cell r="L54">
            <v>34</v>
          </cell>
          <cell r="M54">
            <v>5.5</v>
          </cell>
          <cell r="N54">
            <v>1</v>
          </cell>
          <cell r="O54" t="str">
            <v>否</v>
          </cell>
          <cell r="P54">
            <v>5</v>
          </cell>
          <cell r="Q54">
            <v>315</v>
          </cell>
          <cell r="R54">
            <v>5</v>
          </cell>
          <cell r="S54">
            <v>315</v>
          </cell>
          <cell r="T54">
            <v>1</v>
          </cell>
          <cell r="U54">
            <v>20</v>
          </cell>
          <cell r="V54">
            <v>63</v>
          </cell>
          <cell r="W54">
            <v>99</v>
          </cell>
        </row>
        <row r="55">
          <cell r="J55" t="str">
            <v>D7255800</v>
          </cell>
          <cell r="K55">
            <v>21</v>
          </cell>
          <cell r="L55">
            <v>21</v>
          </cell>
          <cell r="M55">
            <v>27</v>
          </cell>
          <cell r="N55">
            <v>1.7</v>
          </cell>
          <cell r="O55" t="str">
            <v>否</v>
          </cell>
          <cell r="P55">
            <v>12</v>
          </cell>
          <cell r="Q55">
            <v>1860</v>
          </cell>
          <cell r="R55">
            <v>12</v>
          </cell>
          <cell r="S55">
            <v>1860</v>
          </cell>
          <cell r="T55">
            <v>12</v>
          </cell>
          <cell r="U55">
            <v>45</v>
          </cell>
          <cell r="V55">
            <v>155</v>
          </cell>
          <cell r="W55">
            <v>199</v>
          </cell>
        </row>
        <row r="56">
          <cell r="J56" t="str">
            <v>D5168793</v>
          </cell>
          <cell r="K56">
            <v>21</v>
          </cell>
          <cell r="L56">
            <v>21</v>
          </cell>
          <cell r="M56">
            <v>27</v>
          </cell>
          <cell r="N56">
            <v>1.7</v>
          </cell>
          <cell r="O56" t="str">
            <v>否</v>
          </cell>
          <cell r="P56">
            <v>12</v>
          </cell>
          <cell r="Q56">
            <v>1860</v>
          </cell>
          <cell r="R56">
            <v>12</v>
          </cell>
          <cell r="S56">
            <v>1860</v>
          </cell>
          <cell r="T56">
            <v>12</v>
          </cell>
          <cell r="U56">
            <v>45</v>
          </cell>
          <cell r="V56">
            <v>155</v>
          </cell>
          <cell r="W56">
            <v>199</v>
          </cell>
        </row>
        <row r="57">
          <cell r="J57" t="str">
            <v>D9037071</v>
          </cell>
          <cell r="K57">
            <v>21</v>
          </cell>
          <cell r="L57">
            <v>21</v>
          </cell>
          <cell r="M57">
            <v>27</v>
          </cell>
          <cell r="N57">
            <v>1.7</v>
          </cell>
          <cell r="O57" t="str">
            <v>否</v>
          </cell>
          <cell r="P57">
            <v>24</v>
          </cell>
          <cell r="Q57">
            <v>3720</v>
          </cell>
          <cell r="R57">
            <v>24</v>
          </cell>
          <cell r="S57">
            <v>3720</v>
          </cell>
          <cell r="T57">
            <v>12</v>
          </cell>
          <cell r="U57">
            <v>45</v>
          </cell>
          <cell r="V57">
            <v>155</v>
          </cell>
          <cell r="W57">
            <v>199</v>
          </cell>
        </row>
        <row r="58">
          <cell r="J58" t="str">
            <v>D8974318</v>
          </cell>
          <cell r="K58">
            <v>3.3</v>
          </cell>
          <cell r="L58">
            <v>3.3</v>
          </cell>
          <cell r="M58">
            <v>11.7</v>
          </cell>
          <cell r="N58">
            <v>0.05</v>
          </cell>
          <cell r="O58" t="str">
            <v>否</v>
          </cell>
          <cell r="P58">
            <v>150</v>
          </cell>
          <cell r="Q58">
            <v>1155</v>
          </cell>
          <cell r="R58">
            <v>150</v>
          </cell>
          <cell r="S58">
            <v>1155</v>
          </cell>
          <cell r="T58">
            <v>0</v>
          </cell>
          <cell r="U58">
            <v>0</v>
          </cell>
          <cell r="V58">
            <v>7.7</v>
          </cell>
          <cell r="W58">
            <v>19.899999999999999</v>
          </cell>
        </row>
        <row r="59">
          <cell r="J59" t="str">
            <v>D8487399</v>
          </cell>
          <cell r="K59">
            <v>3.3</v>
          </cell>
          <cell r="L59">
            <v>3.3</v>
          </cell>
          <cell r="M59">
            <v>11.7</v>
          </cell>
          <cell r="N59">
            <v>0.05</v>
          </cell>
          <cell r="O59" t="str">
            <v>否</v>
          </cell>
          <cell r="P59">
            <v>150</v>
          </cell>
          <cell r="Q59">
            <v>1155</v>
          </cell>
          <cell r="R59">
            <v>150</v>
          </cell>
          <cell r="S59">
            <v>1155</v>
          </cell>
          <cell r="T59">
            <v>0</v>
          </cell>
          <cell r="U59">
            <v>0</v>
          </cell>
          <cell r="V59">
            <v>7.7</v>
          </cell>
          <cell r="W59">
            <v>19.899999999999999</v>
          </cell>
        </row>
        <row r="60">
          <cell r="J60" t="str">
            <v>D4009315</v>
          </cell>
          <cell r="K60">
            <v>3.3</v>
          </cell>
          <cell r="L60">
            <v>3.3</v>
          </cell>
          <cell r="M60">
            <v>11.7</v>
          </cell>
          <cell r="N60">
            <v>0.04</v>
          </cell>
          <cell r="O60" t="str">
            <v>否</v>
          </cell>
          <cell r="P60">
            <v>150</v>
          </cell>
          <cell r="Q60">
            <v>1125</v>
          </cell>
          <cell r="R60">
            <v>150</v>
          </cell>
          <cell r="S60">
            <v>1125</v>
          </cell>
          <cell r="T60">
            <v>0</v>
          </cell>
          <cell r="U60">
            <v>0</v>
          </cell>
          <cell r="V60">
            <v>7.5</v>
          </cell>
          <cell r="W60">
            <v>17.899999999999999</v>
          </cell>
        </row>
        <row r="61">
          <cell r="J61" t="str">
            <v>D3753650</v>
          </cell>
          <cell r="K61">
            <v>3.3</v>
          </cell>
          <cell r="L61">
            <v>3.3</v>
          </cell>
          <cell r="M61">
            <v>11.7</v>
          </cell>
          <cell r="N61">
            <v>0.04</v>
          </cell>
          <cell r="O61" t="str">
            <v>否</v>
          </cell>
          <cell r="P61">
            <v>150</v>
          </cell>
          <cell r="Q61">
            <v>1125</v>
          </cell>
          <cell r="R61">
            <v>150</v>
          </cell>
          <cell r="S61">
            <v>1125</v>
          </cell>
          <cell r="T61">
            <v>0</v>
          </cell>
          <cell r="U61">
            <v>0</v>
          </cell>
          <cell r="V61">
            <v>7.5</v>
          </cell>
          <cell r="W61">
            <v>17.899999999999999</v>
          </cell>
        </row>
        <row r="62">
          <cell r="J62" t="str">
            <v>D1993747</v>
          </cell>
          <cell r="K62">
            <v>5.7</v>
          </cell>
          <cell r="L62">
            <v>5.7</v>
          </cell>
          <cell r="M62">
            <v>12.3</v>
          </cell>
          <cell r="N62">
            <v>0.08</v>
          </cell>
          <cell r="O62" t="str">
            <v>否</v>
          </cell>
          <cell r="P62">
            <v>100</v>
          </cell>
          <cell r="Q62">
            <v>950</v>
          </cell>
          <cell r="R62">
            <v>100</v>
          </cell>
          <cell r="S62">
            <v>950</v>
          </cell>
          <cell r="T62">
            <v>0</v>
          </cell>
          <cell r="U62">
            <v>0</v>
          </cell>
          <cell r="V62">
            <v>9.5</v>
          </cell>
          <cell r="W62">
            <v>23.9</v>
          </cell>
        </row>
        <row r="63">
          <cell r="J63" t="str">
            <v>D9427491</v>
          </cell>
          <cell r="K63">
            <v>5.7</v>
          </cell>
          <cell r="L63">
            <v>5.7</v>
          </cell>
          <cell r="M63">
            <v>12.3</v>
          </cell>
          <cell r="N63">
            <v>0.08</v>
          </cell>
          <cell r="O63" t="str">
            <v>否</v>
          </cell>
          <cell r="P63">
            <v>50</v>
          </cell>
          <cell r="Q63">
            <v>475</v>
          </cell>
          <cell r="R63">
            <v>50</v>
          </cell>
          <cell r="S63">
            <v>475</v>
          </cell>
          <cell r="T63">
            <v>0</v>
          </cell>
          <cell r="U63">
            <v>0</v>
          </cell>
          <cell r="V63">
            <v>9.5</v>
          </cell>
          <cell r="W63">
            <v>23.9</v>
          </cell>
        </row>
        <row r="64">
          <cell r="J64" t="str">
            <v>D9571057</v>
          </cell>
          <cell r="K64">
            <v>53</v>
          </cell>
          <cell r="L64">
            <v>33.5</v>
          </cell>
          <cell r="M64">
            <v>6</v>
          </cell>
          <cell r="N64">
            <v>1.89</v>
          </cell>
          <cell r="O64" t="str">
            <v>否</v>
          </cell>
          <cell r="P64">
            <v>12</v>
          </cell>
          <cell r="Q64">
            <v>1740</v>
          </cell>
          <cell r="R64">
            <v>2</v>
          </cell>
          <cell r="S64">
            <v>290</v>
          </cell>
          <cell r="T64">
            <v>0</v>
          </cell>
          <cell r="U64">
            <v>0</v>
          </cell>
          <cell r="V64">
            <v>145</v>
          </cell>
          <cell r="W64">
            <v>174</v>
          </cell>
        </row>
        <row r="65">
          <cell r="J65" t="str">
            <v>D7567011</v>
          </cell>
          <cell r="K65">
            <v>53</v>
          </cell>
          <cell r="L65">
            <v>33.5</v>
          </cell>
          <cell r="M65">
            <v>6</v>
          </cell>
          <cell r="N65">
            <v>1.89</v>
          </cell>
          <cell r="O65" t="str">
            <v>否</v>
          </cell>
          <cell r="P65">
            <v>12</v>
          </cell>
          <cell r="Q65">
            <v>1740</v>
          </cell>
          <cell r="R65">
            <v>2</v>
          </cell>
          <cell r="S65">
            <v>290</v>
          </cell>
          <cell r="T65">
            <v>0</v>
          </cell>
          <cell r="U65">
            <v>0</v>
          </cell>
          <cell r="V65">
            <v>145</v>
          </cell>
          <cell r="W65">
            <v>174</v>
          </cell>
        </row>
        <row r="66">
          <cell r="J66" t="str">
            <v>D7701184</v>
          </cell>
          <cell r="K66">
            <v>53</v>
          </cell>
          <cell r="L66">
            <v>33.5</v>
          </cell>
          <cell r="M66">
            <v>6</v>
          </cell>
          <cell r="N66">
            <v>1.89</v>
          </cell>
          <cell r="O66" t="str">
            <v>否</v>
          </cell>
          <cell r="P66">
            <v>6</v>
          </cell>
          <cell r="Q66">
            <v>780</v>
          </cell>
          <cell r="R66">
            <v>3</v>
          </cell>
          <cell r="S66">
            <v>390</v>
          </cell>
          <cell r="T66">
            <v>0</v>
          </cell>
          <cell r="U66">
            <v>0</v>
          </cell>
          <cell r="V66">
            <v>130</v>
          </cell>
          <cell r="W66">
            <v>154</v>
          </cell>
        </row>
        <row r="67">
          <cell r="J67" t="str">
            <v>D6658219</v>
          </cell>
          <cell r="K67">
            <v>53</v>
          </cell>
          <cell r="L67">
            <v>33.5</v>
          </cell>
          <cell r="M67">
            <v>6</v>
          </cell>
          <cell r="N67">
            <v>1.89</v>
          </cell>
          <cell r="O67" t="str">
            <v>否</v>
          </cell>
          <cell r="P67">
            <v>6</v>
          </cell>
          <cell r="Q67">
            <v>780</v>
          </cell>
          <cell r="R67">
            <v>4</v>
          </cell>
          <cell r="S67">
            <v>520</v>
          </cell>
          <cell r="T67">
            <v>0</v>
          </cell>
          <cell r="U67">
            <v>0</v>
          </cell>
          <cell r="V67">
            <v>130</v>
          </cell>
          <cell r="W67">
            <v>154</v>
          </cell>
        </row>
        <row r="68">
          <cell r="J68" t="str">
            <v>D4228477</v>
          </cell>
          <cell r="K68">
            <v>63</v>
          </cell>
          <cell r="L68">
            <v>38</v>
          </cell>
          <cell r="M68">
            <v>5.0999999999999996</v>
          </cell>
          <cell r="N68">
            <v>1.89</v>
          </cell>
          <cell r="O68" t="str">
            <v>否</v>
          </cell>
          <cell r="P68">
            <v>12</v>
          </cell>
          <cell r="Q68">
            <v>1740</v>
          </cell>
          <cell r="R68">
            <v>5</v>
          </cell>
          <cell r="S68">
            <v>725</v>
          </cell>
          <cell r="T68">
            <v>0</v>
          </cell>
          <cell r="U68">
            <v>0</v>
          </cell>
          <cell r="V68">
            <v>145</v>
          </cell>
          <cell r="W68">
            <v>183</v>
          </cell>
        </row>
        <row r="69">
          <cell r="J69" t="str">
            <v>D7766949</v>
          </cell>
          <cell r="K69">
            <v>63</v>
          </cell>
          <cell r="L69">
            <v>38</v>
          </cell>
          <cell r="M69">
            <v>5.0999999999999996</v>
          </cell>
          <cell r="N69">
            <v>1.89</v>
          </cell>
          <cell r="O69" t="str">
            <v>否</v>
          </cell>
          <cell r="P69">
            <v>12</v>
          </cell>
          <cell r="Q69">
            <v>1740</v>
          </cell>
          <cell r="R69">
            <v>5</v>
          </cell>
          <cell r="S69">
            <v>725</v>
          </cell>
          <cell r="T69">
            <v>0</v>
          </cell>
          <cell r="U69">
            <v>0</v>
          </cell>
          <cell r="V69">
            <v>145</v>
          </cell>
          <cell r="W69">
            <v>183</v>
          </cell>
        </row>
        <row r="70">
          <cell r="J70" t="str">
            <v>D4028774</v>
          </cell>
          <cell r="K70">
            <v>63</v>
          </cell>
          <cell r="L70">
            <v>38</v>
          </cell>
          <cell r="M70">
            <v>5.0999999999999996</v>
          </cell>
          <cell r="N70">
            <v>1.89</v>
          </cell>
          <cell r="O70" t="str">
            <v>否</v>
          </cell>
          <cell r="P70">
            <v>6</v>
          </cell>
          <cell r="Q70">
            <v>780</v>
          </cell>
          <cell r="R70">
            <v>5</v>
          </cell>
          <cell r="S70">
            <v>650</v>
          </cell>
          <cell r="T70">
            <v>0</v>
          </cell>
          <cell r="U70">
            <v>0</v>
          </cell>
          <cell r="V70">
            <v>130</v>
          </cell>
          <cell r="W70">
            <v>163</v>
          </cell>
        </row>
        <row r="71">
          <cell r="J71" t="str">
            <v>D8982783</v>
          </cell>
          <cell r="K71">
            <v>63</v>
          </cell>
          <cell r="L71">
            <v>38</v>
          </cell>
          <cell r="M71">
            <v>5.0999999999999996</v>
          </cell>
          <cell r="N71">
            <v>1.89</v>
          </cell>
          <cell r="O71" t="str">
            <v>否</v>
          </cell>
          <cell r="P71">
            <v>6</v>
          </cell>
          <cell r="Q71">
            <v>780</v>
          </cell>
          <cell r="R71">
            <v>5</v>
          </cell>
          <cell r="S71">
            <v>650</v>
          </cell>
          <cell r="T71">
            <v>0</v>
          </cell>
          <cell r="U71">
            <v>0</v>
          </cell>
          <cell r="V71">
            <v>130</v>
          </cell>
          <cell r="W71">
            <v>163</v>
          </cell>
        </row>
        <row r="72">
          <cell r="J72" t="str">
            <v>D5001600</v>
          </cell>
          <cell r="K72">
            <v>40</v>
          </cell>
          <cell r="L72">
            <v>60</v>
          </cell>
          <cell r="M72">
            <v>50</v>
          </cell>
          <cell r="N72">
            <v>0.2</v>
          </cell>
          <cell r="O72" t="str">
            <v>否</v>
          </cell>
          <cell r="P72">
            <v>100</v>
          </cell>
          <cell r="Q72">
            <v>1250</v>
          </cell>
          <cell r="R72">
            <v>100</v>
          </cell>
          <cell r="S72">
            <v>1250</v>
          </cell>
          <cell r="T72">
            <v>0</v>
          </cell>
          <cell r="U72">
            <v>0</v>
          </cell>
          <cell r="V72">
            <v>12.5</v>
          </cell>
          <cell r="W72">
            <v>16</v>
          </cell>
        </row>
        <row r="73">
          <cell r="J73" t="str">
            <v>D2548607</v>
          </cell>
          <cell r="K73">
            <v>40</v>
          </cell>
          <cell r="L73">
            <v>60</v>
          </cell>
          <cell r="M73">
            <v>50</v>
          </cell>
          <cell r="N73">
            <v>0.2</v>
          </cell>
          <cell r="O73" t="str">
            <v>否</v>
          </cell>
          <cell r="P73">
            <v>100</v>
          </cell>
          <cell r="Q73">
            <v>1250</v>
          </cell>
          <cell r="R73">
            <v>100</v>
          </cell>
          <cell r="S73">
            <v>1250</v>
          </cell>
          <cell r="T73">
            <v>0</v>
          </cell>
          <cell r="U73">
            <v>0</v>
          </cell>
          <cell r="V73">
            <v>12.5</v>
          </cell>
          <cell r="W73">
            <v>16</v>
          </cell>
        </row>
        <row r="74">
          <cell r="J74" t="str">
            <v>D4703200</v>
          </cell>
          <cell r="K74">
            <v>40</v>
          </cell>
          <cell r="L74">
            <v>60</v>
          </cell>
          <cell r="M74">
            <v>50</v>
          </cell>
          <cell r="N74">
            <v>0.2</v>
          </cell>
          <cell r="O74" t="str">
            <v>否</v>
          </cell>
          <cell r="P74">
            <v>100</v>
          </cell>
          <cell r="Q74">
            <v>1250</v>
          </cell>
          <cell r="R74">
            <v>100</v>
          </cell>
          <cell r="S74">
            <v>1250</v>
          </cell>
          <cell r="T74">
            <v>0</v>
          </cell>
          <cell r="U74">
            <v>0</v>
          </cell>
          <cell r="V74">
            <v>12.5</v>
          </cell>
          <cell r="W74">
            <v>16</v>
          </cell>
        </row>
        <row r="75">
          <cell r="J75" t="str">
            <v>D2244200</v>
          </cell>
          <cell r="K75">
            <v>40</v>
          </cell>
          <cell r="L75">
            <v>60</v>
          </cell>
          <cell r="M75">
            <v>50</v>
          </cell>
          <cell r="N75">
            <v>0.2</v>
          </cell>
          <cell r="O75" t="str">
            <v>否</v>
          </cell>
          <cell r="P75">
            <v>100</v>
          </cell>
          <cell r="Q75">
            <v>1250</v>
          </cell>
          <cell r="R75">
            <v>100</v>
          </cell>
          <cell r="S75">
            <v>1250</v>
          </cell>
          <cell r="T75">
            <v>0</v>
          </cell>
          <cell r="U75">
            <v>0</v>
          </cell>
          <cell r="V75">
            <v>12.5</v>
          </cell>
          <cell r="W75">
            <v>16</v>
          </cell>
        </row>
        <row r="76">
          <cell r="J76" t="str">
            <v>D7680224</v>
          </cell>
          <cell r="K76">
            <v>5</v>
          </cell>
          <cell r="L76">
            <v>5</v>
          </cell>
          <cell r="M76">
            <v>1</v>
          </cell>
          <cell r="N76">
            <v>0.5</v>
          </cell>
          <cell r="O76" t="str">
            <v>否</v>
          </cell>
          <cell r="P76">
            <v>80</v>
          </cell>
          <cell r="Q76">
            <v>480</v>
          </cell>
          <cell r="R76">
            <v>80</v>
          </cell>
          <cell r="S76">
            <v>480</v>
          </cell>
          <cell r="T76">
            <v>0</v>
          </cell>
          <cell r="U76">
            <v>0</v>
          </cell>
          <cell r="V76">
            <v>6</v>
          </cell>
          <cell r="W76">
            <v>12</v>
          </cell>
        </row>
        <row r="77">
          <cell r="J77" t="str">
            <v>D2732176</v>
          </cell>
          <cell r="K77">
            <v>10</v>
          </cell>
          <cell r="L77">
            <v>9.5</v>
          </cell>
          <cell r="M77">
            <v>7.4</v>
          </cell>
          <cell r="N77">
            <v>0.22</v>
          </cell>
          <cell r="O77" t="str">
            <v>否</v>
          </cell>
          <cell r="P77">
            <v>50</v>
          </cell>
          <cell r="Q77">
            <v>2070</v>
          </cell>
          <cell r="R77">
            <v>50</v>
          </cell>
          <cell r="S77">
            <v>2070</v>
          </cell>
          <cell r="T77">
            <v>0</v>
          </cell>
          <cell r="U77">
            <v>0</v>
          </cell>
          <cell r="V77">
            <v>41.4</v>
          </cell>
          <cell r="W77">
            <v>0</v>
          </cell>
        </row>
        <row r="78">
          <cell r="J78" t="str">
            <v>D1501986</v>
          </cell>
          <cell r="K78">
            <v>10</v>
          </cell>
          <cell r="L78">
            <v>9.5</v>
          </cell>
          <cell r="M78">
            <v>7.4</v>
          </cell>
          <cell r="N78">
            <v>0.22</v>
          </cell>
          <cell r="O78" t="str">
            <v>否</v>
          </cell>
          <cell r="P78">
            <v>25</v>
          </cell>
          <cell r="Q78">
            <v>755</v>
          </cell>
          <cell r="R78">
            <v>25</v>
          </cell>
          <cell r="S78">
            <v>755</v>
          </cell>
          <cell r="T78">
            <v>0</v>
          </cell>
          <cell r="U78">
            <v>0</v>
          </cell>
          <cell r="V78">
            <v>30.2</v>
          </cell>
          <cell r="W78">
            <v>0</v>
          </cell>
        </row>
        <row r="79">
          <cell r="J79" t="str">
            <v>D1210362</v>
          </cell>
          <cell r="K79">
            <v>10</v>
          </cell>
          <cell r="L79">
            <v>9.5</v>
          </cell>
          <cell r="M79">
            <v>7.4</v>
          </cell>
          <cell r="N79">
            <v>0.22</v>
          </cell>
          <cell r="O79" t="str">
            <v>否</v>
          </cell>
          <cell r="P79">
            <v>25</v>
          </cell>
          <cell r="Q79">
            <v>755</v>
          </cell>
          <cell r="R79">
            <v>25</v>
          </cell>
          <cell r="S79">
            <v>755</v>
          </cell>
          <cell r="T79">
            <v>0</v>
          </cell>
          <cell r="U79">
            <v>0</v>
          </cell>
          <cell r="V79">
            <v>30.2</v>
          </cell>
          <cell r="W79">
            <v>0</v>
          </cell>
        </row>
        <row r="80">
          <cell r="J80" t="str">
            <v>D1381406</v>
          </cell>
          <cell r="K80">
            <v>9.5</v>
          </cell>
          <cell r="L80">
            <v>9.5</v>
          </cell>
          <cell r="M80">
            <v>7</v>
          </cell>
          <cell r="N80">
            <v>0.1</v>
          </cell>
          <cell r="O80" t="str">
            <v>否</v>
          </cell>
          <cell r="P80">
            <v>25</v>
          </cell>
          <cell r="Q80">
            <v>509.99999999999994</v>
          </cell>
          <cell r="R80">
            <v>25</v>
          </cell>
          <cell r="S80">
            <v>509.99999999999994</v>
          </cell>
          <cell r="T80">
            <v>0</v>
          </cell>
          <cell r="U80">
            <v>0</v>
          </cell>
          <cell r="V80">
            <v>20.399999999999999</v>
          </cell>
          <cell r="W80">
            <v>0</v>
          </cell>
        </row>
        <row r="81">
          <cell r="J81" t="str">
            <v>D5170580</v>
          </cell>
          <cell r="K81">
            <v>9.5</v>
          </cell>
          <cell r="L81">
            <v>9.5</v>
          </cell>
          <cell r="M81">
            <v>7</v>
          </cell>
          <cell r="N81">
            <v>0.1</v>
          </cell>
          <cell r="O81" t="str">
            <v>否</v>
          </cell>
          <cell r="P81">
            <v>25</v>
          </cell>
          <cell r="Q81">
            <v>509.99999999999994</v>
          </cell>
          <cell r="R81">
            <v>25</v>
          </cell>
          <cell r="S81">
            <v>509.99999999999994</v>
          </cell>
          <cell r="T81">
            <v>0</v>
          </cell>
          <cell r="U81">
            <v>0</v>
          </cell>
          <cell r="V81">
            <v>20.399999999999999</v>
          </cell>
          <cell r="W81">
            <v>0</v>
          </cell>
        </row>
        <row r="82">
          <cell r="J82" t="str">
            <v>D1968158</v>
          </cell>
          <cell r="K82">
            <v>5.6</v>
          </cell>
          <cell r="L82">
            <v>5.6</v>
          </cell>
          <cell r="M82">
            <v>11</v>
          </cell>
          <cell r="N82">
            <v>0.1</v>
          </cell>
          <cell r="O82" t="str">
            <v>否</v>
          </cell>
          <cell r="P82">
            <v>50</v>
          </cell>
          <cell r="Q82">
            <v>680</v>
          </cell>
          <cell r="R82">
            <v>50</v>
          </cell>
          <cell r="S82">
            <v>680</v>
          </cell>
          <cell r="T82">
            <v>0</v>
          </cell>
          <cell r="U82">
            <v>0</v>
          </cell>
          <cell r="V82">
            <v>13.6</v>
          </cell>
          <cell r="W82">
            <v>17</v>
          </cell>
        </row>
        <row r="83">
          <cell r="J83" t="str">
            <v>D1303110</v>
          </cell>
          <cell r="K83">
            <v>5.6</v>
          </cell>
          <cell r="L83">
            <v>5.6</v>
          </cell>
          <cell r="M83">
            <v>11</v>
          </cell>
          <cell r="N83">
            <v>0.1</v>
          </cell>
          <cell r="O83" t="str">
            <v>否</v>
          </cell>
          <cell r="P83">
            <v>50</v>
          </cell>
          <cell r="Q83">
            <v>680</v>
          </cell>
          <cell r="R83">
            <v>50</v>
          </cell>
          <cell r="S83">
            <v>680</v>
          </cell>
          <cell r="T83">
            <v>0</v>
          </cell>
          <cell r="U83">
            <v>0</v>
          </cell>
          <cell r="V83">
            <v>13.6</v>
          </cell>
          <cell r="W83">
            <v>17</v>
          </cell>
        </row>
        <row r="84">
          <cell r="J84" t="str">
            <v>D1329736</v>
          </cell>
          <cell r="K84">
            <v>5.6</v>
          </cell>
          <cell r="L84">
            <v>5.6</v>
          </cell>
          <cell r="M84">
            <v>11</v>
          </cell>
          <cell r="N84">
            <v>0.1</v>
          </cell>
          <cell r="O84" t="str">
            <v>否</v>
          </cell>
          <cell r="P84">
            <v>50</v>
          </cell>
          <cell r="Q84">
            <v>1140</v>
          </cell>
          <cell r="R84">
            <v>50</v>
          </cell>
          <cell r="S84">
            <v>1140</v>
          </cell>
          <cell r="T84">
            <v>0</v>
          </cell>
          <cell r="U84">
            <v>0</v>
          </cell>
          <cell r="V84">
            <v>22.8</v>
          </cell>
          <cell r="W84">
            <v>28</v>
          </cell>
        </row>
        <row r="85">
          <cell r="J85" t="str">
            <v>D1914918</v>
          </cell>
          <cell r="K85">
            <v>4.5</v>
          </cell>
          <cell r="L85">
            <v>4.5</v>
          </cell>
          <cell r="M85">
            <v>13.5</v>
          </cell>
          <cell r="N85">
            <v>0.1</v>
          </cell>
          <cell r="O85" t="str">
            <v>否</v>
          </cell>
          <cell r="P85">
            <v>50</v>
          </cell>
          <cell r="Q85">
            <v>1140</v>
          </cell>
          <cell r="R85">
            <v>50</v>
          </cell>
          <cell r="S85">
            <v>1140</v>
          </cell>
          <cell r="T85">
            <v>0</v>
          </cell>
          <cell r="U85">
            <v>0</v>
          </cell>
          <cell r="V85">
            <v>22.8</v>
          </cell>
          <cell r="W85">
            <v>28</v>
          </cell>
        </row>
        <row r="86">
          <cell r="J86" t="str">
            <v>D1248206</v>
          </cell>
          <cell r="K86">
            <v>11.2</v>
          </cell>
          <cell r="L86">
            <v>10.7</v>
          </cell>
          <cell r="M86">
            <v>6.5</v>
          </cell>
          <cell r="N86">
            <v>0.22</v>
          </cell>
          <cell r="O86" t="str">
            <v>否</v>
          </cell>
          <cell r="P86">
            <v>50</v>
          </cell>
          <cell r="Q86">
            <v>1200</v>
          </cell>
          <cell r="R86">
            <v>50</v>
          </cell>
          <cell r="S86">
            <v>1200</v>
          </cell>
          <cell r="T86">
            <v>0</v>
          </cell>
          <cell r="U86">
            <v>0</v>
          </cell>
          <cell r="V86">
            <v>24</v>
          </cell>
          <cell r="W86">
            <v>0</v>
          </cell>
        </row>
        <row r="87">
          <cell r="J87" t="str">
            <v>D4473629</v>
          </cell>
          <cell r="K87">
            <v>11.2</v>
          </cell>
          <cell r="L87">
            <v>10.7</v>
          </cell>
          <cell r="M87">
            <v>6.5</v>
          </cell>
          <cell r="N87">
            <v>0.22</v>
          </cell>
          <cell r="O87" t="str">
            <v>否</v>
          </cell>
          <cell r="P87">
            <v>50</v>
          </cell>
          <cell r="Q87">
            <v>1200</v>
          </cell>
          <cell r="R87">
            <v>50</v>
          </cell>
          <cell r="S87">
            <v>1200</v>
          </cell>
          <cell r="T87">
            <v>0</v>
          </cell>
          <cell r="U87">
            <v>0</v>
          </cell>
          <cell r="V87">
            <v>24</v>
          </cell>
          <cell r="W87">
            <v>0</v>
          </cell>
        </row>
        <row r="88">
          <cell r="J88" t="str">
            <v>D1537976</v>
          </cell>
          <cell r="K88">
            <v>4.5</v>
          </cell>
          <cell r="L88">
            <v>4.5</v>
          </cell>
          <cell r="M88">
            <v>13.5</v>
          </cell>
          <cell r="N88">
            <v>0.1</v>
          </cell>
          <cell r="O88" t="str">
            <v>否</v>
          </cell>
          <cell r="P88">
            <v>50</v>
          </cell>
          <cell r="Q88">
            <v>865</v>
          </cell>
          <cell r="R88">
            <v>50</v>
          </cell>
          <cell r="S88">
            <v>865</v>
          </cell>
          <cell r="T88">
            <v>0</v>
          </cell>
          <cell r="U88">
            <v>0</v>
          </cell>
          <cell r="V88">
            <v>17.3</v>
          </cell>
          <cell r="W88">
            <v>0</v>
          </cell>
        </row>
        <row r="89">
          <cell r="J89" t="str">
            <v>D6602068</v>
          </cell>
          <cell r="K89">
            <v>4.5</v>
          </cell>
          <cell r="L89">
            <v>4.5</v>
          </cell>
          <cell r="M89">
            <v>13.5</v>
          </cell>
          <cell r="N89">
            <v>0.1</v>
          </cell>
          <cell r="O89" t="str">
            <v>否</v>
          </cell>
          <cell r="P89">
            <v>50</v>
          </cell>
          <cell r="Q89">
            <v>865</v>
          </cell>
          <cell r="R89">
            <v>50</v>
          </cell>
          <cell r="S89">
            <v>865</v>
          </cell>
          <cell r="T89">
            <v>0</v>
          </cell>
          <cell r="U89">
            <v>0</v>
          </cell>
          <cell r="V89">
            <v>17.3</v>
          </cell>
          <cell r="W89">
            <v>0</v>
          </cell>
        </row>
        <row r="90">
          <cell r="J90" t="str">
            <v>D1311348</v>
          </cell>
          <cell r="K90">
            <v>10</v>
          </cell>
          <cell r="L90">
            <v>9.5</v>
          </cell>
          <cell r="M90">
            <v>7.4</v>
          </cell>
          <cell r="N90">
            <v>0.22</v>
          </cell>
          <cell r="O90" t="str">
            <v>否</v>
          </cell>
          <cell r="P90">
            <v>50</v>
          </cell>
          <cell r="Q90">
            <v>1060</v>
          </cell>
          <cell r="R90">
            <v>50</v>
          </cell>
          <cell r="S90">
            <v>1060</v>
          </cell>
          <cell r="T90">
            <v>0</v>
          </cell>
          <cell r="U90">
            <v>0</v>
          </cell>
          <cell r="V90">
            <v>21.2</v>
          </cell>
          <cell r="W90">
            <v>0</v>
          </cell>
        </row>
        <row r="91">
          <cell r="J91" t="str">
            <v>D5944196</v>
          </cell>
          <cell r="K91">
            <v>10</v>
          </cell>
          <cell r="L91">
            <v>9.5</v>
          </cell>
          <cell r="M91">
            <v>7.4</v>
          </cell>
          <cell r="N91">
            <v>0.22</v>
          </cell>
          <cell r="O91" t="str">
            <v>否</v>
          </cell>
          <cell r="P91">
            <v>50</v>
          </cell>
          <cell r="Q91">
            <v>1060</v>
          </cell>
          <cell r="R91">
            <v>50</v>
          </cell>
          <cell r="S91">
            <v>1060</v>
          </cell>
          <cell r="T91">
            <v>0</v>
          </cell>
          <cell r="U91">
            <v>0</v>
          </cell>
          <cell r="V91">
            <v>21.2</v>
          </cell>
          <cell r="W91">
            <v>0</v>
          </cell>
        </row>
        <row r="92">
          <cell r="J92" t="str">
            <v>D1608708</v>
          </cell>
          <cell r="K92">
            <v>10</v>
          </cell>
          <cell r="L92">
            <v>9.5</v>
          </cell>
          <cell r="M92">
            <v>7.4</v>
          </cell>
          <cell r="N92">
            <v>0.22</v>
          </cell>
          <cell r="O92" t="str">
            <v>否</v>
          </cell>
          <cell r="P92">
            <v>25</v>
          </cell>
          <cell r="Q92">
            <v>1115</v>
          </cell>
          <cell r="R92">
            <v>25</v>
          </cell>
          <cell r="S92">
            <v>1115</v>
          </cell>
          <cell r="T92">
            <v>0</v>
          </cell>
          <cell r="U92">
            <v>0</v>
          </cell>
          <cell r="V92">
            <v>44.6</v>
          </cell>
          <cell r="W92">
            <v>0</v>
          </cell>
        </row>
        <row r="93">
          <cell r="J93" t="str">
            <v>D8544064</v>
          </cell>
          <cell r="K93">
            <v>10</v>
          </cell>
          <cell r="L93">
            <v>9.5</v>
          </cell>
          <cell r="M93">
            <v>7.4</v>
          </cell>
          <cell r="N93">
            <v>0.22</v>
          </cell>
          <cell r="O93" t="str">
            <v>否</v>
          </cell>
          <cell r="P93">
            <v>25</v>
          </cell>
          <cell r="Q93">
            <v>1115</v>
          </cell>
          <cell r="R93">
            <v>25</v>
          </cell>
          <cell r="S93">
            <v>1115</v>
          </cell>
          <cell r="T93">
            <v>0</v>
          </cell>
          <cell r="U93">
            <v>0</v>
          </cell>
          <cell r="V93">
            <v>44.6</v>
          </cell>
          <cell r="W93">
            <v>0</v>
          </cell>
        </row>
        <row r="94">
          <cell r="J94" t="str">
            <v>D1634331</v>
          </cell>
          <cell r="K94">
            <v>10</v>
          </cell>
          <cell r="L94">
            <v>9.5</v>
          </cell>
          <cell r="M94">
            <v>7.4</v>
          </cell>
          <cell r="N94">
            <v>0.22</v>
          </cell>
          <cell r="O94" t="str">
            <v>否</v>
          </cell>
          <cell r="P94">
            <v>25</v>
          </cell>
          <cell r="Q94">
            <v>944.99999999999989</v>
          </cell>
          <cell r="R94">
            <v>25</v>
          </cell>
          <cell r="S94">
            <v>944.99999999999989</v>
          </cell>
          <cell r="T94">
            <v>0</v>
          </cell>
          <cell r="U94">
            <v>0</v>
          </cell>
          <cell r="V94">
            <v>37.799999999999997</v>
          </cell>
          <cell r="W94">
            <v>0</v>
          </cell>
        </row>
        <row r="95">
          <cell r="J95" t="str">
            <v>D5546928</v>
          </cell>
          <cell r="K95">
            <v>10</v>
          </cell>
          <cell r="L95">
            <v>9.5</v>
          </cell>
          <cell r="M95">
            <v>7.4</v>
          </cell>
          <cell r="N95">
            <v>0.22</v>
          </cell>
          <cell r="O95" t="str">
            <v>否</v>
          </cell>
          <cell r="P95">
            <v>25</v>
          </cell>
          <cell r="Q95">
            <v>944.99999999999989</v>
          </cell>
          <cell r="R95">
            <v>25</v>
          </cell>
          <cell r="S95">
            <v>944.99999999999989</v>
          </cell>
          <cell r="T95">
            <v>0</v>
          </cell>
          <cell r="U95">
            <v>0</v>
          </cell>
          <cell r="V95">
            <v>37.799999999999997</v>
          </cell>
          <cell r="W95">
            <v>0</v>
          </cell>
        </row>
        <row r="96">
          <cell r="J96" t="str">
            <v>D7287005</v>
          </cell>
          <cell r="K96">
            <v>48</v>
          </cell>
          <cell r="L96">
            <v>32.5</v>
          </cell>
          <cell r="M96">
            <v>24.5</v>
          </cell>
          <cell r="N96">
            <v>0.76</v>
          </cell>
          <cell r="O96" t="str">
            <v>否</v>
          </cell>
          <cell r="P96">
            <v>5</v>
          </cell>
          <cell r="Q96">
            <v>620</v>
          </cell>
          <cell r="R96">
            <v>5</v>
          </cell>
          <cell r="S96">
            <v>620</v>
          </cell>
          <cell r="T96">
            <v>0</v>
          </cell>
          <cell r="U96">
            <v>0</v>
          </cell>
          <cell r="V96">
            <v>124</v>
          </cell>
          <cell r="W96">
            <v>0</v>
          </cell>
        </row>
        <row r="97">
          <cell r="J97" t="str">
            <v>D9513781</v>
          </cell>
          <cell r="K97">
            <v>48</v>
          </cell>
          <cell r="L97">
            <v>32.5</v>
          </cell>
          <cell r="M97">
            <v>24.5</v>
          </cell>
          <cell r="N97">
            <v>0.56999999999999995</v>
          </cell>
          <cell r="O97" t="str">
            <v>否</v>
          </cell>
          <cell r="P97">
            <v>18</v>
          </cell>
          <cell r="Q97">
            <v>2124</v>
          </cell>
          <cell r="R97">
            <v>18</v>
          </cell>
          <cell r="S97">
            <v>2124</v>
          </cell>
          <cell r="T97">
            <v>0</v>
          </cell>
          <cell r="U97">
            <v>0</v>
          </cell>
          <cell r="V97">
            <v>118</v>
          </cell>
          <cell r="W97">
            <v>0</v>
          </cell>
        </row>
        <row r="98">
          <cell r="J98" t="str">
            <v>D9517713</v>
          </cell>
          <cell r="K98">
            <v>48</v>
          </cell>
          <cell r="L98">
            <v>32.5</v>
          </cell>
          <cell r="M98">
            <v>24.5</v>
          </cell>
          <cell r="N98">
            <v>0.56999999999999995</v>
          </cell>
          <cell r="O98" t="str">
            <v>否</v>
          </cell>
          <cell r="P98">
            <v>9</v>
          </cell>
          <cell r="Q98">
            <v>1062</v>
          </cell>
          <cell r="R98">
            <v>9</v>
          </cell>
          <cell r="S98">
            <v>1062</v>
          </cell>
          <cell r="T98">
            <v>0</v>
          </cell>
          <cell r="U98">
            <v>0</v>
          </cell>
          <cell r="V98">
            <v>118</v>
          </cell>
          <cell r="W98">
            <v>0</v>
          </cell>
        </row>
        <row r="99">
          <cell r="J99" t="str">
            <v>D3367377</v>
          </cell>
          <cell r="K99">
            <v>48</v>
          </cell>
          <cell r="L99">
            <v>32.5</v>
          </cell>
          <cell r="M99">
            <v>24.5</v>
          </cell>
          <cell r="N99">
            <v>0.53</v>
          </cell>
          <cell r="O99" t="str">
            <v>否</v>
          </cell>
          <cell r="P99">
            <v>18</v>
          </cell>
          <cell r="Q99">
            <v>2124</v>
          </cell>
          <cell r="R99">
            <v>18</v>
          </cell>
          <cell r="S99">
            <v>2124</v>
          </cell>
          <cell r="T99">
            <v>0</v>
          </cell>
          <cell r="U99">
            <v>0</v>
          </cell>
          <cell r="V99">
            <v>118</v>
          </cell>
          <cell r="W99">
            <v>0</v>
          </cell>
        </row>
        <row r="100">
          <cell r="J100" t="str">
            <v>D5042611</v>
          </cell>
          <cell r="K100">
            <v>8.6999999999999993</v>
          </cell>
          <cell r="L100">
            <v>8.6999999999999993</v>
          </cell>
          <cell r="M100">
            <v>3.3</v>
          </cell>
          <cell r="N100">
            <v>0.22</v>
          </cell>
          <cell r="O100" t="str">
            <v>否</v>
          </cell>
          <cell r="P100">
            <v>30</v>
          </cell>
          <cell r="Q100">
            <v>540</v>
          </cell>
          <cell r="R100">
            <v>30</v>
          </cell>
          <cell r="S100">
            <v>540</v>
          </cell>
          <cell r="T100">
            <v>0</v>
          </cell>
          <cell r="U100">
            <v>0</v>
          </cell>
          <cell r="V100">
            <v>18</v>
          </cell>
          <cell r="W100">
            <v>0</v>
          </cell>
        </row>
        <row r="101">
          <cell r="J101" t="str">
            <v>D4933907</v>
          </cell>
          <cell r="K101">
            <v>8.6999999999999993</v>
          </cell>
          <cell r="L101">
            <v>8.6999999999999993</v>
          </cell>
          <cell r="M101">
            <v>3.3</v>
          </cell>
          <cell r="N101">
            <v>0.22</v>
          </cell>
          <cell r="O101" t="str">
            <v>否</v>
          </cell>
          <cell r="P101">
            <v>50</v>
          </cell>
          <cell r="Q101">
            <v>950</v>
          </cell>
          <cell r="R101">
            <v>50</v>
          </cell>
          <cell r="S101">
            <v>950</v>
          </cell>
          <cell r="T101">
            <v>0</v>
          </cell>
          <cell r="U101">
            <v>0</v>
          </cell>
          <cell r="V101">
            <v>19</v>
          </cell>
          <cell r="W101">
            <v>0</v>
          </cell>
        </row>
        <row r="102">
          <cell r="J102" t="str">
            <v>D4784658</v>
          </cell>
          <cell r="K102">
            <v>8.6999999999999993</v>
          </cell>
          <cell r="L102">
            <v>8.6999999999999993</v>
          </cell>
          <cell r="M102">
            <v>3.3</v>
          </cell>
          <cell r="N102">
            <v>0.22</v>
          </cell>
          <cell r="O102" t="str">
            <v>否</v>
          </cell>
          <cell r="P102">
            <v>50</v>
          </cell>
          <cell r="Q102">
            <v>950</v>
          </cell>
          <cell r="R102">
            <v>50</v>
          </cell>
          <cell r="S102">
            <v>950</v>
          </cell>
          <cell r="T102">
            <v>0</v>
          </cell>
          <cell r="U102">
            <v>0</v>
          </cell>
          <cell r="V102">
            <v>19</v>
          </cell>
          <cell r="W102">
            <v>0</v>
          </cell>
        </row>
        <row r="103">
          <cell r="J103" t="str">
            <v>D8834805</v>
          </cell>
          <cell r="K103">
            <v>8.6999999999999993</v>
          </cell>
          <cell r="L103">
            <v>8.6999999999999993</v>
          </cell>
          <cell r="M103">
            <v>3.3</v>
          </cell>
          <cell r="N103">
            <v>0.1</v>
          </cell>
          <cell r="O103" t="str">
            <v>否</v>
          </cell>
          <cell r="P103">
            <v>30</v>
          </cell>
          <cell r="Q103">
            <v>540</v>
          </cell>
          <cell r="R103">
            <v>30</v>
          </cell>
          <cell r="S103">
            <v>540</v>
          </cell>
          <cell r="T103">
            <v>0</v>
          </cell>
          <cell r="U103">
            <v>0</v>
          </cell>
          <cell r="V103">
            <v>18</v>
          </cell>
          <cell r="W103">
            <v>0</v>
          </cell>
        </row>
        <row r="104">
          <cell r="J104" t="str">
            <v>D7797299</v>
          </cell>
          <cell r="K104">
            <v>8.6999999999999993</v>
          </cell>
          <cell r="L104">
            <v>8.6999999999999993</v>
          </cell>
          <cell r="M104">
            <v>3.3</v>
          </cell>
          <cell r="N104">
            <v>0.1</v>
          </cell>
          <cell r="O104" t="str">
            <v>否</v>
          </cell>
          <cell r="P104">
            <v>50</v>
          </cell>
          <cell r="Q104">
            <v>950</v>
          </cell>
          <cell r="R104">
            <v>50</v>
          </cell>
          <cell r="S104">
            <v>950</v>
          </cell>
          <cell r="T104">
            <v>0</v>
          </cell>
          <cell r="U104">
            <v>0</v>
          </cell>
          <cell r="V104">
            <v>19</v>
          </cell>
          <cell r="W104">
            <v>0</v>
          </cell>
        </row>
        <row r="105">
          <cell r="J105" t="str">
            <v>D7441330</v>
          </cell>
          <cell r="K105">
            <v>8.6999999999999993</v>
          </cell>
          <cell r="L105">
            <v>8.6999999999999993</v>
          </cell>
          <cell r="M105">
            <v>3.3</v>
          </cell>
          <cell r="N105">
            <v>0.1</v>
          </cell>
          <cell r="O105" t="str">
            <v>否</v>
          </cell>
          <cell r="P105">
            <v>50</v>
          </cell>
          <cell r="Q105">
            <v>950</v>
          </cell>
          <cell r="R105">
            <v>50</v>
          </cell>
          <cell r="S105">
            <v>950</v>
          </cell>
          <cell r="T105">
            <v>0</v>
          </cell>
          <cell r="U105">
            <v>0</v>
          </cell>
          <cell r="V105">
            <v>19</v>
          </cell>
          <cell r="W105">
            <v>0</v>
          </cell>
        </row>
        <row r="106">
          <cell r="J106" t="str">
            <v>D2082433</v>
          </cell>
          <cell r="K106">
            <v>8.6999999999999993</v>
          </cell>
          <cell r="L106">
            <v>8.6999999999999993</v>
          </cell>
          <cell r="M106">
            <v>3.3</v>
          </cell>
          <cell r="N106">
            <v>0.22</v>
          </cell>
          <cell r="O106" t="str">
            <v>否</v>
          </cell>
          <cell r="P106">
            <v>30</v>
          </cell>
          <cell r="Q106">
            <v>330</v>
          </cell>
          <cell r="R106">
            <v>30</v>
          </cell>
          <cell r="S106">
            <v>330</v>
          </cell>
          <cell r="T106">
            <v>0</v>
          </cell>
          <cell r="U106">
            <v>0</v>
          </cell>
          <cell r="V106">
            <v>11</v>
          </cell>
          <cell r="W106">
            <v>0</v>
          </cell>
        </row>
        <row r="107">
          <cell r="J107" t="str">
            <v>D4838780</v>
          </cell>
          <cell r="K107">
            <v>8.6999999999999993</v>
          </cell>
          <cell r="L107">
            <v>8.6999999999999993</v>
          </cell>
          <cell r="M107">
            <v>3.3</v>
          </cell>
          <cell r="N107">
            <v>0.22</v>
          </cell>
          <cell r="O107" t="str">
            <v>否</v>
          </cell>
          <cell r="P107">
            <v>50</v>
          </cell>
          <cell r="Q107">
            <v>600</v>
          </cell>
          <cell r="R107">
            <v>50</v>
          </cell>
          <cell r="S107">
            <v>600</v>
          </cell>
          <cell r="T107">
            <v>0</v>
          </cell>
          <cell r="U107">
            <v>0</v>
          </cell>
          <cell r="V107">
            <v>12</v>
          </cell>
          <cell r="W107">
            <v>0</v>
          </cell>
        </row>
        <row r="108">
          <cell r="J108" t="str">
            <v>D1637800</v>
          </cell>
          <cell r="K108">
            <v>8.6999999999999993</v>
          </cell>
          <cell r="L108">
            <v>8.6999999999999993</v>
          </cell>
          <cell r="M108">
            <v>3.3</v>
          </cell>
          <cell r="N108">
            <v>0.22</v>
          </cell>
          <cell r="O108" t="str">
            <v>否</v>
          </cell>
          <cell r="P108">
            <v>50</v>
          </cell>
          <cell r="Q108">
            <v>600</v>
          </cell>
          <cell r="R108">
            <v>50</v>
          </cell>
          <cell r="S108">
            <v>600</v>
          </cell>
          <cell r="T108">
            <v>0</v>
          </cell>
          <cell r="U108">
            <v>0</v>
          </cell>
          <cell r="V108">
            <v>12</v>
          </cell>
          <cell r="W108">
            <v>0</v>
          </cell>
        </row>
        <row r="109">
          <cell r="J109" t="str">
            <v>D2054986</v>
          </cell>
          <cell r="K109">
            <v>15.1</v>
          </cell>
          <cell r="L109">
            <v>5.8</v>
          </cell>
          <cell r="M109">
            <v>4.7</v>
          </cell>
          <cell r="N109">
            <v>0.18</v>
          </cell>
          <cell r="O109" t="str">
            <v>否</v>
          </cell>
          <cell r="P109">
            <v>20</v>
          </cell>
          <cell r="Q109">
            <v>380</v>
          </cell>
          <cell r="R109">
            <v>20</v>
          </cell>
          <cell r="S109">
            <v>380</v>
          </cell>
          <cell r="T109">
            <v>0</v>
          </cell>
          <cell r="U109">
            <v>0</v>
          </cell>
          <cell r="V109">
            <v>19</v>
          </cell>
          <cell r="W109">
            <v>55</v>
          </cell>
        </row>
        <row r="110">
          <cell r="J110" t="str">
            <v>D9020570</v>
          </cell>
          <cell r="K110">
            <v>17.600000000000001</v>
          </cell>
          <cell r="L110">
            <v>6</v>
          </cell>
          <cell r="M110">
            <v>5.8</v>
          </cell>
          <cell r="N110">
            <v>0.23</v>
          </cell>
          <cell r="O110" t="str">
            <v>否</v>
          </cell>
          <cell r="P110">
            <v>20</v>
          </cell>
          <cell r="Q110">
            <v>1100</v>
          </cell>
          <cell r="R110">
            <v>20</v>
          </cell>
          <cell r="S110">
            <v>1100</v>
          </cell>
          <cell r="T110">
            <v>0</v>
          </cell>
          <cell r="U110">
            <v>0</v>
          </cell>
          <cell r="V110">
            <v>55</v>
          </cell>
          <cell r="W110">
            <v>110</v>
          </cell>
        </row>
        <row r="111">
          <cell r="J111" t="str">
            <v>D7835925</v>
          </cell>
          <cell r="K111">
            <v>12.5</v>
          </cell>
          <cell r="L111">
            <v>3.65</v>
          </cell>
          <cell r="M111">
            <v>0.7</v>
          </cell>
          <cell r="N111">
            <v>0.1</v>
          </cell>
          <cell r="O111" t="str">
            <v>否</v>
          </cell>
          <cell r="P111">
            <v>1000</v>
          </cell>
          <cell r="Q111">
            <v>0</v>
          </cell>
          <cell r="R111">
            <v>1000</v>
          </cell>
          <cell r="S111">
            <v>0</v>
          </cell>
          <cell r="T111">
            <v>0</v>
          </cell>
          <cell r="U111">
            <v>0</v>
          </cell>
          <cell r="V111">
            <v>0</v>
          </cell>
          <cell r="W111">
            <v>0</v>
          </cell>
        </row>
        <row r="112">
          <cell r="J112" t="str">
            <v>D3774400</v>
          </cell>
          <cell r="K112">
            <v>9.6999999999999993</v>
          </cell>
          <cell r="L112">
            <v>18.600000000000001</v>
          </cell>
          <cell r="M112">
            <v>9.6999999999999993</v>
          </cell>
          <cell r="N112">
            <v>0.32</v>
          </cell>
          <cell r="O112" t="str">
            <v>否</v>
          </cell>
          <cell r="P112">
            <v>10</v>
          </cell>
          <cell r="Q112">
            <v>780</v>
          </cell>
          <cell r="R112">
            <v>10</v>
          </cell>
          <cell r="S112">
            <v>780</v>
          </cell>
          <cell r="T112">
            <v>0</v>
          </cell>
          <cell r="U112">
            <v>0</v>
          </cell>
          <cell r="V112">
            <v>78</v>
          </cell>
          <cell r="W112">
            <v>155</v>
          </cell>
        </row>
        <row r="113">
          <cell r="J113" t="str">
            <v>D9708819</v>
          </cell>
          <cell r="K113">
            <v>7.4</v>
          </cell>
          <cell r="L113">
            <v>7.4</v>
          </cell>
          <cell r="M113">
            <v>15</v>
          </cell>
          <cell r="N113">
            <v>0.25</v>
          </cell>
          <cell r="O113" t="str">
            <v>否</v>
          </cell>
          <cell r="P113">
            <v>10</v>
          </cell>
          <cell r="Q113">
            <v>380</v>
          </cell>
          <cell r="R113">
            <v>10</v>
          </cell>
          <cell r="S113">
            <v>380</v>
          </cell>
          <cell r="T113">
            <v>0</v>
          </cell>
          <cell r="U113">
            <v>0</v>
          </cell>
          <cell r="V113">
            <v>38</v>
          </cell>
          <cell r="W113">
            <v>76</v>
          </cell>
        </row>
        <row r="114">
          <cell r="J114" t="str">
            <v>D6363416</v>
          </cell>
          <cell r="K114">
            <v>12.2</v>
          </cell>
          <cell r="L114">
            <v>5.2</v>
          </cell>
          <cell r="M114">
            <v>5.9</v>
          </cell>
          <cell r="N114">
            <v>0.12</v>
          </cell>
          <cell r="O114" t="str">
            <v>否</v>
          </cell>
          <cell r="P114">
            <v>20</v>
          </cell>
          <cell r="Q114">
            <v>800</v>
          </cell>
          <cell r="R114">
            <v>20</v>
          </cell>
          <cell r="S114">
            <v>800</v>
          </cell>
          <cell r="T114">
            <v>0</v>
          </cell>
          <cell r="U114">
            <v>0</v>
          </cell>
          <cell r="V114">
            <v>40</v>
          </cell>
          <cell r="W114">
            <v>80</v>
          </cell>
        </row>
        <row r="115">
          <cell r="J115" t="str">
            <v>D1216575</v>
          </cell>
          <cell r="K115">
            <v>22.1</v>
          </cell>
          <cell r="L115">
            <v>5.7</v>
          </cell>
          <cell r="M115">
            <v>7.8</v>
          </cell>
          <cell r="N115">
            <v>2.5099999999999998</v>
          </cell>
          <cell r="O115" t="str">
            <v>否</v>
          </cell>
          <cell r="P115">
            <v>150</v>
          </cell>
          <cell r="Q115">
            <v>6600</v>
          </cell>
          <cell r="R115">
            <v>150</v>
          </cell>
          <cell r="S115">
            <v>6600</v>
          </cell>
          <cell r="T115">
            <v>0</v>
          </cell>
          <cell r="U115">
            <v>0</v>
          </cell>
          <cell r="V115">
            <v>44</v>
          </cell>
          <cell r="W115">
            <v>78</v>
          </cell>
        </row>
        <row r="116">
          <cell r="J116" t="str">
            <v>D7113447</v>
          </cell>
          <cell r="K116">
            <v>14.1</v>
          </cell>
          <cell r="L116">
            <v>6.2</v>
          </cell>
          <cell r="M116">
            <v>3.9</v>
          </cell>
          <cell r="N116">
            <v>0.13</v>
          </cell>
          <cell r="O116" t="str">
            <v>否</v>
          </cell>
          <cell r="P116">
            <v>20</v>
          </cell>
          <cell r="Q116">
            <v>440</v>
          </cell>
          <cell r="R116">
            <v>20</v>
          </cell>
          <cell r="S116">
            <v>440</v>
          </cell>
          <cell r="T116">
            <v>0</v>
          </cell>
          <cell r="U116">
            <v>0</v>
          </cell>
          <cell r="V116">
            <v>22</v>
          </cell>
          <cell r="W116">
            <v>56</v>
          </cell>
        </row>
        <row r="117">
          <cell r="J117" t="str">
            <v>D2485631</v>
          </cell>
          <cell r="K117">
            <v>6</v>
          </cell>
          <cell r="L117">
            <v>22</v>
          </cell>
          <cell r="M117">
            <v>6</v>
          </cell>
          <cell r="N117">
            <v>0.25</v>
          </cell>
          <cell r="O117" t="str">
            <v>否</v>
          </cell>
          <cell r="P117">
            <v>10</v>
          </cell>
          <cell r="Q117">
            <v>580</v>
          </cell>
          <cell r="R117">
            <v>10</v>
          </cell>
          <cell r="S117">
            <v>580</v>
          </cell>
          <cell r="T117">
            <v>0</v>
          </cell>
          <cell r="U117">
            <v>0</v>
          </cell>
          <cell r="V117">
            <v>58</v>
          </cell>
          <cell r="W117">
            <v>115</v>
          </cell>
        </row>
        <row r="118">
          <cell r="J118" t="str">
            <v>D4725211</v>
          </cell>
          <cell r="K118">
            <v>13.7</v>
          </cell>
          <cell r="L118">
            <v>5.6</v>
          </cell>
          <cell r="M118">
            <v>4.4000000000000004</v>
          </cell>
          <cell r="N118">
            <v>0.18</v>
          </cell>
          <cell r="O118" t="str">
            <v>否</v>
          </cell>
          <cell r="P118">
            <v>20</v>
          </cell>
          <cell r="Q118">
            <v>1000</v>
          </cell>
          <cell r="R118">
            <v>20</v>
          </cell>
          <cell r="S118">
            <v>1000</v>
          </cell>
          <cell r="T118">
            <v>0</v>
          </cell>
          <cell r="U118">
            <v>0</v>
          </cell>
          <cell r="V118">
            <v>50</v>
          </cell>
          <cell r="W118">
            <v>100</v>
          </cell>
        </row>
        <row r="119">
          <cell r="J119" t="str">
            <v>D4476157</v>
          </cell>
          <cell r="K119">
            <v>14</v>
          </cell>
          <cell r="L119">
            <v>14</v>
          </cell>
          <cell r="M119">
            <v>34</v>
          </cell>
          <cell r="N119">
            <v>1</v>
          </cell>
          <cell r="O119" t="str">
            <v>是</v>
          </cell>
          <cell r="P119">
            <v>10</v>
          </cell>
          <cell r="Q119">
            <v>310</v>
          </cell>
          <cell r="R119">
            <v>10</v>
          </cell>
          <cell r="S119">
            <v>310</v>
          </cell>
          <cell r="T119">
            <v>0</v>
          </cell>
          <cell r="U119">
            <v>0</v>
          </cell>
          <cell r="V119">
            <v>31</v>
          </cell>
          <cell r="W119">
            <v>60</v>
          </cell>
        </row>
        <row r="120">
          <cell r="J120" t="str">
            <v>D4434638</v>
          </cell>
          <cell r="K120">
            <v>14</v>
          </cell>
          <cell r="L120">
            <v>14</v>
          </cell>
          <cell r="M120">
            <v>34</v>
          </cell>
          <cell r="N120">
            <v>1</v>
          </cell>
          <cell r="O120" t="str">
            <v>是</v>
          </cell>
          <cell r="P120">
            <v>10</v>
          </cell>
          <cell r="Q120">
            <v>310</v>
          </cell>
          <cell r="R120">
            <v>10</v>
          </cell>
          <cell r="S120">
            <v>310</v>
          </cell>
          <cell r="T120">
            <v>0</v>
          </cell>
          <cell r="U120">
            <v>0</v>
          </cell>
          <cell r="V120">
            <v>31</v>
          </cell>
          <cell r="W120">
            <v>60</v>
          </cell>
        </row>
        <row r="121">
          <cell r="J121" t="str">
            <v>D5120490</v>
          </cell>
          <cell r="K121">
            <v>14</v>
          </cell>
          <cell r="L121">
            <v>14</v>
          </cell>
          <cell r="M121">
            <v>34</v>
          </cell>
          <cell r="N121">
            <v>1</v>
          </cell>
          <cell r="O121" t="str">
            <v>是</v>
          </cell>
          <cell r="P121">
            <v>10</v>
          </cell>
          <cell r="Q121">
            <v>310</v>
          </cell>
          <cell r="R121">
            <v>10</v>
          </cell>
          <cell r="S121">
            <v>310</v>
          </cell>
          <cell r="T121">
            <v>0</v>
          </cell>
          <cell r="U121">
            <v>0</v>
          </cell>
          <cell r="V121">
            <v>31</v>
          </cell>
          <cell r="W121">
            <v>60</v>
          </cell>
        </row>
        <row r="122">
          <cell r="J122" t="str">
            <v>D2302178</v>
          </cell>
          <cell r="K122">
            <v>38</v>
          </cell>
          <cell r="L122">
            <v>32</v>
          </cell>
          <cell r="M122">
            <v>17</v>
          </cell>
          <cell r="N122">
            <v>1</v>
          </cell>
          <cell r="O122" t="str">
            <v>是</v>
          </cell>
          <cell r="P122">
            <v>10</v>
          </cell>
          <cell r="Q122">
            <v>1050</v>
          </cell>
          <cell r="R122">
            <v>10</v>
          </cell>
          <cell r="S122">
            <v>1050</v>
          </cell>
          <cell r="T122">
            <v>0</v>
          </cell>
          <cell r="U122">
            <v>0</v>
          </cell>
          <cell r="V122">
            <v>105</v>
          </cell>
          <cell r="W122">
            <v>132</v>
          </cell>
        </row>
        <row r="123">
          <cell r="J123" t="str">
            <v>D9083874</v>
          </cell>
          <cell r="K123">
            <v>23</v>
          </cell>
          <cell r="L123">
            <v>5</v>
          </cell>
          <cell r="M123">
            <v>40</v>
          </cell>
          <cell r="N123">
            <v>0.6</v>
          </cell>
          <cell r="O123" t="str">
            <v>是</v>
          </cell>
          <cell r="P123">
            <v>10</v>
          </cell>
          <cell r="Q123">
            <v>1410</v>
          </cell>
          <cell r="R123">
            <v>10</v>
          </cell>
          <cell r="S123">
            <v>1410</v>
          </cell>
          <cell r="T123">
            <v>0</v>
          </cell>
          <cell r="U123">
            <v>0</v>
          </cell>
          <cell r="V123">
            <v>141</v>
          </cell>
          <cell r="W123">
            <v>175</v>
          </cell>
        </row>
        <row r="124">
          <cell r="J124" t="str">
            <v>D7320426</v>
          </cell>
          <cell r="K124">
            <v>23</v>
          </cell>
          <cell r="L124">
            <v>5</v>
          </cell>
          <cell r="M124">
            <v>40</v>
          </cell>
          <cell r="N124">
            <v>0.6</v>
          </cell>
          <cell r="O124" t="str">
            <v>是</v>
          </cell>
          <cell r="P124">
            <v>10</v>
          </cell>
          <cell r="Q124">
            <v>1410</v>
          </cell>
          <cell r="R124">
            <v>10</v>
          </cell>
          <cell r="S124">
            <v>1410</v>
          </cell>
          <cell r="T124">
            <v>0</v>
          </cell>
          <cell r="U124">
            <v>0</v>
          </cell>
          <cell r="V124">
            <v>141</v>
          </cell>
          <cell r="W124">
            <v>175</v>
          </cell>
        </row>
        <row r="125">
          <cell r="J125" t="str">
            <v>D5555460</v>
          </cell>
          <cell r="K125">
            <v>23</v>
          </cell>
          <cell r="L125">
            <v>5</v>
          </cell>
          <cell r="M125">
            <v>40</v>
          </cell>
          <cell r="N125">
            <v>0.6</v>
          </cell>
          <cell r="O125" t="str">
            <v>是</v>
          </cell>
          <cell r="P125">
            <v>10</v>
          </cell>
          <cell r="Q125">
            <v>1410</v>
          </cell>
          <cell r="R125">
            <v>10</v>
          </cell>
          <cell r="S125">
            <v>1410</v>
          </cell>
          <cell r="T125">
            <v>0</v>
          </cell>
          <cell r="U125">
            <v>0</v>
          </cell>
          <cell r="V125">
            <v>141</v>
          </cell>
          <cell r="W125">
            <v>175</v>
          </cell>
        </row>
        <row r="126">
          <cell r="J126" t="str">
            <v>D7833038</v>
          </cell>
          <cell r="K126">
            <v>23</v>
          </cell>
          <cell r="L126">
            <v>5</v>
          </cell>
          <cell r="M126">
            <v>40</v>
          </cell>
          <cell r="N126">
            <v>0.6</v>
          </cell>
          <cell r="O126" t="str">
            <v>是</v>
          </cell>
          <cell r="P126">
            <v>10</v>
          </cell>
          <cell r="Q126">
            <v>1410</v>
          </cell>
          <cell r="R126">
            <v>10</v>
          </cell>
          <cell r="S126">
            <v>1410</v>
          </cell>
          <cell r="T126">
            <v>0</v>
          </cell>
          <cell r="U126">
            <v>0</v>
          </cell>
          <cell r="V126">
            <v>141</v>
          </cell>
          <cell r="W126">
            <v>175</v>
          </cell>
        </row>
        <row r="127">
          <cell r="J127" t="str">
            <v>D8997050</v>
          </cell>
          <cell r="K127">
            <v>23</v>
          </cell>
          <cell r="L127">
            <v>5</v>
          </cell>
          <cell r="M127">
            <v>40</v>
          </cell>
          <cell r="N127">
            <v>0.6</v>
          </cell>
          <cell r="O127" t="str">
            <v>是</v>
          </cell>
          <cell r="P127">
            <v>10</v>
          </cell>
          <cell r="Q127">
            <v>1410</v>
          </cell>
          <cell r="R127">
            <v>10</v>
          </cell>
          <cell r="S127">
            <v>1410</v>
          </cell>
          <cell r="T127">
            <v>0</v>
          </cell>
          <cell r="U127">
            <v>0</v>
          </cell>
          <cell r="V127">
            <v>141</v>
          </cell>
          <cell r="W127">
            <v>175</v>
          </cell>
        </row>
        <row r="128">
          <cell r="J128" t="str">
            <v>D5601678</v>
          </cell>
          <cell r="K128">
            <v>23</v>
          </cell>
          <cell r="L128">
            <v>5</v>
          </cell>
          <cell r="M128">
            <v>40</v>
          </cell>
          <cell r="N128">
            <v>0.6</v>
          </cell>
          <cell r="O128" t="str">
            <v>是</v>
          </cell>
          <cell r="P128">
            <v>10</v>
          </cell>
          <cell r="Q128">
            <v>1410</v>
          </cell>
          <cell r="R128">
            <v>10</v>
          </cell>
          <cell r="S128">
            <v>1410</v>
          </cell>
          <cell r="T128">
            <v>0</v>
          </cell>
          <cell r="U128">
            <v>0</v>
          </cell>
          <cell r="V128">
            <v>141</v>
          </cell>
          <cell r="W128">
            <v>175</v>
          </cell>
        </row>
        <row r="129">
          <cell r="J129" t="str">
            <v>D1459389</v>
          </cell>
          <cell r="K129">
            <v>55</v>
          </cell>
          <cell r="L129">
            <v>55</v>
          </cell>
          <cell r="M129">
            <v>30</v>
          </cell>
          <cell r="N129">
            <v>4</v>
          </cell>
          <cell r="O129" t="str">
            <v>是</v>
          </cell>
          <cell r="P129">
            <v>1</v>
          </cell>
          <cell r="Q129">
            <v>208</v>
          </cell>
          <cell r="R129">
            <v>1</v>
          </cell>
          <cell r="S129">
            <v>208</v>
          </cell>
          <cell r="T129">
            <v>0</v>
          </cell>
          <cell r="U129">
            <v>0</v>
          </cell>
          <cell r="V129">
            <v>208</v>
          </cell>
          <cell r="W129">
            <v>300</v>
          </cell>
        </row>
        <row r="130">
          <cell r="J130" t="str">
            <v>D6223476</v>
          </cell>
          <cell r="K130">
            <v>55</v>
          </cell>
          <cell r="L130">
            <v>55</v>
          </cell>
          <cell r="M130">
            <v>30</v>
          </cell>
          <cell r="N130">
            <v>4</v>
          </cell>
          <cell r="O130" t="str">
            <v>是</v>
          </cell>
          <cell r="P130">
            <v>1</v>
          </cell>
          <cell r="Q130">
            <v>208</v>
          </cell>
          <cell r="R130">
            <v>1</v>
          </cell>
          <cell r="S130">
            <v>208</v>
          </cell>
          <cell r="T130">
            <v>0</v>
          </cell>
          <cell r="U130">
            <v>0</v>
          </cell>
          <cell r="V130">
            <v>208</v>
          </cell>
          <cell r="W130">
            <v>300</v>
          </cell>
        </row>
        <row r="131">
          <cell r="J131" t="str">
            <v>D9207970</v>
          </cell>
          <cell r="K131">
            <v>55</v>
          </cell>
          <cell r="L131">
            <v>55</v>
          </cell>
          <cell r="M131">
            <v>30</v>
          </cell>
          <cell r="N131">
            <v>4</v>
          </cell>
          <cell r="O131" t="str">
            <v>是</v>
          </cell>
          <cell r="P131">
            <v>1</v>
          </cell>
          <cell r="Q131">
            <v>208</v>
          </cell>
          <cell r="R131">
            <v>1</v>
          </cell>
          <cell r="S131">
            <v>208</v>
          </cell>
          <cell r="T131">
            <v>0</v>
          </cell>
          <cell r="U131">
            <v>0</v>
          </cell>
          <cell r="V131">
            <v>208</v>
          </cell>
          <cell r="W131">
            <v>300</v>
          </cell>
        </row>
        <row r="132">
          <cell r="J132" t="str">
            <v>D2248052</v>
          </cell>
          <cell r="K132">
            <v>45</v>
          </cell>
          <cell r="L132">
            <v>45</v>
          </cell>
          <cell r="M132">
            <v>20</v>
          </cell>
          <cell r="N132">
            <v>6</v>
          </cell>
          <cell r="O132" t="str">
            <v>是</v>
          </cell>
          <cell r="P132">
            <v>2</v>
          </cell>
          <cell r="Q132">
            <v>516</v>
          </cell>
          <cell r="R132">
            <v>2</v>
          </cell>
          <cell r="S132">
            <v>516</v>
          </cell>
          <cell r="T132">
            <v>0</v>
          </cell>
          <cell r="U132">
            <v>0</v>
          </cell>
          <cell r="V132">
            <v>258</v>
          </cell>
          <cell r="W132">
            <v>375</v>
          </cell>
        </row>
        <row r="133">
          <cell r="J133" t="str">
            <v>D6821747</v>
          </cell>
          <cell r="K133">
            <v>45</v>
          </cell>
          <cell r="L133">
            <v>45</v>
          </cell>
          <cell r="M133">
            <v>20</v>
          </cell>
          <cell r="N133">
            <v>6</v>
          </cell>
          <cell r="O133" t="str">
            <v>是</v>
          </cell>
          <cell r="P133">
            <v>2</v>
          </cell>
          <cell r="Q133">
            <v>632</v>
          </cell>
          <cell r="R133">
            <v>2</v>
          </cell>
          <cell r="S133">
            <v>632</v>
          </cell>
          <cell r="T133">
            <v>0</v>
          </cell>
          <cell r="U133">
            <v>0</v>
          </cell>
          <cell r="V133">
            <v>316</v>
          </cell>
          <cell r="W133">
            <v>375</v>
          </cell>
        </row>
        <row r="134">
          <cell r="J134" t="str">
            <v>D1058534</v>
          </cell>
          <cell r="K134">
            <v>27</v>
          </cell>
          <cell r="L134">
            <v>27</v>
          </cell>
          <cell r="M134">
            <v>27</v>
          </cell>
          <cell r="N134">
            <v>2</v>
          </cell>
          <cell r="O134" t="str">
            <v>是</v>
          </cell>
          <cell r="P134">
            <v>10</v>
          </cell>
          <cell r="Q134">
            <v>500</v>
          </cell>
          <cell r="R134">
            <v>10</v>
          </cell>
          <cell r="S134">
            <v>500</v>
          </cell>
          <cell r="T134">
            <v>0</v>
          </cell>
          <cell r="U134">
            <v>0</v>
          </cell>
          <cell r="V134">
            <v>50</v>
          </cell>
          <cell r="W134">
            <v>58.4</v>
          </cell>
        </row>
        <row r="135">
          <cell r="J135" t="str">
            <v>D1339614</v>
          </cell>
          <cell r="K135">
            <v>37</v>
          </cell>
          <cell r="L135">
            <v>37</v>
          </cell>
          <cell r="M135">
            <v>37</v>
          </cell>
          <cell r="N135">
            <v>2</v>
          </cell>
          <cell r="O135" t="str">
            <v>是</v>
          </cell>
          <cell r="P135">
            <v>15</v>
          </cell>
          <cell r="Q135">
            <v>1050</v>
          </cell>
          <cell r="R135">
            <v>15</v>
          </cell>
          <cell r="S135">
            <v>1050</v>
          </cell>
          <cell r="T135">
            <v>0</v>
          </cell>
          <cell r="U135">
            <v>0</v>
          </cell>
          <cell r="V135">
            <v>70</v>
          </cell>
          <cell r="W135">
            <v>87.6</v>
          </cell>
        </row>
        <row r="136">
          <cell r="J136" t="str">
            <v>D2627399</v>
          </cell>
          <cell r="K136">
            <v>35</v>
          </cell>
          <cell r="L136">
            <v>35</v>
          </cell>
          <cell r="M136">
            <v>35</v>
          </cell>
          <cell r="N136">
            <v>3</v>
          </cell>
          <cell r="O136" t="str">
            <v>是</v>
          </cell>
          <cell r="P136">
            <v>2</v>
          </cell>
          <cell r="Q136">
            <v>268</v>
          </cell>
          <cell r="R136">
            <v>2</v>
          </cell>
          <cell r="S136">
            <v>268</v>
          </cell>
          <cell r="T136">
            <v>0</v>
          </cell>
          <cell r="U136">
            <v>0</v>
          </cell>
          <cell r="V136">
            <v>134</v>
          </cell>
          <cell r="W136">
            <v>192</v>
          </cell>
        </row>
        <row r="137">
          <cell r="J137" t="str">
            <v>D8833549</v>
          </cell>
          <cell r="K137">
            <v>60</v>
          </cell>
          <cell r="L137">
            <v>60</v>
          </cell>
          <cell r="M137">
            <v>30</v>
          </cell>
          <cell r="N137">
            <v>6</v>
          </cell>
          <cell r="O137" t="str">
            <v>是</v>
          </cell>
          <cell r="P137">
            <v>2</v>
          </cell>
          <cell r="Q137">
            <v>358</v>
          </cell>
          <cell r="R137">
            <v>2</v>
          </cell>
          <cell r="S137">
            <v>358</v>
          </cell>
          <cell r="T137">
            <v>0</v>
          </cell>
          <cell r="U137">
            <v>0</v>
          </cell>
          <cell r="V137">
            <v>179</v>
          </cell>
          <cell r="W137">
            <v>302.5</v>
          </cell>
        </row>
        <row r="138">
          <cell r="J138" t="str">
            <v>D4274890</v>
          </cell>
          <cell r="K138">
            <v>60</v>
          </cell>
          <cell r="L138">
            <v>60</v>
          </cell>
          <cell r="M138">
            <v>30</v>
          </cell>
          <cell r="N138">
            <v>6</v>
          </cell>
          <cell r="O138" t="str">
            <v>是</v>
          </cell>
          <cell r="P138">
            <v>2</v>
          </cell>
          <cell r="Q138">
            <v>426</v>
          </cell>
          <cell r="R138">
            <v>2</v>
          </cell>
          <cell r="S138">
            <v>426</v>
          </cell>
          <cell r="T138">
            <v>0</v>
          </cell>
          <cell r="U138">
            <v>0</v>
          </cell>
          <cell r="V138">
            <v>213</v>
          </cell>
          <cell r="W138">
            <v>302.5</v>
          </cell>
        </row>
        <row r="139">
          <cell r="J139" t="str">
            <v>D8739597</v>
          </cell>
          <cell r="K139">
            <v>60</v>
          </cell>
          <cell r="L139">
            <v>60</v>
          </cell>
          <cell r="M139">
            <v>30</v>
          </cell>
          <cell r="N139">
            <v>6</v>
          </cell>
          <cell r="O139" t="str">
            <v>是</v>
          </cell>
          <cell r="P139">
            <v>2</v>
          </cell>
          <cell r="Q139">
            <v>358</v>
          </cell>
          <cell r="R139">
            <v>2</v>
          </cell>
          <cell r="S139">
            <v>358</v>
          </cell>
          <cell r="T139">
            <v>0</v>
          </cell>
          <cell r="U139">
            <v>0</v>
          </cell>
          <cell r="V139">
            <v>179</v>
          </cell>
          <cell r="W139">
            <v>302.5</v>
          </cell>
        </row>
        <row r="140">
          <cell r="J140" t="str">
            <v>D6865359</v>
          </cell>
          <cell r="K140">
            <v>65</v>
          </cell>
          <cell r="L140">
            <v>59</v>
          </cell>
          <cell r="M140">
            <v>19</v>
          </cell>
          <cell r="N140">
            <v>6</v>
          </cell>
          <cell r="O140" t="str">
            <v>是</v>
          </cell>
          <cell r="P140">
            <v>2</v>
          </cell>
          <cell r="Q140">
            <v>460</v>
          </cell>
          <cell r="R140">
            <v>2</v>
          </cell>
          <cell r="S140">
            <v>460</v>
          </cell>
          <cell r="T140">
            <v>0</v>
          </cell>
          <cell r="U140">
            <v>0</v>
          </cell>
          <cell r="V140">
            <v>230</v>
          </cell>
          <cell r="W140">
            <v>364</v>
          </cell>
        </row>
        <row r="141">
          <cell r="J141" t="str">
            <v>D5704093</v>
          </cell>
          <cell r="K141">
            <v>65</v>
          </cell>
          <cell r="L141">
            <v>55</v>
          </cell>
          <cell r="M141">
            <v>19</v>
          </cell>
          <cell r="N141">
            <v>6</v>
          </cell>
          <cell r="O141" t="str">
            <v>是</v>
          </cell>
          <cell r="P141">
            <v>2</v>
          </cell>
          <cell r="Q141">
            <v>460</v>
          </cell>
          <cell r="R141">
            <v>2</v>
          </cell>
          <cell r="S141">
            <v>460</v>
          </cell>
          <cell r="T141">
            <v>0</v>
          </cell>
          <cell r="U141">
            <v>0</v>
          </cell>
          <cell r="V141">
            <v>230</v>
          </cell>
          <cell r="W141">
            <v>364</v>
          </cell>
        </row>
        <row r="142">
          <cell r="J142" t="str">
            <v>D4784126</v>
          </cell>
          <cell r="K142">
            <v>43</v>
          </cell>
          <cell r="L142">
            <v>43</v>
          </cell>
          <cell r="M142">
            <v>16</v>
          </cell>
          <cell r="N142">
            <v>4</v>
          </cell>
          <cell r="O142" t="str">
            <v>是</v>
          </cell>
          <cell r="P142">
            <v>3</v>
          </cell>
          <cell r="Q142">
            <v>312</v>
          </cell>
          <cell r="R142">
            <v>3</v>
          </cell>
          <cell r="S142">
            <v>312</v>
          </cell>
          <cell r="T142">
            <v>0</v>
          </cell>
          <cell r="U142">
            <v>0</v>
          </cell>
          <cell r="V142">
            <v>104</v>
          </cell>
          <cell r="W142">
            <v>189.75</v>
          </cell>
        </row>
        <row r="143">
          <cell r="J143" t="str">
            <v>D3882072</v>
          </cell>
          <cell r="K143">
            <v>50</v>
          </cell>
          <cell r="L143">
            <v>50</v>
          </cell>
          <cell r="M143">
            <v>15</v>
          </cell>
          <cell r="N143">
            <v>7</v>
          </cell>
          <cell r="O143" t="str">
            <v>是</v>
          </cell>
          <cell r="P143">
            <v>3</v>
          </cell>
          <cell r="Q143">
            <v>432</v>
          </cell>
          <cell r="R143">
            <v>3</v>
          </cell>
          <cell r="S143">
            <v>432</v>
          </cell>
          <cell r="T143">
            <v>0</v>
          </cell>
          <cell r="U143">
            <v>0</v>
          </cell>
          <cell r="V143">
            <v>144</v>
          </cell>
          <cell r="W143">
            <v>288.75</v>
          </cell>
        </row>
        <row r="144">
          <cell r="J144" t="str">
            <v>D1268661</v>
          </cell>
          <cell r="K144">
            <v>50</v>
          </cell>
          <cell r="L144">
            <v>50</v>
          </cell>
          <cell r="M144">
            <v>15</v>
          </cell>
          <cell r="N144">
            <v>6</v>
          </cell>
          <cell r="O144" t="str">
            <v>是</v>
          </cell>
          <cell r="P144">
            <v>3</v>
          </cell>
          <cell r="Q144">
            <v>354</v>
          </cell>
          <cell r="R144">
            <v>3</v>
          </cell>
          <cell r="S144">
            <v>354</v>
          </cell>
          <cell r="T144">
            <v>0</v>
          </cell>
          <cell r="U144">
            <v>0</v>
          </cell>
          <cell r="V144">
            <v>118</v>
          </cell>
          <cell r="W144">
            <v>198</v>
          </cell>
        </row>
        <row r="145">
          <cell r="J145" t="str">
            <v>D3513170</v>
          </cell>
          <cell r="K145">
            <v>55</v>
          </cell>
          <cell r="L145">
            <v>55</v>
          </cell>
          <cell r="M145">
            <v>35</v>
          </cell>
          <cell r="N145">
            <v>15</v>
          </cell>
          <cell r="O145" t="str">
            <v>是</v>
          </cell>
          <cell r="P145">
            <v>1</v>
          </cell>
          <cell r="Q145">
            <v>350</v>
          </cell>
          <cell r="R145">
            <v>1</v>
          </cell>
          <cell r="S145">
            <v>350</v>
          </cell>
          <cell r="T145">
            <v>0</v>
          </cell>
          <cell r="U145">
            <v>0</v>
          </cell>
          <cell r="V145">
            <v>350</v>
          </cell>
          <cell r="W145">
            <v>477</v>
          </cell>
        </row>
        <row r="146">
          <cell r="J146" t="str">
            <v>D8952406</v>
          </cell>
          <cell r="K146">
            <v>70</v>
          </cell>
          <cell r="L146">
            <v>70</v>
          </cell>
          <cell r="M146">
            <v>35</v>
          </cell>
          <cell r="N146">
            <v>19</v>
          </cell>
          <cell r="O146" t="str">
            <v>是</v>
          </cell>
          <cell r="P146">
            <v>1</v>
          </cell>
          <cell r="Q146">
            <v>513</v>
          </cell>
          <cell r="R146">
            <v>1</v>
          </cell>
          <cell r="S146">
            <v>513</v>
          </cell>
          <cell r="T146">
            <v>0</v>
          </cell>
          <cell r="U146">
            <v>0</v>
          </cell>
          <cell r="V146">
            <v>513</v>
          </cell>
          <cell r="W146">
            <v>613</v>
          </cell>
        </row>
        <row r="147">
          <cell r="J147" t="str">
            <v>D6953364</v>
          </cell>
          <cell r="K147">
            <v>90</v>
          </cell>
          <cell r="L147">
            <v>90</v>
          </cell>
          <cell r="M147">
            <v>35</v>
          </cell>
          <cell r="N147">
            <v>25</v>
          </cell>
          <cell r="O147" t="str">
            <v>是</v>
          </cell>
          <cell r="P147">
            <v>1</v>
          </cell>
          <cell r="Q147">
            <v>699</v>
          </cell>
          <cell r="R147">
            <v>1</v>
          </cell>
          <cell r="S147">
            <v>699</v>
          </cell>
          <cell r="T147">
            <v>0</v>
          </cell>
          <cell r="U147">
            <v>0</v>
          </cell>
          <cell r="V147">
            <v>699</v>
          </cell>
          <cell r="W147">
            <v>835</v>
          </cell>
        </row>
        <row r="148">
          <cell r="J148" t="str">
            <v>D9590731</v>
          </cell>
          <cell r="K148">
            <v>30</v>
          </cell>
          <cell r="L148">
            <v>30</v>
          </cell>
          <cell r="M148">
            <v>18</v>
          </cell>
          <cell r="N148">
            <v>3</v>
          </cell>
          <cell r="O148" t="str">
            <v>是</v>
          </cell>
          <cell r="P148">
            <v>20</v>
          </cell>
          <cell r="Q148">
            <v>480</v>
          </cell>
          <cell r="R148">
            <v>20</v>
          </cell>
          <cell r="S148">
            <v>480</v>
          </cell>
          <cell r="T148">
            <v>0</v>
          </cell>
          <cell r="U148">
            <v>0</v>
          </cell>
          <cell r="V148">
            <v>24</v>
          </cell>
          <cell r="W148">
            <v>29.7</v>
          </cell>
        </row>
        <row r="149">
          <cell r="J149" t="str">
            <v>D9816160</v>
          </cell>
          <cell r="K149">
            <v>30</v>
          </cell>
          <cell r="L149">
            <v>30</v>
          </cell>
          <cell r="M149">
            <v>18</v>
          </cell>
          <cell r="N149">
            <v>3</v>
          </cell>
          <cell r="O149" t="str">
            <v>是</v>
          </cell>
          <cell r="P149">
            <v>30</v>
          </cell>
          <cell r="Q149">
            <v>750</v>
          </cell>
          <cell r="R149">
            <v>30</v>
          </cell>
          <cell r="S149">
            <v>750</v>
          </cell>
          <cell r="T149">
            <v>0</v>
          </cell>
          <cell r="U149">
            <v>0</v>
          </cell>
          <cell r="V149">
            <v>25</v>
          </cell>
          <cell r="W149">
            <v>29.7</v>
          </cell>
        </row>
        <row r="150">
          <cell r="J150" t="str">
            <v>D7018586</v>
          </cell>
          <cell r="K150">
            <v>60</v>
          </cell>
          <cell r="L150">
            <v>60</v>
          </cell>
          <cell r="M150">
            <v>17</v>
          </cell>
          <cell r="N150">
            <v>7</v>
          </cell>
          <cell r="O150" t="str">
            <v>是</v>
          </cell>
          <cell r="P150">
            <v>3</v>
          </cell>
          <cell r="Q150">
            <v>627</v>
          </cell>
          <cell r="R150">
            <v>3</v>
          </cell>
          <cell r="S150">
            <v>627</v>
          </cell>
          <cell r="T150">
            <v>0</v>
          </cell>
          <cell r="U150">
            <v>0</v>
          </cell>
          <cell r="V150">
            <v>209</v>
          </cell>
          <cell r="W150">
            <v>258</v>
          </cell>
        </row>
        <row r="151">
          <cell r="J151" t="str">
            <v>D4339980</v>
          </cell>
          <cell r="K151">
            <v>45</v>
          </cell>
          <cell r="L151">
            <v>45</v>
          </cell>
          <cell r="M151">
            <v>20</v>
          </cell>
          <cell r="N151">
            <v>4</v>
          </cell>
          <cell r="O151" t="str">
            <v>是</v>
          </cell>
          <cell r="P151">
            <v>3</v>
          </cell>
          <cell r="Q151">
            <v>507</v>
          </cell>
          <cell r="R151">
            <v>3</v>
          </cell>
          <cell r="S151">
            <v>507</v>
          </cell>
          <cell r="T151">
            <v>0</v>
          </cell>
          <cell r="U151">
            <v>0</v>
          </cell>
          <cell r="V151">
            <v>169</v>
          </cell>
          <cell r="W151">
            <v>222.75</v>
          </cell>
        </row>
        <row r="152">
          <cell r="J152" t="str">
            <v>D4233729</v>
          </cell>
          <cell r="K152">
            <v>55</v>
          </cell>
          <cell r="L152">
            <v>55</v>
          </cell>
          <cell r="M152">
            <v>20</v>
          </cell>
          <cell r="N152">
            <v>5</v>
          </cell>
          <cell r="O152" t="str">
            <v>是</v>
          </cell>
          <cell r="P152">
            <v>3</v>
          </cell>
          <cell r="Q152">
            <v>849</v>
          </cell>
          <cell r="R152">
            <v>3</v>
          </cell>
          <cell r="S152">
            <v>849</v>
          </cell>
          <cell r="T152">
            <v>0</v>
          </cell>
          <cell r="U152">
            <v>0</v>
          </cell>
          <cell r="V152">
            <v>283</v>
          </cell>
          <cell r="W152">
            <v>380</v>
          </cell>
        </row>
        <row r="153">
          <cell r="J153" t="str">
            <v>D4871055</v>
          </cell>
          <cell r="K153">
            <v>65</v>
          </cell>
          <cell r="L153">
            <v>65</v>
          </cell>
          <cell r="M153">
            <v>15</v>
          </cell>
          <cell r="N153">
            <v>10</v>
          </cell>
          <cell r="O153" t="str">
            <v>是</v>
          </cell>
          <cell r="P153">
            <v>3</v>
          </cell>
          <cell r="Q153">
            <v>648</v>
          </cell>
          <cell r="R153">
            <v>3</v>
          </cell>
          <cell r="S153">
            <v>648</v>
          </cell>
          <cell r="T153">
            <v>0</v>
          </cell>
          <cell r="U153">
            <v>0</v>
          </cell>
          <cell r="V153">
            <v>216</v>
          </cell>
          <cell r="W153">
            <v>385</v>
          </cell>
        </row>
        <row r="154">
          <cell r="J154" t="str">
            <v>D5155083</v>
          </cell>
          <cell r="K154">
            <v>42</v>
          </cell>
          <cell r="L154">
            <v>42</v>
          </cell>
          <cell r="M154">
            <v>15</v>
          </cell>
          <cell r="N154">
            <v>4</v>
          </cell>
          <cell r="O154" t="str">
            <v>是</v>
          </cell>
          <cell r="P154">
            <v>3</v>
          </cell>
          <cell r="Q154">
            <v>549</v>
          </cell>
          <cell r="R154">
            <v>3</v>
          </cell>
          <cell r="S154">
            <v>549</v>
          </cell>
          <cell r="T154">
            <v>0</v>
          </cell>
          <cell r="U154">
            <v>0</v>
          </cell>
          <cell r="V154">
            <v>183</v>
          </cell>
          <cell r="W154">
            <v>222.2</v>
          </cell>
        </row>
        <row r="155">
          <cell r="J155" t="str">
            <v>D9750664</v>
          </cell>
          <cell r="K155">
            <v>44</v>
          </cell>
          <cell r="L155">
            <v>44</v>
          </cell>
          <cell r="M155">
            <v>11</v>
          </cell>
          <cell r="N155">
            <v>2</v>
          </cell>
          <cell r="O155" t="str">
            <v>是</v>
          </cell>
          <cell r="P155">
            <v>3</v>
          </cell>
          <cell r="Q155">
            <v>321</v>
          </cell>
          <cell r="R155">
            <v>3</v>
          </cell>
          <cell r="S155">
            <v>321</v>
          </cell>
          <cell r="T155">
            <v>0</v>
          </cell>
          <cell r="U155">
            <v>0</v>
          </cell>
          <cell r="V155">
            <v>107</v>
          </cell>
          <cell r="W155">
            <v>135.30000000000001</v>
          </cell>
        </row>
        <row r="156">
          <cell r="J156" t="str">
            <v>D9287853</v>
          </cell>
          <cell r="K156">
            <v>57</v>
          </cell>
          <cell r="L156">
            <v>40</v>
          </cell>
          <cell r="M156">
            <v>19</v>
          </cell>
          <cell r="N156">
            <v>4</v>
          </cell>
          <cell r="O156" t="str">
            <v>是</v>
          </cell>
          <cell r="P156">
            <v>5</v>
          </cell>
          <cell r="Q156">
            <v>310</v>
          </cell>
          <cell r="R156">
            <v>5</v>
          </cell>
          <cell r="S156">
            <v>310</v>
          </cell>
          <cell r="T156">
            <v>0</v>
          </cell>
          <cell r="U156">
            <v>0</v>
          </cell>
          <cell r="V156">
            <v>62</v>
          </cell>
          <cell r="W156">
            <v>77</v>
          </cell>
        </row>
        <row r="157">
          <cell r="J157" t="str">
            <v>D5525260</v>
          </cell>
          <cell r="K157">
            <v>57</v>
          </cell>
          <cell r="L157">
            <v>40</v>
          </cell>
          <cell r="M157">
            <v>19</v>
          </cell>
          <cell r="N157">
            <v>4</v>
          </cell>
          <cell r="O157" t="str">
            <v>是</v>
          </cell>
          <cell r="P157">
            <v>10</v>
          </cell>
          <cell r="Q157">
            <v>620</v>
          </cell>
          <cell r="R157">
            <v>10</v>
          </cell>
          <cell r="S157">
            <v>620</v>
          </cell>
          <cell r="T157">
            <v>0</v>
          </cell>
          <cell r="U157">
            <v>0</v>
          </cell>
          <cell r="V157">
            <v>62</v>
          </cell>
          <cell r="W157">
            <v>77</v>
          </cell>
        </row>
        <row r="158">
          <cell r="J158" t="str">
            <v>D5571218</v>
          </cell>
          <cell r="K158">
            <v>46</v>
          </cell>
          <cell r="L158">
            <v>38</v>
          </cell>
          <cell r="M158">
            <v>20</v>
          </cell>
          <cell r="N158">
            <v>2</v>
          </cell>
          <cell r="O158" t="str">
            <v>是</v>
          </cell>
          <cell r="P158">
            <v>10</v>
          </cell>
          <cell r="Q158">
            <v>580</v>
          </cell>
          <cell r="R158">
            <v>10</v>
          </cell>
          <cell r="S158">
            <v>580</v>
          </cell>
          <cell r="T158">
            <v>0</v>
          </cell>
          <cell r="U158">
            <v>0</v>
          </cell>
          <cell r="V158">
            <v>58</v>
          </cell>
          <cell r="W158">
            <v>73.150000000000006</v>
          </cell>
        </row>
        <row r="159">
          <cell r="J159" t="str">
            <v>D6599221</v>
          </cell>
          <cell r="K159">
            <v>38</v>
          </cell>
          <cell r="L159">
            <v>38</v>
          </cell>
          <cell r="M159">
            <v>25</v>
          </cell>
          <cell r="N159">
            <v>2</v>
          </cell>
          <cell r="O159" t="str">
            <v>是</v>
          </cell>
          <cell r="P159">
            <v>10</v>
          </cell>
          <cell r="Q159">
            <v>340</v>
          </cell>
          <cell r="R159">
            <v>10</v>
          </cell>
          <cell r="S159">
            <v>340</v>
          </cell>
          <cell r="T159">
            <v>0</v>
          </cell>
          <cell r="U159">
            <v>0</v>
          </cell>
          <cell r="V159">
            <v>34</v>
          </cell>
          <cell r="W159">
            <v>68.95</v>
          </cell>
        </row>
        <row r="160">
          <cell r="J160" t="str">
            <v>D2093293</v>
          </cell>
          <cell r="K160">
            <v>18</v>
          </cell>
          <cell r="L160">
            <v>18</v>
          </cell>
          <cell r="M160">
            <v>8</v>
          </cell>
          <cell r="N160">
            <v>3</v>
          </cell>
          <cell r="O160" t="str">
            <v>是</v>
          </cell>
          <cell r="P160">
            <v>10</v>
          </cell>
          <cell r="Q160">
            <v>360</v>
          </cell>
          <cell r="R160">
            <v>10</v>
          </cell>
          <cell r="S160">
            <v>360</v>
          </cell>
          <cell r="T160">
            <v>0</v>
          </cell>
          <cell r="U160">
            <v>0</v>
          </cell>
          <cell r="V160">
            <v>36</v>
          </cell>
          <cell r="W160">
            <v>45.9</v>
          </cell>
        </row>
        <row r="161">
          <cell r="J161" t="str">
            <v>D7262200</v>
          </cell>
          <cell r="K161">
            <v>23</v>
          </cell>
          <cell r="L161">
            <v>23</v>
          </cell>
          <cell r="M161">
            <v>9</v>
          </cell>
          <cell r="N161">
            <v>3</v>
          </cell>
          <cell r="O161" t="str">
            <v>是</v>
          </cell>
          <cell r="P161">
            <v>10</v>
          </cell>
          <cell r="Q161">
            <v>500</v>
          </cell>
          <cell r="R161">
            <v>10</v>
          </cell>
          <cell r="S161">
            <v>500</v>
          </cell>
          <cell r="T161">
            <v>0</v>
          </cell>
          <cell r="U161">
            <v>0</v>
          </cell>
          <cell r="V161">
            <v>50</v>
          </cell>
          <cell r="W161">
            <v>96.9</v>
          </cell>
        </row>
        <row r="162">
          <cell r="J162" t="str">
            <v>D7581380</v>
          </cell>
          <cell r="K162">
            <v>37</v>
          </cell>
          <cell r="L162">
            <v>37</v>
          </cell>
          <cell r="M162">
            <v>10</v>
          </cell>
          <cell r="N162">
            <v>3</v>
          </cell>
          <cell r="O162" t="str">
            <v>是</v>
          </cell>
          <cell r="P162">
            <v>10</v>
          </cell>
          <cell r="Q162">
            <v>780</v>
          </cell>
          <cell r="R162">
            <v>10</v>
          </cell>
          <cell r="S162">
            <v>780</v>
          </cell>
          <cell r="T162">
            <v>0</v>
          </cell>
          <cell r="U162">
            <v>0</v>
          </cell>
          <cell r="V162">
            <v>78</v>
          </cell>
          <cell r="W162">
            <v>102</v>
          </cell>
        </row>
        <row r="163">
          <cell r="J163" t="str">
            <v>D8110273</v>
          </cell>
          <cell r="K163">
            <v>18</v>
          </cell>
          <cell r="L163">
            <v>18</v>
          </cell>
          <cell r="M163">
            <v>8</v>
          </cell>
          <cell r="N163">
            <v>3</v>
          </cell>
          <cell r="O163" t="str">
            <v>是</v>
          </cell>
          <cell r="P163">
            <v>10</v>
          </cell>
          <cell r="Q163">
            <v>350</v>
          </cell>
          <cell r="R163">
            <v>10</v>
          </cell>
          <cell r="S163">
            <v>350</v>
          </cell>
          <cell r="T163">
            <v>0</v>
          </cell>
          <cell r="U163">
            <v>0</v>
          </cell>
          <cell r="V163">
            <v>35</v>
          </cell>
          <cell r="W163">
            <v>49.5</v>
          </cell>
        </row>
        <row r="164">
          <cell r="J164" t="str">
            <v>D5451304</v>
          </cell>
          <cell r="K164">
            <v>23</v>
          </cell>
          <cell r="L164">
            <v>23</v>
          </cell>
          <cell r="M164">
            <v>9</v>
          </cell>
          <cell r="N164">
            <v>3</v>
          </cell>
          <cell r="O164" t="str">
            <v>是</v>
          </cell>
          <cell r="P164">
            <v>10</v>
          </cell>
          <cell r="Q164">
            <v>530</v>
          </cell>
          <cell r="R164">
            <v>10</v>
          </cell>
          <cell r="S164">
            <v>530</v>
          </cell>
          <cell r="T164">
            <v>0</v>
          </cell>
          <cell r="U164">
            <v>0</v>
          </cell>
          <cell r="V164">
            <v>53</v>
          </cell>
          <cell r="W164">
            <v>85.5</v>
          </cell>
        </row>
        <row r="165">
          <cell r="J165" t="str">
            <v>D6744722</v>
          </cell>
          <cell r="K165">
            <v>37</v>
          </cell>
          <cell r="L165">
            <v>37</v>
          </cell>
          <cell r="M165">
            <v>10</v>
          </cell>
          <cell r="N165">
            <v>3</v>
          </cell>
          <cell r="O165" t="str">
            <v>是</v>
          </cell>
          <cell r="P165">
            <v>10</v>
          </cell>
          <cell r="Q165">
            <v>820</v>
          </cell>
          <cell r="R165">
            <v>10</v>
          </cell>
          <cell r="S165">
            <v>820</v>
          </cell>
          <cell r="T165">
            <v>0</v>
          </cell>
          <cell r="U165">
            <v>0</v>
          </cell>
          <cell r="V165">
            <v>82</v>
          </cell>
          <cell r="W165">
            <v>110</v>
          </cell>
        </row>
        <row r="166">
          <cell r="J166" t="str">
            <v>D9177880</v>
          </cell>
          <cell r="K166">
            <v>30</v>
          </cell>
          <cell r="L166">
            <v>30</v>
          </cell>
          <cell r="M166">
            <v>10</v>
          </cell>
          <cell r="N166">
            <v>3</v>
          </cell>
          <cell r="O166" t="str">
            <v>是</v>
          </cell>
          <cell r="P166">
            <v>2</v>
          </cell>
          <cell r="Q166">
            <v>210</v>
          </cell>
          <cell r="R166">
            <v>2</v>
          </cell>
          <cell r="S166">
            <v>210</v>
          </cell>
          <cell r="T166">
            <v>0</v>
          </cell>
          <cell r="U166">
            <v>0</v>
          </cell>
          <cell r="V166">
            <v>105</v>
          </cell>
          <cell r="W166">
            <v>165</v>
          </cell>
        </row>
        <row r="167">
          <cell r="J167" t="str">
            <v>D7020741</v>
          </cell>
          <cell r="K167">
            <v>32</v>
          </cell>
          <cell r="L167">
            <v>32</v>
          </cell>
          <cell r="M167">
            <v>10</v>
          </cell>
          <cell r="N167">
            <v>4</v>
          </cell>
          <cell r="O167" t="str">
            <v>是</v>
          </cell>
          <cell r="P167">
            <v>5</v>
          </cell>
          <cell r="Q167">
            <v>525</v>
          </cell>
          <cell r="R167">
            <v>5</v>
          </cell>
          <cell r="S167">
            <v>525</v>
          </cell>
          <cell r="T167">
            <v>0</v>
          </cell>
          <cell r="U167">
            <v>0</v>
          </cell>
          <cell r="V167">
            <v>105</v>
          </cell>
          <cell r="W167">
            <v>165</v>
          </cell>
        </row>
        <row r="168">
          <cell r="J168" t="str">
            <v>D8173540</v>
          </cell>
          <cell r="K168">
            <v>22.5</v>
          </cell>
          <cell r="L168">
            <v>22.5</v>
          </cell>
          <cell r="M168">
            <v>10</v>
          </cell>
          <cell r="N168">
            <v>2</v>
          </cell>
          <cell r="O168" t="str">
            <v>是</v>
          </cell>
          <cell r="P168">
            <v>3</v>
          </cell>
          <cell r="Q168">
            <v>201</v>
          </cell>
          <cell r="R168">
            <v>3</v>
          </cell>
          <cell r="S168">
            <v>201</v>
          </cell>
          <cell r="T168">
            <v>0</v>
          </cell>
          <cell r="U168">
            <v>0</v>
          </cell>
          <cell r="V168">
            <v>67</v>
          </cell>
          <cell r="W168">
            <v>105.6</v>
          </cell>
        </row>
        <row r="169">
          <cell r="J169" t="str">
            <v>D9169015</v>
          </cell>
          <cell r="K169">
            <v>26.5</v>
          </cell>
          <cell r="L169">
            <v>26.5</v>
          </cell>
          <cell r="M169">
            <v>10</v>
          </cell>
          <cell r="N169">
            <v>2</v>
          </cell>
          <cell r="O169" t="str">
            <v>是</v>
          </cell>
          <cell r="P169">
            <v>3</v>
          </cell>
          <cell r="Q169">
            <v>231</v>
          </cell>
          <cell r="R169">
            <v>3</v>
          </cell>
          <cell r="S169">
            <v>231</v>
          </cell>
          <cell r="T169">
            <v>0</v>
          </cell>
          <cell r="U169">
            <v>0</v>
          </cell>
          <cell r="V169">
            <v>77</v>
          </cell>
          <cell r="W169">
            <v>121</v>
          </cell>
        </row>
        <row r="170">
          <cell r="J170" t="str">
            <v>D8557200</v>
          </cell>
          <cell r="K170">
            <v>20</v>
          </cell>
          <cell r="L170">
            <v>20</v>
          </cell>
          <cell r="M170">
            <v>40</v>
          </cell>
          <cell r="N170">
            <v>3</v>
          </cell>
          <cell r="O170" t="str">
            <v>是</v>
          </cell>
          <cell r="P170">
            <v>5</v>
          </cell>
          <cell r="Q170">
            <v>195</v>
          </cell>
          <cell r="R170">
            <v>5</v>
          </cell>
          <cell r="S170">
            <v>195</v>
          </cell>
          <cell r="T170">
            <v>0</v>
          </cell>
          <cell r="U170">
            <v>0</v>
          </cell>
          <cell r="V170">
            <v>39</v>
          </cell>
          <cell r="W170">
            <v>59.04</v>
          </cell>
        </row>
        <row r="171">
          <cell r="J171" t="str">
            <v>D2805266</v>
          </cell>
          <cell r="K171">
            <v>33</v>
          </cell>
          <cell r="L171">
            <v>33</v>
          </cell>
          <cell r="M171">
            <v>46</v>
          </cell>
          <cell r="N171">
            <v>11</v>
          </cell>
          <cell r="O171" t="str">
            <v>是</v>
          </cell>
          <cell r="P171">
            <v>3</v>
          </cell>
          <cell r="Q171">
            <v>219</v>
          </cell>
          <cell r="R171">
            <v>3</v>
          </cell>
          <cell r="S171">
            <v>219</v>
          </cell>
          <cell r="T171">
            <v>0</v>
          </cell>
          <cell r="U171">
            <v>0</v>
          </cell>
          <cell r="V171">
            <v>73</v>
          </cell>
          <cell r="W171">
            <v>109.45</v>
          </cell>
        </row>
        <row r="172">
          <cell r="J172" t="str">
            <v>D8745290</v>
          </cell>
          <cell r="K172">
            <v>35</v>
          </cell>
          <cell r="L172">
            <v>35</v>
          </cell>
          <cell r="M172">
            <v>25</v>
          </cell>
          <cell r="N172">
            <v>2</v>
          </cell>
          <cell r="O172" t="str">
            <v>是</v>
          </cell>
          <cell r="P172">
            <v>2</v>
          </cell>
          <cell r="Q172">
            <v>316</v>
          </cell>
          <cell r="R172">
            <v>2</v>
          </cell>
          <cell r="S172">
            <v>316</v>
          </cell>
          <cell r="T172">
            <v>0</v>
          </cell>
          <cell r="U172">
            <v>0</v>
          </cell>
          <cell r="V172">
            <v>158</v>
          </cell>
          <cell r="W172">
            <v>194.15</v>
          </cell>
        </row>
        <row r="173">
          <cell r="J173" t="str">
            <v>D9988252</v>
          </cell>
          <cell r="K173">
            <v>25</v>
          </cell>
          <cell r="L173">
            <v>25</v>
          </cell>
          <cell r="M173">
            <v>65</v>
          </cell>
          <cell r="N173">
            <v>7</v>
          </cell>
          <cell r="O173" t="str">
            <v>是</v>
          </cell>
          <cell r="P173">
            <v>2</v>
          </cell>
          <cell r="Q173">
            <v>856</v>
          </cell>
          <cell r="R173">
            <v>2</v>
          </cell>
          <cell r="S173">
            <v>856</v>
          </cell>
          <cell r="T173">
            <v>0</v>
          </cell>
          <cell r="U173">
            <v>0</v>
          </cell>
          <cell r="V173">
            <v>428</v>
          </cell>
          <cell r="W173">
            <v>524.15</v>
          </cell>
        </row>
        <row r="174">
          <cell r="J174" t="str">
            <v>D2148641</v>
          </cell>
          <cell r="K174">
            <v>39</v>
          </cell>
          <cell r="L174">
            <v>39</v>
          </cell>
          <cell r="M174">
            <v>49</v>
          </cell>
          <cell r="N174">
            <v>4</v>
          </cell>
          <cell r="O174" t="str">
            <v>是</v>
          </cell>
          <cell r="P174">
            <v>2</v>
          </cell>
          <cell r="Q174">
            <v>330</v>
          </cell>
          <cell r="R174">
            <v>2</v>
          </cell>
          <cell r="S174">
            <v>330</v>
          </cell>
          <cell r="T174">
            <v>0</v>
          </cell>
          <cell r="U174">
            <v>0</v>
          </cell>
          <cell r="V174">
            <v>165</v>
          </cell>
          <cell r="W174">
            <v>202.4</v>
          </cell>
        </row>
        <row r="175">
          <cell r="J175" t="str">
            <v>D2112715</v>
          </cell>
          <cell r="K175">
            <v>31</v>
          </cell>
          <cell r="L175">
            <v>24</v>
          </cell>
          <cell r="M175">
            <v>35</v>
          </cell>
          <cell r="N175">
            <v>2</v>
          </cell>
          <cell r="O175" t="str">
            <v>是</v>
          </cell>
          <cell r="P175">
            <v>2</v>
          </cell>
          <cell r="Q175">
            <v>516</v>
          </cell>
          <cell r="R175">
            <v>2</v>
          </cell>
          <cell r="S175">
            <v>516</v>
          </cell>
          <cell r="T175">
            <v>0</v>
          </cell>
          <cell r="U175">
            <v>0</v>
          </cell>
          <cell r="V175">
            <v>258</v>
          </cell>
          <cell r="W175">
            <v>347.05</v>
          </cell>
        </row>
        <row r="176">
          <cell r="J176" t="str">
            <v>D7242238</v>
          </cell>
          <cell r="K176">
            <v>31</v>
          </cell>
          <cell r="L176">
            <v>24</v>
          </cell>
          <cell r="M176">
            <v>35</v>
          </cell>
          <cell r="N176">
            <v>2</v>
          </cell>
          <cell r="O176" t="str">
            <v>是</v>
          </cell>
          <cell r="P176">
            <v>2</v>
          </cell>
          <cell r="Q176">
            <v>566</v>
          </cell>
          <cell r="R176">
            <v>2</v>
          </cell>
          <cell r="S176">
            <v>566</v>
          </cell>
          <cell r="T176">
            <v>0</v>
          </cell>
          <cell r="U176">
            <v>0</v>
          </cell>
          <cell r="V176">
            <v>283</v>
          </cell>
          <cell r="W176">
            <v>347.05</v>
          </cell>
        </row>
        <row r="177">
          <cell r="J177" t="str">
            <v>D8458044</v>
          </cell>
          <cell r="K177">
            <v>30</v>
          </cell>
          <cell r="L177">
            <v>24</v>
          </cell>
          <cell r="M177">
            <v>45</v>
          </cell>
          <cell r="N177">
            <v>4</v>
          </cell>
          <cell r="O177" t="str">
            <v>是</v>
          </cell>
          <cell r="P177">
            <v>2</v>
          </cell>
          <cell r="Q177">
            <v>290</v>
          </cell>
          <cell r="R177">
            <v>2</v>
          </cell>
          <cell r="S177">
            <v>290</v>
          </cell>
          <cell r="T177">
            <v>0</v>
          </cell>
          <cell r="U177">
            <v>0</v>
          </cell>
          <cell r="V177">
            <v>145</v>
          </cell>
          <cell r="W177">
            <v>182</v>
          </cell>
        </row>
        <row r="178">
          <cell r="J178" t="str">
            <v>D5949805</v>
          </cell>
          <cell r="K178">
            <v>38</v>
          </cell>
          <cell r="L178">
            <v>38</v>
          </cell>
          <cell r="M178">
            <v>53</v>
          </cell>
          <cell r="N178">
            <v>4</v>
          </cell>
          <cell r="O178" t="str">
            <v>是</v>
          </cell>
          <cell r="P178">
            <v>2</v>
          </cell>
          <cell r="Q178">
            <v>460</v>
          </cell>
          <cell r="R178">
            <v>2</v>
          </cell>
          <cell r="S178">
            <v>460</v>
          </cell>
          <cell r="T178">
            <v>0</v>
          </cell>
          <cell r="U178">
            <v>0</v>
          </cell>
          <cell r="V178">
            <v>230</v>
          </cell>
          <cell r="W178">
            <v>282.14999999999998</v>
          </cell>
        </row>
        <row r="179">
          <cell r="J179" t="str">
            <v>D6520470</v>
          </cell>
          <cell r="K179">
            <v>35</v>
          </cell>
          <cell r="L179">
            <v>35</v>
          </cell>
          <cell r="M179">
            <v>55</v>
          </cell>
          <cell r="N179">
            <v>1.5</v>
          </cell>
          <cell r="O179" t="str">
            <v>是</v>
          </cell>
          <cell r="P179">
            <v>2</v>
          </cell>
          <cell r="Q179">
            <v>516</v>
          </cell>
          <cell r="R179">
            <v>2</v>
          </cell>
          <cell r="S179">
            <v>516</v>
          </cell>
          <cell r="T179">
            <v>0</v>
          </cell>
          <cell r="U179">
            <v>0</v>
          </cell>
          <cell r="V179">
            <v>258</v>
          </cell>
          <cell r="W179">
            <v>315.14999999999998</v>
          </cell>
        </row>
        <row r="180">
          <cell r="J180" t="str">
            <v>D1242269</v>
          </cell>
          <cell r="K180">
            <v>47</v>
          </cell>
          <cell r="L180">
            <v>8</v>
          </cell>
          <cell r="M180">
            <v>10</v>
          </cell>
          <cell r="N180">
            <v>3</v>
          </cell>
          <cell r="O180" t="str">
            <v>是</v>
          </cell>
          <cell r="P180">
            <v>3</v>
          </cell>
          <cell r="Q180">
            <v>348</v>
          </cell>
          <cell r="R180">
            <v>3</v>
          </cell>
          <cell r="S180">
            <v>348</v>
          </cell>
          <cell r="T180">
            <v>0</v>
          </cell>
          <cell r="U180">
            <v>0</v>
          </cell>
          <cell r="V180">
            <v>116</v>
          </cell>
          <cell r="W180">
            <v>187</v>
          </cell>
        </row>
        <row r="181">
          <cell r="J181" t="str">
            <v>D1789412</v>
          </cell>
          <cell r="K181">
            <v>59</v>
          </cell>
          <cell r="L181">
            <v>8</v>
          </cell>
          <cell r="M181">
            <v>10</v>
          </cell>
          <cell r="N181">
            <v>4</v>
          </cell>
          <cell r="O181" t="str">
            <v>是</v>
          </cell>
          <cell r="P181">
            <v>3</v>
          </cell>
          <cell r="Q181">
            <v>411</v>
          </cell>
          <cell r="R181">
            <v>3</v>
          </cell>
          <cell r="S181">
            <v>411</v>
          </cell>
          <cell r="T181">
            <v>0</v>
          </cell>
          <cell r="U181">
            <v>0</v>
          </cell>
          <cell r="V181">
            <v>137</v>
          </cell>
          <cell r="W181">
            <v>220</v>
          </cell>
        </row>
        <row r="182">
          <cell r="J182" t="str">
            <v>D2620357</v>
          </cell>
          <cell r="K182">
            <v>31</v>
          </cell>
          <cell r="L182">
            <v>8</v>
          </cell>
          <cell r="M182">
            <v>10</v>
          </cell>
          <cell r="N182">
            <v>2</v>
          </cell>
          <cell r="O182" t="str">
            <v>是</v>
          </cell>
          <cell r="P182">
            <v>3</v>
          </cell>
          <cell r="Q182">
            <v>285</v>
          </cell>
          <cell r="R182">
            <v>3</v>
          </cell>
          <cell r="S182">
            <v>285</v>
          </cell>
          <cell r="T182">
            <v>0</v>
          </cell>
          <cell r="U182">
            <v>0</v>
          </cell>
          <cell r="V182">
            <v>95</v>
          </cell>
          <cell r="W182">
            <v>154</v>
          </cell>
        </row>
        <row r="183">
          <cell r="J183" t="str">
            <v>D8601104</v>
          </cell>
          <cell r="K183">
            <v>69</v>
          </cell>
          <cell r="L183">
            <v>8</v>
          </cell>
          <cell r="M183">
            <v>8</v>
          </cell>
          <cell r="N183">
            <v>1</v>
          </cell>
          <cell r="O183" t="str">
            <v>是</v>
          </cell>
          <cell r="P183">
            <v>3</v>
          </cell>
          <cell r="Q183">
            <v>273</v>
          </cell>
          <cell r="R183">
            <v>3</v>
          </cell>
          <cell r="S183">
            <v>273</v>
          </cell>
          <cell r="T183">
            <v>0</v>
          </cell>
          <cell r="U183">
            <v>0</v>
          </cell>
          <cell r="V183">
            <v>91</v>
          </cell>
          <cell r="W183">
            <v>145.19999999999999</v>
          </cell>
        </row>
        <row r="184">
          <cell r="J184" t="str">
            <v>D2132893</v>
          </cell>
          <cell r="K184">
            <v>40</v>
          </cell>
          <cell r="L184">
            <v>8</v>
          </cell>
          <cell r="M184">
            <v>8</v>
          </cell>
          <cell r="N184">
            <v>1</v>
          </cell>
          <cell r="O184" t="str">
            <v>是</v>
          </cell>
          <cell r="P184">
            <v>3</v>
          </cell>
          <cell r="Q184">
            <v>189</v>
          </cell>
          <cell r="R184">
            <v>3</v>
          </cell>
          <cell r="S184">
            <v>189</v>
          </cell>
          <cell r="T184">
            <v>0</v>
          </cell>
          <cell r="U184">
            <v>0</v>
          </cell>
          <cell r="V184">
            <v>63</v>
          </cell>
          <cell r="W184">
            <v>101.2</v>
          </cell>
        </row>
        <row r="185">
          <cell r="J185" t="str">
            <v>D5963631</v>
          </cell>
          <cell r="K185">
            <v>55</v>
          </cell>
          <cell r="L185">
            <v>8</v>
          </cell>
          <cell r="M185">
            <v>8</v>
          </cell>
          <cell r="N185">
            <v>1</v>
          </cell>
          <cell r="O185" t="str">
            <v>是</v>
          </cell>
          <cell r="P185">
            <v>3</v>
          </cell>
          <cell r="Q185">
            <v>231</v>
          </cell>
          <cell r="R185">
            <v>3</v>
          </cell>
          <cell r="S185">
            <v>231</v>
          </cell>
          <cell r="T185">
            <v>0</v>
          </cell>
          <cell r="U185">
            <v>0</v>
          </cell>
          <cell r="V185">
            <v>77</v>
          </cell>
          <cell r="W185">
            <v>123.2</v>
          </cell>
        </row>
        <row r="186">
          <cell r="J186" t="str">
            <v>D1504766</v>
          </cell>
          <cell r="K186">
            <v>51</v>
          </cell>
          <cell r="L186">
            <v>10</v>
          </cell>
          <cell r="M186">
            <v>21</v>
          </cell>
          <cell r="N186">
            <v>1.7</v>
          </cell>
          <cell r="O186" t="str">
            <v>否</v>
          </cell>
          <cell r="P186">
            <v>8</v>
          </cell>
          <cell r="Q186">
            <v>1776</v>
          </cell>
          <cell r="R186">
            <v>6</v>
          </cell>
          <cell r="S186">
            <v>1332</v>
          </cell>
          <cell r="T186">
            <v>0</v>
          </cell>
          <cell r="U186">
            <v>0</v>
          </cell>
          <cell r="V186">
            <v>222</v>
          </cell>
          <cell r="W186">
            <v>258</v>
          </cell>
        </row>
        <row r="187">
          <cell r="J187" t="str">
            <v>D2820558</v>
          </cell>
          <cell r="K187">
            <v>51</v>
          </cell>
          <cell r="L187">
            <v>10</v>
          </cell>
          <cell r="M187">
            <v>21</v>
          </cell>
          <cell r="N187">
            <v>1.7</v>
          </cell>
          <cell r="O187" t="str">
            <v>否</v>
          </cell>
          <cell r="P187">
            <v>8</v>
          </cell>
          <cell r="Q187">
            <v>1776</v>
          </cell>
          <cell r="R187">
            <v>6</v>
          </cell>
          <cell r="S187">
            <v>1332</v>
          </cell>
          <cell r="T187">
            <v>0</v>
          </cell>
          <cell r="U187">
            <v>0</v>
          </cell>
          <cell r="V187">
            <v>222</v>
          </cell>
          <cell r="W187">
            <v>258</v>
          </cell>
        </row>
        <row r="188">
          <cell r="J188" t="str">
            <v>D2365850</v>
          </cell>
          <cell r="K188">
            <v>53</v>
          </cell>
          <cell r="L188">
            <v>10</v>
          </cell>
          <cell r="M188">
            <v>20</v>
          </cell>
          <cell r="N188">
            <v>1.7</v>
          </cell>
          <cell r="O188" t="str">
            <v>否</v>
          </cell>
          <cell r="P188">
            <v>12</v>
          </cell>
          <cell r="Q188">
            <v>3300</v>
          </cell>
          <cell r="R188">
            <v>12</v>
          </cell>
          <cell r="S188">
            <v>3300</v>
          </cell>
          <cell r="T188">
            <v>0</v>
          </cell>
          <cell r="U188">
            <v>0</v>
          </cell>
          <cell r="V188">
            <v>275</v>
          </cell>
          <cell r="W188">
            <v>388</v>
          </cell>
        </row>
        <row r="189">
          <cell r="J189" t="str">
            <v>D3693225</v>
          </cell>
          <cell r="K189">
            <v>53</v>
          </cell>
          <cell r="L189">
            <v>10</v>
          </cell>
          <cell r="M189">
            <v>20</v>
          </cell>
          <cell r="N189">
            <v>1.7</v>
          </cell>
          <cell r="O189" t="str">
            <v>否</v>
          </cell>
          <cell r="P189">
            <v>12</v>
          </cell>
          <cell r="Q189">
            <v>3300</v>
          </cell>
          <cell r="R189">
            <v>12</v>
          </cell>
          <cell r="S189">
            <v>3300</v>
          </cell>
          <cell r="T189">
            <v>0</v>
          </cell>
          <cell r="U189">
            <v>0</v>
          </cell>
          <cell r="V189">
            <v>275</v>
          </cell>
          <cell r="W189">
            <v>388</v>
          </cell>
        </row>
        <row r="190">
          <cell r="J190" t="str">
            <v>D9140267</v>
          </cell>
          <cell r="K190">
            <v>11</v>
          </cell>
          <cell r="L190">
            <v>11</v>
          </cell>
          <cell r="M190">
            <v>32</v>
          </cell>
          <cell r="N190">
            <v>1.8</v>
          </cell>
          <cell r="O190" t="str">
            <v>否</v>
          </cell>
          <cell r="P190">
            <v>8</v>
          </cell>
          <cell r="Q190">
            <v>1272</v>
          </cell>
          <cell r="R190">
            <v>8</v>
          </cell>
          <cell r="S190">
            <v>1272</v>
          </cell>
          <cell r="T190">
            <v>0</v>
          </cell>
          <cell r="U190">
            <v>0</v>
          </cell>
          <cell r="V190">
            <v>159</v>
          </cell>
          <cell r="W190">
            <v>198</v>
          </cell>
        </row>
        <row r="191">
          <cell r="J191" t="str">
            <v>D9951775</v>
          </cell>
          <cell r="K191">
            <v>11</v>
          </cell>
          <cell r="L191">
            <v>11</v>
          </cell>
          <cell r="M191">
            <v>32</v>
          </cell>
          <cell r="N191">
            <v>1.8</v>
          </cell>
          <cell r="O191" t="str">
            <v>否</v>
          </cell>
          <cell r="P191">
            <v>8</v>
          </cell>
          <cell r="Q191">
            <v>1272</v>
          </cell>
          <cell r="R191">
            <v>8</v>
          </cell>
          <cell r="S191">
            <v>1272</v>
          </cell>
          <cell r="T191">
            <v>0</v>
          </cell>
          <cell r="U191">
            <v>0</v>
          </cell>
          <cell r="V191">
            <v>159</v>
          </cell>
          <cell r="W191">
            <v>198</v>
          </cell>
        </row>
        <row r="192">
          <cell r="J192" t="str">
            <v>D9058892</v>
          </cell>
          <cell r="K192">
            <v>45</v>
          </cell>
          <cell r="L192">
            <v>9</v>
          </cell>
          <cell r="M192">
            <v>21</v>
          </cell>
          <cell r="N192">
            <v>2.5</v>
          </cell>
          <cell r="O192" t="str">
            <v>否</v>
          </cell>
          <cell r="P192">
            <v>8</v>
          </cell>
          <cell r="Q192">
            <v>2544</v>
          </cell>
          <cell r="R192">
            <v>8</v>
          </cell>
          <cell r="S192">
            <v>2544</v>
          </cell>
          <cell r="T192">
            <v>0</v>
          </cell>
          <cell r="U192">
            <v>0</v>
          </cell>
          <cell r="V192">
            <v>318</v>
          </cell>
          <cell r="W192">
            <v>398</v>
          </cell>
        </row>
        <row r="193">
          <cell r="J193" t="str">
            <v>D2279050</v>
          </cell>
          <cell r="K193">
            <v>45</v>
          </cell>
          <cell r="L193">
            <v>9</v>
          </cell>
          <cell r="M193">
            <v>21</v>
          </cell>
          <cell r="N193">
            <v>2.5</v>
          </cell>
          <cell r="O193" t="str">
            <v>否</v>
          </cell>
          <cell r="P193">
            <v>4</v>
          </cell>
          <cell r="Q193">
            <v>2544</v>
          </cell>
          <cell r="R193">
            <v>4</v>
          </cell>
          <cell r="S193">
            <v>1272</v>
          </cell>
          <cell r="T193">
            <v>0</v>
          </cell>
          <cell r="U193">
            <v>0</v>
          </cell>
          <cell r="V193">
            <v>318</v>
          </cell>
          <cell r="W193">
            <v>398</v>
          </cell>
        </row>
        <row r="194">
          <cell r="J194" t="str">
            <v>D4096280</v>
          </cell>
          <cell r="K194">
            <v>16</v>
          </cell>
          <cell r="L194">
            <v>10</v>
          </cell>
          <cell r="M194">
            <v>33</v>
          </cell>
          <cell r="N194">
            <v>1.8</v>
          </cell>
          <cell r="O194" t="str">
            <v>否</v>
          </cell>
          <cell r="P194">
            <v>12</v>
          </cell>
          <cell r="Q194">
            <v>1836</v>
          </cell>
          <cell r="R194">
            <v>12</v>
          </cell>
          <cell r="S194">
            <v>1836</v>
          </cell>
          <cell r="T194">
            <v>0</v>
          </cell>
          <cell r="U194">
            <v>0</v>
          </cell>
          <cell r="V194">
            <v>153</v>
          </cell>
          <cell r="W194">
            <v>178</v>
          </cell>
        </row>
        <row r="195">
          <cell r="J195" t="str">
            <v>D6402249</v>
          </cell>
          <cell r="K195">
            <v>30</v>
          </cell>
          <cell r="L195">
            <v>8</v>
          </cell>
          <cell r="M195">
            <v>8</v>
          </cell>
          <cell r="N195">
            <v>1.6</v>
          </cell>
          <cell r="O195" t="str">
            <v>否</v>
          </cell>
          <cell r="P195">
            <v>8</v>
          </cell>
          <cell r="Q195">
            <v>1368</v>
          </cell>
          <cell r="R195">
            <v>8</v>
          </cell>
          <cell r="S195">
            <v>1368</v>
          </cell>
          <cell r="T195">
            <v>0</v>
          </cell>
          <cell r="U195">
            <v>0</v>
          </cell>
          <cell r="V195">
            <v>171</v>
          </cell>
          <cell r="W195">
            <v>199</v>
          </cell>
        </row>
        <row r="196">
          <cell r="J196" t="str">
            <v>D1771957</v>
          </cell>
          <cell r="K196">
            <v>30</v>
          </cell>
          <cell r="L196">
            <v>8</v>
          </cell>
          <cell r="M196">
            <v>8</v>
          </cell>
          <cell r="N196">
            <v>1.6</v>
          </cell>
          <cell r="O196" t="str">
            <v>否</v>
          </cell>
          <cell r="P196">
            <v>8</v>
          </cell>
          <cell r="Q196">
            <v>1368</v>
          </cell>
          <cell r="R196">
            <v>8</v>
          </cell>
          <cell r="S196">
            <v>1368</v>
          </cell>
          <cell r="T196">
            <v>0</v>
          </cell>
          <cell r="U196">
            <v>0</v>
          </cell>
          <cell r="V196">
            <v>171</v>
          </cell>
          <cell r="W196">
            <v>199</v>
          </cell>
        </row>
        <row r="197">
          <cell r="J197" t="str">
            <v>D1729867</v>
          </cell>
          <cell r="K197">
            <v>23.5</v>
          </cell>
          <cell r="L197">
            <v>18.5</v>
          </cell>
          <cell r="M197">
            <v>51</v>
          </cell>
          <cell r="N197">
            <v>2.8</v>
          </cell>
          <cell r="O197" t="str">
            <v>否</v>
          </cell>
          <cell r="P197">
            <v>6</v>
          </cell>
          <cell r="Q197">
            <v>660</v>
          </cell>
          <cell r="R197">
            <v>6</v>
          </cell>
          <cell r="S197">
            <v>660</v>
          </cell>
          <cell r="T197">
            <v>0</v>
          </cell>
          <cell r="U197">
            <v>0</v>
          </cell>
          <cell r="V197">
            <v>110</v>
          </cell>
          <cell r="W197">
            <v>148</v>
          </cell>
        </row>
        <row r="198">
          <cell r="J198" t="str">
            <v>D5206764</v>
          </cell>
          <cell r="K198">
            <v>23.5</v>
          </cell>
          <cell r="L198">
            <v>18.5</v>
          </cell>
          <cell r="M198">
            <v>51</v>
          </cell>
          <cell r="N198">
            <v>2.8</v>
          </cell>
          <cell r="O198" t="str">
            <v>否</v>
          </cell>
          <cell r="P198">
            <v>6</v>
          </cell>
          <cell r="Q198">
            <v>660</v>
          </cell>
          <cell r="R198">
            <v>6</v>
          </cell>
          <cell r="S198">
            <v>660</v>
          </cell>
          <cell r="T198">
            <v>0</v>
          </cell>
          <cell r="U198">
            <v>0</v>
          </cell>
          <cell r="V198">
            <v>110</v>
          </cell>
          <cell r="W198">
            <v>148</v>
          </cell>
        </row>
        <row r="199">
          <cell r="J199" t="str">
            <v>D8234480</v>
          </cell>
          <cell r="K199">
            <v>23.5</v>
          </cell>
          <cell r="L199">
            <v>18.5</v>
          </cell>
          <cell r="M199">
            <v>51</v>
          </cell>
          <cell r="N199">
            <v>2.8</v>
          </cell>
          <cell r="O199" t="str">
            <v>否</v>
          </cell>
          <cell r="P199">
            <v>6</v>
          </cell>
          <cell r="Q199">
            <v>660</v>
          </cell>
          <cell r="R199">
            <v>6</v>
          </cell>
          <cell r="S199">
            <v>660</v>
          </cell>
          <cell r="T199">
            <v>0</v>
          </cell>
          <cell r="U199">
            <v>0</v>
          </cell>
          <cell r="V199">
            <v>110</v>
          </cell>
          <cell r="W199">
            <v>148</v>
          </cell>
        </row>
        <row r="200">
          <cell r="J200" t="str">
            <v>D7420975</v>
          </cell>
          <cell r="K200">
            <v>41</v>
          </cell>
          <cell r="L200">
            <v>19</v>
          </cell>
          <cell r="M200">
            <v>33</v>
          </cell>
          <cell r="N200">
            <v>2.7</v>
          </cell>
          <cell r="O200" t="str">
            <v>否</v>
          </cell>
          <cell r="P200">
            <v>6</v>
          </cell>
          <cell r="Q200">
            <v>756</v>
          </cell>
          <cell r="R200">
            <v>6</v>
          </cell>
          <cell r="S200">
            <v>756</v>
          </cell>
          <cell r="T200">
            <v>0</v>
          </cell>
          <cell r="U200">
            <v>0</v>
          </cell>
          <cell r="V200">
            <v>126</v>
          </cell>
          <cell r="W200">
            <v>148</v>
          </cell>
        </row>
        <row r="201">
          <cell r="J201" t="str">
            <v>D6801608</v>
          </cell>
          <cell r="K201">
            <v>15</v>
          </cell>
          <cell r="L201">
            <v>15</v>
          </cell>
          <cell r="M201">
            <v>35</v>
          </cell>
          <cell r="N201">
            <v>1.6</v>
          </cell>
          <cell r="O201" t="str">
            <v>否</v>
          </cell>
          <cell r="P201">
            <v>24</v>
          </cell>
          <cell r="Q201">
            <v>1896</v>
          </cell>
          <cell r="R201">
            <v>24</v>
          </cell>
          <cell r="S201">
            <v>1896</v>
          </cell>
          <cell r="T201">
            <v>0</v>
          </cell>
          <cell r="U201">
            <v>0</v>
          </cell>
          <cell r="V201">
            <v>79</v>
          </cell>
          <cell r="W201">
            <v>118</v>
          </cell>
        </row>
        <row r="202">
          <cell r="J202" t="str">
            <v>D6918563</v>
          </cell>
          <cell r="K202">
            <v>15</v>
          </cell>
          <cell r="L202">
            <v>15</v>
          </cell>
          <cell r="M202">
            <v>35</v>
          </cell>
          <cell r="N202">
            <v>1.6</v>
          </cell>
          <cell r="O202" t="str">
            <v>否</v>
          </cell>
          <cell r="P202">
            <v>24</v>
          </cell>
          <cell r="Q202">
            <v>1896</v>
          </cell>
          <cell r="R202">
            <v>24</v>
          </cell>
          <cell r="S202">
            <v>1896</v>
          </cell>
          <cell r="T202">
            <v>0</v>
          </cell>
          <cell r="U202">
            <v>0</v>
          </cell>
          <cell r="V202">
            <v>79</v>
          </cell>
          <cell r="W202">
            <v>118</v>
          </cell>
        </row>
        <row r="203">
          <cell r="J203" t="str">
            <v>D8449460</v>
          </cell>
          <cell r="K203">
            <v>15</v>
          </cell>
          <cell r="L203">
            <v>15</v>
          </cell>
          <cell r="M203">
            <v>35</v>
          </cell>
          <cell r="N203">
            <v>1.6</v>
          </cell>
          <cell r="O203" t="str">
            <v>否</v>
          </cell>
          <cell r="P203">
            <v>24</v>
          </cell>
          <cell r="Q203">
            <v>1896</v>
          </cell>
          <cell r="R203">
            <v>24</v>
          </cell>
          <cell r="S203">
            <v>1896</v>
          </cell>
          <cell r="T203">
            <v>0</v>
          </cell>
          <cell r="U203">
            <v>0</v>
          </cell>
          <cell r="V203">
            <v>79</v>
          </cell>
          <cell r="W203">
            <v>118</v>
          </cell>
        </row>
        <row r="204">
          <cell r="J204" t="str">
            <v>D2340880</v>
          </cell>
          <cell r="K204">
            <v>19.5</v>
          </cell>
          <cell r="L204">
            <v>19.5</v>
          </cell>
          <cell r="M204">
            <v>28</v>
          </cell>
          <cell r="N204">
            <v>2.2999999999999998</v>
          </cell>
          <cell r="O204" t="str">
            <v>否</v>
          </cell>
          <cell r="P204">
            <v>12</v>
          </cell>
          <cell r="Q204">
            <v>948</v>
          </cell>
          <cell r="R204">
            <v>12</v>
          </cell>
          <cell r="S204">
            <v>948</v>
          </cell>
          <cell r="T204">
            <v>0</v>
          </cell>
          <cell r="U204">
            <v>0</v>
          </cell>
          <cell r="V204">
            <v>79</v>
          </cell>
          <cell r="W204">
            <v>148</v>
          </cell>
        </row>
        <row r="205">
          <cell r="J205" t="str">
            <v>D9774876</v>
          </cell>
          <cell r="K205">
            <v>19.5</v>
          </cell>
          <cell r="L205">
            <v>19.5</v>
          </cell>
          <cell r="M205">
            <v>28</v>
          </cell>
          <cell r="N205">
            <v>2.2999999999999998</v>
          </cell>
          <cell r="O205" t="str">
            <v>否</v>
          </cell>
          <cell r="P205">
            <v>6</v>
          </cell>
          <cell r="Q205">
            <v>948</v>
          </cell>
          <cell r="R205">
            <v>6</v>
          </cell>
          <cell r="S205">
            <v>474</v>
          </cell>
          <cell r="T205">
            <v>0</v>
          </cell>
          <cell r="U205">
            <v>0</v>
          </cell>
          <cell r="V205">
            <v>79</v>
          </cell>
          <cell r="W205">
            <v>148</v>
          </cell>
        </row>
        <row r="206">
          <cell r="J206" t="str">
            <v>D9117402</v>
          </cell>
          <cell r="K206">
            <v>19.5</v>
          </cell>
          <cell r="L206">
            <v>19.5</v>
          </cell>
          <cell r="M206">
            <v>28</v>
          </cell>
          <cell r="N206">
            <v>2.2999999999999998</v>
          </cell>
          <cell r="O206" t="str">
            <v>否</v>
          </cell>
          <cell r="P206">
            <v>6</v>
          </cell>
          <cell r="Q206">
            <v>948</v>
          </cell>
          <cell r="R206">
            <v>6</v>
          </cell>
          <cell r="S206">
            <v>474</v>
          </cell>
          <cell r="T206">
            <v>0</v>
          </cell>
          <cell r="U206">
            <v>0</v>
          </cell>
          <cell r="V206">
            <v>79</v>
          </cell>
          <cell r="W206">
            <v>148</v>
          </cell>
        </row>
        <row r="207">
          <cell r="J207" t="str">
            <v>D6280534</v>
          </cell>
          <cell r="K207">
            <v>51</v>
          </cell>
          <cell r="L207">
            <v>9</v>
          </cell>
          <cell r="M207">
            <v>40</v>
          </cell>
          <cell r="N207">
            <v>3.5</v>
          </cell>
          <cell r="O207" t="str">
            <v>否</v>
          </cell>
          <cell r="P207">
            <v>8</v>
          </cell>
          <cell r="Q207">
            <v>1152</v>
          </cell>
          <cell r="R207">
            <v>8</v>
          </cell>
          <cell r="S207">
            <v>1152</v>
          </cell>
          <cell r="T207">
            <v>0</v>
          </cell>
          <cell r="U207">
            <v>0</v>
          </cell>
          <cell r="V207">
            <v>144</v>
          </cell>
          <cell r="W207">
            <v>186</v>
          </cell>
        </row>
        <row r="208">
          <cell r="J208" t="str">
            <v>D6280534</v>
          </cell>
          <cell r="K208">
            <v>51</v>
          </cell>
          <cell r="L208">
            <v>9</v>
          </cell>
          <cell r="M208">
            <v>40</v>
          </cell>
          <cell r="N208">
            <v>3.5</v>
          </cell>
          <cell r="O208" t="str">
            <v>否</v>
          </cell>
          <cell r="P208">
            <v>8</v>
          </cell>
          <cell r="Q208">
            <v>1152</v>
          </cell>
          <cell r="R208">
            <v>8</v>
          </cell>
          <cell r="S208">
            <v>1152</v>
          </cell>
          <cell r="T208">
            <v>0</v>
          </cell>
          <cell r="U208">
            <v>0</v>
          </cell>
          <cell r="V208">
            <v>144</v>
          </cell>
          <cell r="W208">
            <v>186</v>
          </cell>
        </row>
        <row r="209">
          <cell r="J209" t="str">
            <v>D2122299</v>
          </cell>
          <cell r="K209">
            <v>47</v>
          </cell>
          <cell r="L209">
            <v>10</v>
          </cell>
          <cell r="M209">
            <v>20</v>
          </cell>
          <cell r="N209">
            <v>2</v>
          </cell>
          <cell r="O209" t="str">
            <v>否</v>
          </cell>
          <cell r="P209">
            <v>18</v>
          </cell>
          <cell r="Q209">
            <v>1710</v>
          </cell>
          <cell r="R209">
            <v>18</v>
          </cell>
          <cell r="S209">
            <v>1710</v>
          </cell>
          <cell r="T209">
            <v>0</v>
          </cell>
          <cell r="U209">
            <v>0</v>
          </cell>
          <cell r="V209">
            <v>95</v>
          </cell>
          <cell r="W209">
            <v>119</v>
          </cell>
        </row>
        <row r="210">
          <cell r="J210" t="str">
            <v>D1227893</v>
          </cell>
          <cell r="K210">
            <v>41</v>
          </cell>
          <cell r="L210">
            <v>19</v>
          </cell>
          <cell r="M210">
            <v>33</v>
          </cell>
          <cell r="N210">
            <v>2.7</v>
          </cell>
          <cell r="O210" t="str">
            <v>否</v>
          </cell>
          <cell r="P210">
            <v>18</v>
          </cell>
          <cell r="Q210">
            <v>1710</v>
          </cell>
          <cell r="R210">
            <v>18</v>
          </cell>
          <cell r="S210">
            <v>1710</v>
          </cell>
          <cell r="T210">
            <v>0</v>
          </cell>
          <cell r="U210">
            <v>0</v>
          </cell>
          <cell r="V210">
            <v>95</v>
          </cell>
          <cell r="W210">
            <v>119</v>
          </cell>
        </row>
        <row r="211">
          <cell r="J211" t="str">
            <v>D9361985</v>
          </cell>
          <cell r="K211">
            <v>34.799999999999997</v>
          </cell>
          <cell r="L211">
            <v>19</v>
          </cell>
          <cell r="M211">
            <v>27</v>
          </cell>
          <cell r="N211">
            <v>2.7</v>
          </cell>
          <cell r="O211" t="str">
            <v>否</v>
          </cell>
          <cell r="P211">
            <v>8</v>
          </cell>
          <cell r="Q211">
            <v>680</v>
          </cell>
          <cell r="R211">
            <v>8</v>
          </cell>
          <cell r="S211">
            <v>680</v>
          </cell>
          <cell r="T211">
            <v>0</v>
          </cell>
          <cell r="U211">
            <v>0</v>
          </cell>
          <cell r="V211">
            <v>85</v>
          </cell>
          <cell r="W211">
            <v>99</v>
          </cell>
        </row>
        <row r="212">
          <cell r="J212" t="str">
            <v>D9630138</v>
          </cell>
          <cell r="K212">
            <v>18</v>
          </cell>
          <cell r="L212">
            <v>14</v>
          </cell>
          <cell r="M212">
            <v>24</v>
          </cell>
          <cell r="N212">
            <v>2</v>
          </cell>
          <cell r="O212" t="str">
            <v>否</v>
          </cell>
          <cell r="P212">
            <v>6</v>
          </cell>
          <cell r="Q212">
            <v>324</v>
          </cell>
          <cell r="R212">
            <v>6</v>
          </cell>
          <cell r="S212">
            <v>324</v>
          </cell>
          <cell r="T212">
            <v>0</v>
          </cell>
          <cell r="U212">
            <v>0</v>
          </cell>
          <cell r="V212">
            <v>54</v>
          </cell>
          <cell r="W212">
            <v>98</v>
          </cell>
        </row>
        <row r="213">
          <cell r="J213" t="str">
            <v>D6539984</v>
          </cell>
          <cell r="K213">
            <v>18</v>
          </cell>
          <cell r="L213">
            <v>14</v>
          </cell>
          <cell r="M213">
            <v>24</v>
          </cell>
          <cell r="N213">
            <v>2</v>
          </cell>
          <cell r="O213" t="str">
            <v>否</v>
          </cell>
          <cell r="P213">
            <v>6</v>
          </cell>
          <cell r="Q213">
            <v>324</v>
          </cell>
          <cell r="R213">
            <v>6</v>
          </cell>
          <cell r="S213">
            <v>324</v>
          </cell>
          <cell r="T213">
            <v>0</v>
          </cell>
          <cell r="U213">
            <v>0</v>
          </cell>
          <cell r="V213">
            <v>54</v>
          </cell>
          <cell r="W213">
            <v>98</v>
          </cell>
        </row>
        <row r="214">
          <cell r="J214" t="str">
            <v>D3249713</v>
          </cell>
          <cell r="K214">
            <v>5.3</v>
          </cell>
          <cell r="L214">
            <v>8</v>
          </cell>
          <cell r="M214">
            <v>20</v>
          </cell>
          <cell r="N214">
            <v>1.75</v>
          </cell>
          <cell r="O214" t="str">
            <v>否</v>
          </cell>
          <cell r="P214">
            <v>4</v>
          </cell>
          <cell r="Q214">
            <v>1468</v>
          </cell>
          <cell r="R214">
            <v>4</v>
          </cell>
          <cell r="S214">
            <v>1468</v>
          </cell>
          <cell r="T214">
            <v>0</v>
          </cell>
          <cell r="U214">
            <v>0</v>
          </cell>
          <cell r="V214">
            <v>367</v>
          </cell>
          <cell r="W214">
            <v>459</v>
          </cell>
        </row>
        <row r="215">
          <cell r="J215" t="str">
            <v>D4375940</v>
          </cell>
          <cell r="K215">
            <v>10</v>
          </cell>
          <cell r="L215">
            <v>10</v>
          </cell>
          <cell r="M215">
            <v>2</v>
          </cell>
          <cell r="N215">
            <v>0.11</v>
          </cell>
          <cell r="O215" t="str">
            <v>否</v>
          </cell>
          <cell r="P215">
            <v>200</v>
          </cell>
          <cell r="Q215">
            <v>1240</v>
          </cell>
          <cell r="R215">
            <v>200</v>
          </cell>
          <cell r="S215">
            <v>1240</v>
          </cell>
          <cell r="T215">
            <v>0</v>
          </cell>
          <cell r="U215">
            <v>0</v>
          </cell>
          <cell r="V215">
            <v>6.2</v>
          </cell>
          <cell r="W215">
            <v>8.8000000000000007</v>
          </cell>
        </row>
        <row r="216">
          <cell r="J216" t="str">
            <v>D1495859</v>
          </cell>
          <cell r="K216">
            <v>10</v>
          </cell>
          <cell r="L216">
            <v>10</v>
          </cell>
          <cell r="M216">
            <v>2</v>
          </cell>
          <cell r="N216">
            <v>0.11</v>
          </cell>
          <cell r="O216" t="str">
            <v>否</v>
          </cell>
          <cell r="P216">
            <v>200</v>
          </cell>
          <cell r="Q216">
            <v>1240</v>
          </cell>
          <cell r="R216">
            <v>200</v>
          </cell>
          <cell r="S216">
            <v>1240</v>
          </cell>
          <cell r="T216">
            <v>0</v>
          </cell>
          <cell r="U216">
            <v>0</v>
          </cell>
          <cell r="V216">
            <v>6.2</v>
          </cell>
          <cell r="W216">
            <v>8.8000000000000007</v>
          </cell>
        </row>
        <row r="217">
          <cell r="J217" t="str">
            <v>D3921855</v>
          </cell>
          <cell r="K217">
            <v>10</v>
          </cell>
          <cell r="L217">
            <v>10</v>
          </cell>
          <cell r="M217">
            <v>2</v>
          </cell>
          <cell r="N217">
            <v>0.11</v>
          </cell>
          <cell r="O217" t="str">
            <v>否</v>
          </cell>
          <cell r="P217">
            <v>100</v>
          </cell>
          <cell r="Q217">
            <v>620</v>
          </cell>
          <cell r="R217">
            <v>100</v>
          </cell>
          <cell r="S217">
            <v>620</v>
          </cell>
          <cell r="T217">
            <v>0</v>
          </cell>
          <cell r="U217">
            <v>0</v>
          </cell>
          <cell r="V217">
            <v>6.2</v>
          </cell>
          <cell r="W217">
            <v>8.8000000000000007</v>
          </cell>
        </row>
        <row r="218">
          <cell r="J218" t="str">
            <v>D5821288</v>
          </cell>
          <cell r="K218">
            <v>10</v>
          </cell>
          <cell r="L218">
            <v>10</v>
          </cell>
          <cell r="M218">
            <v>2</v>
          </cell>
          <cell r="N218">
            <v>0.11</v>
          </cell>
          <cell r="O218" t="str">
            <v>否</v>
          </cell>
          <cell r="P218">
            <v>100</v>
          </cell>
          <cell r="Q218">
            <v>620</v>
          </cell>
          <cell r="R218">
            <v>100</v>
          </cell>
          <cell r="S218">
            <v>620</v>
          </cell>
          <cell r="T218">
            <v>0</v>
          </cell>
          <cell r="U218">
            <v>0</v>
          </cell>
          <cell r="V218">
            <v>6.2</v>
          </cell>
          <cell r="W218">
            <v>8.8000000000000007</v>
          </cell>
        </row>
        <row r="219">
          <cell r="J219" t="str">
            <v>D9799126</v>
          </cell>
          <cell r="K219">
            <v>10</v>
          </cell>
          <cell r="L219">
            <v>10</v>
          </cell>
          <cell r="M219">
            <v>2</v>
          </cell>
          <cell r="N219">
            <v>0.11</v>
          </cell>
          <cell r="O219" t="str">
            <v>否</v>
          </cell>
          <cell r="P219">
            <v>200</v>
          </cell>
          <cell r="Q219">
            <v>2500</v>
          </cell>
          <cell r="R219">
            <v>200</v>
          </cell>
          <cell r="S219">
            <v>2500</v>
          </cell>
          <cell r="T219">
            <v>0</v>
          </cell>
          <cell r="U219">
            <v>0</v>
          </cell>
          <cell r="V219">
            <v>12.5</v>
          </cell>
          <cell r="W219">
            <v>18.8</v>
          </cell>
        </row>
        <row r="220">
          <cell r="J220" t="str">
            <v>D6259468</v>
          </cell>
          <cell r="K220">
            <v>10</v>
          </cell>
          <cell r="L220">
            <v>10</v>
          </cell>
          <cell r="M220">
            <v>2</v>
          </cell>
          <cell r="N220">
            <v>0.11</v>
          </cell>
          <cell r="O220" t="str">
            <v>否</v>
          </cell>
          <cell r="P220">
            <v>200</v>
          </cell>
          <cell r="Q220">
            <v>2500</v>
          </cell>
          <cell r="R220">
            <v>200</v>
          </cell>
          <cell r="S220">
            <v>2500</v>
          </cell>
          <cell r="T220">
            <v>0</v>
          </cell>
          <cell r="U220">
            <v>0</v>
          </cell>
          <cell r="V220">
            <v>12.5</v>
          </cell>
          <cell r="W220">
            <v>18.8</v>
          </cell>
        </row>
        <row r="221">
          <cell r="J221" t="str">
            <v>D7694420</v>
          </cell>
          <cell r="K221">
            <v>10</v>
          </cell>
          <cell r="L221">
            <v>10</v>
          </cell>
          <cell r="M221">
            <v>2</v>
          </cell>
          <cell r="N221">
            <v>0.11</v>
          </cell>
          <cell r="O221" t="str">
            <v>否</v>
          </cell>
          <cell r="P221">
            <v>100</v>
          </cell>
          <cell r="Q221">
            <v>1250</v>
          </cell>
          <cell r="R221">
            <v>100</v>
          </cell>
          <cell r="S221">
            <v>1250</v>
          </cell>
          <cell r="T221">
            <v>0</v>
          </cell>
          <cell r="U221">
            <v>0</v>
          </cell>
          <cell r="V221">
            <v>12.5</v>
          </cell>
          <cell r="W221">
            <v>18.8</v>
          </cell>
        </row>
        <row r="222">
          <cell r="J222" t="str">
            <v>D9595980</v>
          </cell>
          <cell r="K222">
            <v>10</v>
          </cell>
          <cell r="L222">
            <v>10</v>
          </cell>
          <cell r="M222">
            <v>2</v>
          </cell>
          <cell r="N222">
            <v>0.11</v>
          </cell>
          <cell r="O222" t="str">
            <v>否</v>
          </cell>
          <cell r="P222">
            <v>100</v>
          </cell>
          <cell r="Q222">
            <v>1250</v>
          </cell>
          <cell r="R222">
            <v>100</v>
          </cell>
          <cell r="S222">
            <v>1250</v>
          </cell>
          <cell r="T222">
            <v>0</v>
          </cell>
          <cell r="U222">
            <v>0</v>
          </cell>
          <cell r="V222">
            <v>12.5</v>
          </cell>
          <cell r="W222">
            <v>18.8</v>
          </cell>
        </row>
        <row r="223">
          <cell r="J223" t="str">
            <v>D7458126</v>
          </cell>
          <cell r="K223">
            <v>51</v>
          </cell>
          <cell r="L223">
            <v>51</v>
          </cell>
          <cell r="M223">
            <v>18.5</v>
          </cell>
          <cell r="N223">
            <v>4.2300000000000004</v>
          </cell>
          <cell r="O223" t="str">
            <v>否</v>
          </cell>
          <cell r="P223">
            <v>10</v>
          </cell>
          <cell r="Q223">
            <v>1990</v>
          </cell>
          <cell r="R223">
            <v>10</v>
          </cell>
          <cell r="S223">
            <v>1990</v>
          </cell>
          <cell r="T223">
            <v>0</v>
          </cell>
          <cell r="U223">
            <v>0</v>
          </cell>
          <cell r="V223">
            <v>199</v>
          </cell>
          <cell r="W223">
            <v>298</v>
          </cell>
        </row>
        <row r="224">
          <cell r="J224" t="str">
            <v>D9969749</v>
          </cell>
          <cell r="K224">
            <v>27.5</v>
          </cell>
          <cell r="L224">
            <v>27.5</v>
          </cell>
          <cell r="M224">
            <v>4</v>
          </cell>
          <cell r="N224">
            <v>0.78</v>
          </cell>
          <cell r="O224" t="str">
            <v>否</v>
          </cell>
          <cell r="P224">
            <v>10</v>
          </cell>
          <cell r="Q224">
            <v>680</v>
          </cell>
          <cell r="R224">
            <v>10</v>
          </cell>
          <cell r="S224">
            <v>680</v>
          </cell>
          <cell r="T224">
            <v>0</v>
          </cell>
          <cell r="U224">
            <v>0</v>
          </cell>
          <cell r="V224">
            <v>68</v>
          </cell>
          <cell r="W224">
            <v>88</v>
          </cell>
        </row>
        <row r="225">
          <cell r="J225" t="str">
            <v>D8179355</v>
          </cell>
          <cell r="K225">
            <v>27.5</v>
          </cell>
          <cell r="L225">
            <v>27.5</v>
          </cell>
          <cell r="M225">
            <v>4</v>
          </cell>
          <cell r="N225">
            <v>0.78</v>
          </cell>
          <cell r="O225" t="str">
            <v>否</v>
          </cell>
          <cell r="P225">
            <v>10</v>
          </cell>
          <cell r="Q225">
            <v>680</v>
          </cell>
          <cell r="R225">
            <v>10</v>
          </cell>
          <cell r="S225">
            <v>680</v>
          </cell>
          <cell r="T225">
            <v>0</v>
          </cell>
          <cell r="U225">
            <v>0</v>
          </cell>
          <cell r="V225">
            <v>68</v>
          </cell>
          <cell r="W225">
            <v>88</v>
          </cell>
        </row>
        <row r="226">
          <cell r="J226" t="str">
            <v>D3302880</v>
          </cell>
          <cell r="K226">
            <v>41</v>
          </cell>
          <cell r="L226">
            <v>41</v>
          </cell>
          <cell r="M226">
            <v>15.5</v>
          </cell>
          <cell r="N226">
            <v>1.24</v>
          </cell>
          <cell r="O226" t="str">
            <v>否</v>
          </cell>
          <cell r="P226">
            <v>25</v>
          </cell>
          <cell r="Q226">
            <v>1750</v>
          </cell>
          <cell r="R226">
            <v>25</v>
          </cell>
          <cell r="S226">
            <v>1750</v>
          </cell>
          <cell r="T226">
            <v>0</v>
          </cell>
          <cell r="U226">
            <v>0</v>
          </cell>
          <cell r="V226">
            <v>70</v>
          </cell>
          <cell r="W226">
            <v>92.8</v>
          </cell>
        </row>
        <row r="227">
          <cell r="J227" t="str">
            <v>D8118177</v>
          </cell>
          <cell r="K227">
            <v>41</v>
          </cell>
          <cell r="L227">
            <v>41</v>
          </cell>
          <cell r="M227">
            <v>15.5</v>
          </cell>
          <cell r="N227">
            <v>1.24</v>
          </cell>
          <cell r="O227" t="str">
            <v>否</v>
          </cell>
          <cell r="P227">
            <v>25</v>
          </cell>
          <cell r="Q227">
            <v>1750</v>
          </cell>
          <cell r="R227">
            <v>25</v>
          </cell>
          <cell r="S227">
            <v>1750</v>
          </cell>
          <cell r="T227">
            <v>0</v>
          </cell>
          <cell r="U227">
            <v>0</v>
          </cell>
          <cell r="V227">
            <v>70</v>
          </cell>
          <cell r="W227">
            <v>92.8</v>
          </cell>
        </row>
        <row r="228">
          <cell r="J228" t="str">
            <v>D4077186</v>
          </cell>
          <cell r="K228">
            <v>45</v>
          </cell>
          <cell r="L228">
            <v>45</v>
          </cell>
          <cell r="M228">
            <v>15.5</v>
          </cell>
          <cell r="N228">
            <v>1.36</v>
          </cell>
          <cell r="O228" t="str">
            <v>否</v>
          </cell>
          <cell r="P228">
            <v>25</v>
          </cell>
          <cell r="Q228">
            <v>2100</v>
          </cell>
          <cell r="R228">
            <v>25</v>
          </cell>
          <cell r="S228">
            <v>2100</v>
          </cell>
          <cell r="T228">
            <v>0</v>
          </cell>
          <cell r="U228">
            <v>0</v>
          </cell>
          <cell r="V228">
            <v>84</v>
          </cell>
          <cell r="W228">
            <v>122.9</v>
          </cell>
        </row>
        <row r="229">
          <cell r="J229" t="str">
            <v>D9318401</v>
          </cell>
          <cell r="K229">
            <v>45</v>
          </cell>
          <cell r="L229">
            <v>45</v>
          </cell>
          <cell r="M229">
            <v>15.5</v>
          </cell>
          <cell r="N229">
            <v>1.36</v>
          </cell>
          <cell r="O229" t="str">
            <v>否</v>
          </cell>
          <cell r="P229">
            <v>25</v>
          </cell>
          <cell r="Q229">
            <v>2100</v>
          </cell>
          <cell r="R229">
            <v>25</v>
          </cell>
          <cell r="S229">
            <v>2100</v>
          </cell>
          <cell r="T229">
            <v>0</v>
          </cell>
          <cell r="U229">
            <v>0</v>
          </cell>
          <cell r="V229">
            <v>84</v>
          </cell>
          <cell r="W229">
            <v>122.9</v>
          </cell>
        </row>
        <row r="230">
          <cell r="J230" t="str">
            <v>D5627765</v>
          </cell>
          <cell r="K230">
            <v>31</v>
          </cell>
          <cell r="L230">
            <v>31</v>
          </cell>
          <cell r="M230">
            <v>15.5</v>
          </cell>
          <cell r="N230">
            <v>0.73</v>
          </cell>
          <cell r="O230" t="str">
            <v>否</v>
          </cell>
          <cell r="P230">
            <v>20</v>
          </cell>
          <cell r="Q230">
            <v>880</v>
          </cell>
          <cell r="R230">
            <v>20</v>
          </cell>
          <cell r="S230">
            <v>880</v>
          </cell>
          <cell r="T230">
            <v>0</v>
          </cell>
          <cell r="U230">
            <v>0</v>
          </cell>
          <cell r="V230">
            <v>44</v>
          </cell>
          <cell r="W230">
            <v>46.8</v>
          </cell>
        </row>
        <row r="231">
          <cell r="J231" t="str">
            <v>D8500645</v>
          </cell>
          <cell r="K231">
            <v>31</v>
          </cell>
          <cell r="L231">
            <v>31</v>
          </cell>
          <cell r="M231">
            <v>15.5</v>
          </cell>
          <cell r="N231">
            <v>0.73</v>
          </cell>
          <cell r="O231" t="str">
            <v>否</v>
          </cell>
          <cell r="P231">
            <v>15</v>
          </cell>
          <cell r="Q231">
            <v>660</v>
          </cell>
          <cell r="R231">
            <v>15</v>
          </cell>
          <cell r="S231">
            <v>660</v>
          </cell>
          <cell r="T231">
            <v>0</v>
          </cell>
          <cell r="U231">
            <v>0</v>
          </cell>
          <cell r="V231">
            <v>44</v>
          </cell>
          <cell r="W231">
            <v>46.8</v>
          </cell>
        </row>
        <row r="232">
          <cell r="J232" t="str">
            <v>D9424693</v>
          </cell>
          <cell r="K232">
            <v>35</v>
          </cell>
          <cell r="L232">
            <v>35</v>
          </cell>
          <cell r="M232">
            <v>16</v>
          </cell>
          <cell r="N232">
            <v>0.94</v>
          </cell>
          <cell r="O232" t="str">
            <v>否</v>
          </cell>
          <cell r="P232">
            <v>40</v>
          </cell>
          <cell r="Q232">
            <v>1800</v>
          </cell>
          <cell r="R232">
            <v>40</v>
          </cell>
          <cell r="S232">
            <v>1800</v>
          </cell>
          <cell r="T232">
            <v>0</v>
          </cell>
          <cell r="U232">
            <v>0</v>
          </cell>
          <cell r="V232">
            <v>45</v>
          </cell>
          <cell r="W232">
            <v>69</v>
          </cell>
        </row>
        <row r="233">
          <cell r="J233" t="str">
            <v>D8800715</v>
          </cell>
          <cell r="K233">
            <v>35</v>
          </cell>
          <cell r="L233">
            <v>35</v>
          </cell>
          <cell r="M233">
            <v>16</v>
          </cell>
          <cell r="N233">
            <v>0.94</v>
          </cell>
          <cell r="O233" t="str">
            <v>否</v>
          </cell>
          <cell r="P233">
            <v>40</v>
          </cell>
          <cell r="Q233">
            <v>1800</v>
          </cell>
          <cell r="R233">
            <v>40</v>
          </cell>
          <cell r="S233">
            <v>1800</v>
          </cell>
          <cell r="T233">
            <v>0</v>
          </cell>
          <cell r="U233">
            <v>0</v>
          </cell>
          <cell r="V233">
            <v>45</v>
          </cell>
          <cell r="W233">
            <v>69</v>
          </cell>
        </row>
        <row r="234">
          <cell r="J234" t="str">
            <v>D1519880</v>
          </cell>
          <cell r="K234">
            <v>43</v>
          </cell>
          <cell r="L234">
            <v>43</v>
          </cell>
          <cell r="M234">
            <v>17</v>
          </cell>
          <cell r="N234">
            <v>1.45</v>
          </cell>
          <cell r="O234" t="str">
            <v>否</v>
          </cell>
          <cell r="P234">
            <v>50</v>
          </cell>
          <cell r="Q234">
            <v>3500</v>
          </cell>
          <cell r="R234">
            <v>50</v>
          </cell>
          <cell r="S234">
            <v>3500</v>
          </cell>
          <cell r="T234">
            <v>0</v>
          </cell>
          <cell r="U234">
            <v>0</v>
          </cell>
          <cell r="V234">
            <v>70</v>
          </cell>
          <cell r="W234">
            <v>99</v>
          </cell>
        </row>
        <row r="235">
          <cell r="J235" t="str">
            <v>D1061704</v>
          </cell>
          <cell r="K235">
            <v>43</v>
          </cell>
          <cell r="L235">
            <v>43</v>
          </cell>
          <cell r="M235">
            <v>17</v>
          </cell>
          <cell r="N235">
            <v>1.45</v>
          </cell>
          <cell r="O235" t="str">
            <v>否</v>
          </cell>
          <cell r="P235">
            <v>30</v>
          </cell>
          <cell r="Q235">
            <v>2100</v>
          </cell>
          <cell r="R235">
            <v>30</v>
          </cell>
          <cell r="S235">
            <v>2100</v>
          </cell>
          <cell r="T235">
            <v>0</v>
          </cell>
          <cell r="U235">
            <v>0</v>
          </cell>
          <cell r="V235">
            <v>70</v>
          </cell>
          <cell r="W235">
            <v>99</v>
          </cell>
        </row>
        <row r="236">
          <cell r="J236" t="str">
            <v>D6925041</v>
          </cell>
          <cell r="K236">
            <v>28</v>
          </cell>
          <cell r="L236">
            <v>28</v>
          </cell>
          <cell r="M236">
            <v>16</v>
          </cell>
          <cell r="N236">
            <v>0.61</v>
          </cell>
          <cell r="O236" t="str">
            <v>否</v>
          </cell>
          <cell r="P236">
            <v>20</v>
          </cell>
          <cell r="Q236">
            <v>700</v>
          </cell>
          <cell r="R236">
            <v>20</v>
          </cell>
          <cell r="S236">
            <v>700</v>
          </cell>
          <cell r="T236">
            <v>0</v>
          </cell>
          <cell r="U236">
            <v>0</v>
          </cell>
          <cell r="V236">
            <v>35</v>
          </cell>
          <cell r="W236">
            <v>49</v>
          </cell>
        </row>
        <row r="237">
          <cell r="J237" t="str">
            <v>D2493773</v>
          </cell>
          <cell r="K237">
            <v>28</v>
          </cell>
          <cell r="L237">
            <v>28</v>
          </cell>
          <cell r="M237">
            <v>16</v>
          </cell>
          <cell r="N237">
            <v>0.61</v>
          </cell>
          <cell r="O237" t="str">
            <v>否</v>
          </cell>
          <cell r="P237">
            <v>20</v>
          </cell>
          <cell r="Q237">
            <v>700</v>
          </cell>
          <cell r="R237">
            <v>20</v>
          </cell>
          <cell r="S237">
            <v>700</v>
          </cell>
          <cell r="T237">
            <v>0</v>
          </cell>
          <cell r="U237">
            <v>0</v>
          </cell>
          <cell r="V237">
            <v>35</v>
          </cell>
          <cell r="W237">
            <v>49</v>
          </cell>
        </row>
        <row r="238">
          <cell r="J238" t="str">
            <v>D3841677</v>
          </cell>
          <cell r="K238">
            <v>47</v>
          </cell>
          <cell r="L238">
            <v>47</v>
          </cell>
          <cell r="M238">
            <v>18</v>
          </cell>
          <cell r="N238">
            <v>1.78</v>
          </cell>
          <cell r="O238" t="str">
            <v>否</v>
          </cell>
          <cell r="P238">
            <v>40</v>
          </cell>
          <cell r="Q238">
            <v>3960</v>
          </cell>
          <cell r="R238">
            <v>40</v>
          </cell>
          <cell r="S238">
            <v>3960</v>
          </cell>
          <cell r="T238">
            <v>0</v>
          </cell>
          <cell r="U238">
            <v>0</v>
          </cell>
          <cell r="V238">
            <v>99</v>
          </cell>
          <cell r="W238">
            <v>138</v>
          </cell>
        </row>
        <row r="239">
          <cell r="J239" t="str">
            <v>D2471332</v>
          </cell>
          <cell r="K239">
            <v>47</v>
          </cell>
          <cell r="L239">
            <v>47</v>
          </cell>
          <cell r="M239">
            <v>18</v>
          </cell>
          <cell r="N239">
            <v>1.78</v>
          </cell>
          <cell r="O239" t="str">
            <v>否</v>
          </cell>
          <cell r="P239">
            <v>20</v>
          </cell>
          <cell r="Q239">
            <v>1980</v>
          </cell>
          <cell r="R239">
            <v>20</v>
          </cell>
          <cell r="S239">
            <v>1980</v>
          </cell>
          <cell r="T239">
            <v>0</v>
          </cell>
          <cell r="U239">
            <v>0</v>
          </cell>
          <cell r="V239">
            <v>99</v>
          </cell>
          <cell r="W239">
            <v>138</v>
          </cell>
        </row>
        <row r="240">
          <cell r="J240" t="str">
            <v>D3452140</v>
          </cell>
          <cell r="K240">
            <v>28</v>
          </cell>
          <cell r="L240">
            <v>28</v>
          </cell>
          <cell r="M240">
            <v>16</v>
          </cell>
          <cell r="N240">
            <v>0.61</v>
          </cell>
          <cell r="O240" t="str">
            <v>否</v>
          </cell>
          <cell r="P240">
            <v>20</v>
          </cell>
          <cell r="Q240">
            <v>420</v>
          </cell>
          <cell r="R240">
            <v>20</v>
          </cell>
          <cell r="S240">
            <v>420</v>
          </cell>
          <cell r="T240">
            <v>0</v>
          </cell>
          <cell r="U240">
            <v>0</v>
          </cell>
          <cell r="V240">
            <v>21</v>
          </cell>
          <cell r="W240">
            <v>29</v>
          </cell>
        </row>
        <row r="241">
          <cell r="J241" t="str">
            <v>D8948560</v>
          </cell>
          <cell r="K241">
            <v>58</v>
          </cell>
          <cell r="L241">
            <v>58</v>
          </cell>
          <cell r="M241">
            <v>24</v>
          </cell>
          <cell r="N241">
            <v>3.84</v>
          </cell>
          <cell r="O241" t="str">
            <v>否</v>
          </cell>
          <cell r="P241">
            <v>40</v>
          </cell>
          <cell r="Q241">
            <v>6600</v>
          </cell>
          <cell r="R241">
            <v>40</v>
          </cell>
          <cell r="S241">
            <v>6600</v>
          </cell>
          <cell r="T241">
            <v>0</v>
          </cell>
          <cell r="U241">
            <v>0</v>
          </cell>
          <cell r="V241">
            <v>165</v>
          </cell>
          <cell r="W241">
            <v>266</v>
          </cell>
        </row>
        <row r="242">
          <cell r="J242" t="str">
            <v>D1250948</v>
          </cell>
          <cell r="K242">
            <v>58</v>
          </cell>
          <cell r="L242">
            <v>58</v>
          </cell>
          <cell r="M242">
            <v>24</v>
          </cell>
          <cell r="N242">
            <v>3.84</v>
          </cell>
          <cell r="O242" t="str">
            <v>否</v>
          </cell>
          <cell r="P242">
            <v>40</v>
          </cell>
          <cell r="Q242">
            <v>6600</v>
          </cell>
          <cell r="R242">
            <v>40</v>
          </cell>
          <cell r="S242">
            <v>6600</v>
          </cell>
          <cell r="T242">
            <v>0</v>
          </cell>
          <cell r="U242">
            <v>0</v>
          </cell>
          <cell r="V242">
            <v>165</v>
          </cell>
          <cell r="W242">
            <v>266</v>
          </cell>
        </row>
        <row r="243">
          <cell r="J243" t="str">
            <v>D4357780</v>
          </cell>
          <cell r="K243">
            <v>89</v>
          </cell>
          <cell r="L243">
            <v>69</v>
          </cell>
          <cell r="M243">
            <v>21.5</v>
          </cell>
          <cell r="N243">
            <v>7.51</v>
          </cell>
          <cell r="O243" t="str">
            <v>否</v>
          </cell>
          <cell r="P243">
            <v>20</v>
          </cell>
          <cell r="Q243">
            <v>7200</v>
          </cell>
          <cell r="R243">
            <v>20</v>
          </cell>
          <cell r="S243">
            <v>7200</v>
          </cell>
          <cell r="T243">
            <v>0</v>
          </cell>
          <cell r="U243">
            <v>0</v>
          </cell>
          <cell r="V243">
            <v>360</v>
          </cell>
          <cell r="W243">
            <v>499</v>
          </cell>
        </row>
        <row r="244">
          <cell r="J244" t="str">
            <v>D5213723</v>
          </cell>
          <cell r="K244">
            <v>89</v>
          </cell>
          <cell r="L244">
            <v>69</v>
          </cell>
          <cell r="M244">
            <v>21.5</v>
          </cell>
          <cell r="N244">
            <v>7.51</v>
          </cell>
          <cell r="O244" t="str">
            <v>否</v>
          </cell>
          <cell r="P244">
            <v>20</v>
          </cell>
          <cell r="Q244">
            <v>7200</v>
          </cell>
          <cell r="R244">
            <v>20</v>
          </cell>
          <cell r="S244">
            <v>7200</v>
          </cell>
          <cell r="T244">
            <v>0</v>
          </cell>
          <cell r="U244">
            <v>0</v>
          </cell>
          <cell r="V244">
            <v>360</v>
          </cell>
          <cell r="W244">
            <v>499</v>
          </cell>
        </row>
        <row r="245">
          <cell r="J245" t="str">
            <v>D2123021</v>
          </cell>
          <cell r="K245">
            <v>47</v>
          </cell>
          <cell r="L245">
            <v>47</v>
          </cell>
          <cell r="M245">
            <v>22</v>
          </cell>
          <cell r="N245">
            <v>2.58</v>
          </cell>
          <cell r="O245" t="str">
            <v>否</v>
          </cell>
          <cell r="P245">
            <v>20</v>
          </cell>
          <cell r="Q245">
            <v>2300</v>
          </cell>
          <cell r="R245">
            <v>20</v>
          </cell>
          <cell r="S245">
            <v>2300</v>
          </cell>
          <cell r="T245">
            <v>0</v>
          </cell>
          <cell r="U245">
            <v>0</v>
          </cell>
          <cell r="V245">
            <v>115</v>
          </cell>
          <cell r="W245">
            <v>184</v>
          </cell>
        </row>
        <row r="246">
          <cell r="J246" t="str">
            <v>D2230113</v>
          </cell>
          <cell r="K246">
            <v>47</v>
          </cell>
          <cell r="L246">
            <v>47</v>
          </cell>
          <cell r="M246">
            <v>22</v>
          </cell>
          <cell r="N246">
            <v>2.58</v>
          </cell>
          <cell r="O246" t="str">
            <v>否</v>
          </cell>
          <cell r="P246">
            <v>20</v>
          </cell>
          <cell r="Q246">
            <v>2300</v>
          </cell>
          <cell r="R246">
            <v>20</v>
          </cell>
          <cell r="S246">
            <v>2300</v>
          </cell>
          <cell r="T246">
            <v>0</v>
          </cell>
          <cell r="U246">
            <v>0</v>
          </cell>
          <cell r="V246">
            <v>115</v>
          </cell>
          <cell r="W246">
            <v>184</v>
          </cell>
        </row>
        <row r="247">
          <cell r="J247" t="str">
            <v>D2938061</v>
          </cell>
          <cell r="K247">
            <v>43</v>
          </cell>
          <cell r="L247">
            <v>43</v>
          </cell>
          <cell r="M247">
            <v>17.5</v>
          </cell>
          <cell r="N247">
            <v>1.4</v>
          </cell>
          <cell r="O247" t="str">
            <v>否</v>
          </cell>
          <cell r="P247">
            <v>20</v>
          </cell>
          <cell r="Q247">
            <v>1300</v>
          </cell>
          <cell r="R247">
            <v>20</v>
          </cell>
          <cell r="S247">
            <v>1300</v>
          </cell>
          <cell r="T247">
            <v>0</v>
          </cell>
          <cell r="U247">
            <v>0</v>
          </cell>
          <cell r="V247">
            <v>65</v>
          </cell>
          <cell r="W247">
            <v>88</v>
          </cell>
        </row>
        <row r="248">
          <cell r="J248" t="str">
            <v>D9986578</v>
          </cell>
          <cell r="K248">
            <v>43</v>
          </cell>
          <cell r="L248">
            <v>43</v>
          </cell>
          <cell r="M248">
            <v>17.5</v>
          </cell>
          <cell r="N248">
            <v>1.4</v>
          </cell>
          <cell r="O248" t="str">
            <v>否</v>
          </cell>
          <cell r="P248">
            <v>20</v>
          </cell>
          <cell r="Q248">
            <v>1300</v>
          </cell>
          <cell r="R248">
            <v>20</v>
          </cell>
          <cell r="S248">
            <v>1300</v>
          </cell>
          <cell r="T248">
            <v>0</v>
          </cell>
          <cell r="U248">
            <v>0</v>
          </cell>
          <cell r="V248">
            <v>65</v>
          </cell>
          <cell r="W248">
            <v>88</v>
          </cell>
        </row>
        <row r="249">
          <cell r="J249" t="str">
            <v>D2744526</v>
          </cell>
          <cell r="K249">
            <v>43</v>
          </cell>
          <cell r="L249">
            <v>43</v>
          </cell>
          <cell r="M249">
            <v>17.5</v>
          </cell>
          <cell r="N249">
            <v>1.4</v>
          </cell>
          <cell r="O249" t="str">
            <v>否</v>
          </cell>
          <cell r="P249">
            <v>30</v>
          </cell>
          <cell r="Q249">
            <v>1950</v>
          </cell>
          <cell r="R249">
            <v>30</v>
          </cell>
          <cell r="S249">
            <v>1950</v>
          </cell>
          <cell r="T249">
            <v>0</v>
          </cell>
          <cell r="U249">
            <v>0</v>
          </cell>
          <cell r="V249">
            <v>65</v>
          </cell>
          <cell r="W249">
            <v>88</v>
          </cell>
        </row>
        <row r="250">
          <cell r="J250" t="str">
            <v>D5078646</v>
          </cell>
          <cell r="K250">
            <v>43</v>
          </cell>
          <cell r="L250">
            <v>43</v>
          </cell>
          <cell r="M250">
            <v>17.5</v>
          </cell>
          <cell r="N250">
            <v>1.4</v>
          </cell>
          <cell r="O250" t="str">
            <v>否</v>
          </cell>
          <cell r="P250">
            <v>40</v>
          </cell>
          <cell r="Q250">
            <v>2600</v>
          </cell>
          <cell r="R250">
            <v>40</v>
          </cell>
          <cell r="S250">
            <v>2600</v>
          </cell>
          <cell r="T250">
            <v>0</v>
          </cell>
          <cell r="U250">
            <v>0</v>
          </cell>
          <cell r="V250">
            <v>65</v>
          </cell>
          <cell r="W250">
            <v>88</v>
          </cell>
        </row>
        <row r="251">
          <cell r="J251" t="str">
            <v>D8895519</v>
          </cell>
          <cell r="K251">
            <v>31</v>
          </cell>
          <cell r="L251">
            <v>31</v>
          </cell>
          <cell r="M251">
            <v>21.5</v>
          </cell>
          <cell r="N251">
            <v>0.8</v>
          </cell>
          <cell r="O251" t="str">
            <v>否</v>
          </cell>
          <cell r="P251">
            <v>20</v>
          </cell>
          <cell r="Q251">
            <v>720</v>
          </cell>
          <cell r="R251">
            <v>20</v>
          </cell>
          <cell r="S251">
            <v>720</v>
          </cell>
          <cell r="T251">
            <v>0</v>
          </cell>
          <cell r="U251">
            <v>0</v>
          </cell>
          <cell r="V251">
            <v>36</v>
          </cell>
          <cell r="W251">
            <v>49</v>
          </cell>
        </row>
        <row r="252">
          <cell r="J252" t="str">
            <v>D3309893</v>
          </cell>
          <cell r="K252">
            <v>31</v>
          </cell>
          <cell r="L252">
            <v>31</v>
          </cell>
          <cell r="M252">
            <v>21.5</v>
          </cell>
          <cell r="N252">
            <v>0.8</v>
          </cell>
          <cell r="O252" t="str">
            <v>否</v>
          </cell>
          <cell r="P252">
            <v>30</v>
          </cell>
          <cell r="Q252">
            <v>1080</v>
          </cell>
          <cell r="R252">
            <v>30</v>
          </cell>
          <cell r="S252">
            <v>1080</v>
          </cell>
          <cell r="T252">
            <v>0</v>
          </cell>
          <cell r="U252">
            <v>0</v>
          </cell>
          <cell r="V252">
            <v>36</v>
          </cell>
          <cell r="W252">
            <v>49</v>
          </cell>
        </row>
        <row r="253">
          <cell r="J253" t="str">
            <v>D7479990</v>
          </cell>
          <cell r="K253">
            <v>31</v>
          </cell>
          <cell r="L253">
            <v>31</v>
          </cell>
          <cell r="M253">
            <v>21.5</v>
          </cell>
          <cell r="N253">
            <v>0.8</v>
          </cell>
          <cell r="O253" t="str">
            <v>否</v>
          </cell>
          <cell r="P253">
            <v>20</v>
          </cell>
          <cell r="Q253">
            <v>720</v>
          </cell>
          <cell r="R253">
            <v>20</v>
          </cell>
          <cell r="S253">
            <v>720</v>
          </cell>
          <cell r="T253">
            <v>0</v>
          </cell>
          <cell r="U253">
            <v>0</v>
          </cell>
          <cell r="V253">
            <v>36</v>
          </cell>
          <cell r="W253">
            <v>49</v>
          </cell>
        </row>
        <row r="254">
          <cell r="J254" t="str">
            <v>D8186792</v>
          </cell>
          <cell r="K254">
            <v>31</v>
          </cell>
          <cell r="L254">
            <v>31</v>
          </cell>
          <cell r="M254">
            <v>21.5</v>
          </cell>
          <cell r="N254">
            <v>0.8</v>
          </cell>
          <cell r="O254" t="str">
            <v>否</v>
          </cell>
          <cell r="P254">
            <v>20</v>
          </cell>
          <cell r="Q254">
            <v>720</v>
          </cell>
          <cell r="R254">
            <v>20</v>
          </cell>
          <cell r="S254">
            <v>720</v>
          </cell>
          <cell r="T254">
            <v>0</v>
          </cell>
          <cell r="U254">
            <v>0</v>
          </cell>
          <cell r="V254">
            <v>36</v>
          </cell>
          <cell r="W254">
            <v>49</v>
          </cell>
        </row>
        <row r="255">
          <cell r="J255" t="str">
            <v>D3659394</v>
          </cell>
          <cell r="K255">
            <v>31</v>
          </cell>
          <cell r="L255">
            <v>31</v>
          </cell>
          <cell r="M255">
            <v>21.5</v>
          </cell>
          <cell r="N255">
            <v>0.8</v>
          </cell>
          <cell r="O255" t="str">
            <v>否</v>
          </cell>
          <cell r="P255">
            <v>40</v>
          </cell>
          <cell r="Q255">
            <v>1440</v>
          </cell>
          <cell r="R255">
            <v>40</v>
          </cell>
          <cell r="S255">
            <v>1440</v>
          </cell>
          <cell r="T255">
            <v>0</v>
          </cell>
          <cell r="U255">
            <v>0</v>
          </cell>
          <cell r="V255">
            <v>36</v>
          </cell>
          <cell r="W255">
            <v>49</v>
          </cell>
        </row>
        <row r="256">
          <cell r="J256" t="str">
            <v>D3164140</v>
          </cell>
          <cell r="K256">
            <v>31</v>
          </cell>
          <cell r="L256">
            <v>31</v>
          </cell>
          <cell r="M256">
            <v>21.5</v>
          </cell>
          <cell r="N256">
            <v>0.8</v>
          </cell>
          <cell r="O256" t="str">
            <v>否</v>
          </cell>
          <cell r="P256">
            <v>40</v>
          </cell>
          <cell r="Q256">
            <v>1440</v>
          </cell>
          <cell r="R256">
            <v>40</v>
          </cell>
          <cell r="S256">
            <v>1440</v>
          </cell>
          <cell r="T256">
            <v>0</v>
          </cell>
          <cell r="U256">
            <v>0</v>
          </cell>
          <cell r="V256">
            <v>36</v>
          </cell>
          <cell r="W256">
            <v>49</v>
          </cell>
        </row>
        <row r="257">
          <cell r="J257" t="str">
            <v>D4611146</v>
          </cell>
          <cell r="K257">
            <v>54</v>
          </cell>
          <cell r="L257">
            <v>54</v>
          </cell>
          <cell r="M257">
            <v>16.5</v>
          </cell>
          <cell r="N257">
            <v>2.1</v>
          </cell>
          <cell r="O257" t="str">
            <v>否</v>
          </cell>
          <cell r="P257">
            <v>15</v>
          </cell>
          <cell r="Q257">
            <v>1695</v>
          </cell>
          <cell r="R257">
            <v>15</v>
          </cell>
          <cell r="S257">
            <v>1695</v>
          </cell>
          <cell r="T257">
            <v>0</v>
          </cell>
          <cell r="U257">
            <v>0</v>
          </cell>
          <cell r="V257">
            <v>113</v>
          </cell>
          <cell r="W257">
            <v>168</v>
          </cell>
        </row>
        <row r="258">
          <cell r="J258" t="str">
            <v>D7966559</v>
          </cell>
          <cell r="K258">
            <v>54</v>
          </cell>
          <cell r="L258">
            <v>54</v>
          </cell>
          <cell r="M258">
            <v>16.5</v>
          </cell>
          <cell r="N258">
            <v>2.1</v>
          </cell>
          <cell r="O258" t="str">
            <v>否</v>
          </cell>
          <cell r="P258">
            <v>10</v>
          </cell>
          <cell r="Q258">
            <v>1130</v>
          </cell>
          <cell r="R258">
            <v>10</v>
          </cell>
          <cell r="S258">
            <v>1130</v>
          </cell>
          <cell r="T258">
            <v>0</v>
          </cell>
          <cell r="U258">
            <v>0</v>
          </cell>
          <cell r="V258">
            <v>113</v>
          </cell>
          <cell r="W258">
            <v>168</v>
          </cell>
        </row>
        <row r="259">
          <cell r="J259" t="str">
            <v>D3958162</v>
          </cell>
          <cell r="K259">
            <v>54</v>
          </cell>
          <cell r="L259">
            <v>54</v>
          </cell>
          <cell r="M259">
            <v>16.5</v>
          </cell>
          <cell r="N259">
            <v>2.1</v>
          </cell>
          <cell r="O259" t="str">
            <v>否</v>
          </cell>
          <cell r="P259">
            <v>20</v>
          </cell>
          <cell r="Q259">
            <v>2260</v>
          </cell>
          <cell r="R259">
            <v>20</v>
          </cell>
          <cell r="S259">
            <v>2260</v>
          </cell>
          <cell r="T259">
            <v>0</v>
          </cell>
          <cell r="U259">
            <v>0</v>
          </cell>
          <cell r="V259">
            <v>113</v>
          </cell>
          <cell r="W259">
            <v>168</v>
          </cell>
        </row>
        <row r="260">
          <cell r="J260" t="str">
            <v>D4490756</v>
          </cell>
          <cell r="K260">
            <v>47</v>
          </cell>
          <cell r="L260">
            <v>47</v>
          </cell>
          <cell r="M260">
            <v>15.5</v>
          </cell>
          <cell r="N260">
            <v>1.63</v>
          </cell>
          <cell r="O260" t="str">
            <v>否</v>
          </cell>
          <cell r="P260">
            <v>5</v>
          </cell>
          <cell r="Q260">
            <v>445</v>
          </cell>
          <cell r="R260">
            <v>5</v>
          </cell>
          <cell r="S260">
            <v>445</v>
          </cell>
          <cell r="T260">
            <v>0</v>
          </cell>
          <cell r="U260">
            <v>0</v>
          </cell>
          <cell r="V260">
            <v>89</v>
          </cell>
          <cell r="W260">
            <v>128</v>
          </cell>
        </row>
        <row r="261">
          <cell r="J261" t="str">
            <v>D6216841</v>
          </cell>
          <cell r="K261">
            <v>47</v>
          </cell>
          <cell r="L261">
            <v>47</v>
          </cell>
          <cell r="M261">
            <v>15.5</v>
          </cell>
          <cell r="N261">
            <v>1.63</v>
          </cell>
          <cell r="O261" t="str">
            <v>否</v>
          </cell>
          <cell r="P261">
            <v>5</v>
          </cell>
          <cell r="Q261">
            <v>445</v>
          </cell>
          <cell r="R261">
            <v>5</v>
          </cell>
          <cell r="S261">
            <v>445</v>
          </cell>
          <cell r="T261">
            <v>0</v>
          </cell>
          <cell r="U261">
            <v>0</v>
          </cell>
          <cell r="V261">
            <v>89</v>
          </cell>
          <cell r="W261">
            <v>128</v>
          </cell>
        </row>
        <row r="262">
          <cell r="J262" t="str">
            <v>D3228570</v>
          </cell>
          <cell r="K262">
            <v>47</v>
          </cell>
          <cell r="L262">
            <v>47</v>
          </cell>
          <cell r="M262">
            <v>15.5</v>
          </cell>
          <cell r="N262">
            <v>1.63</v>
          </cell>
          <cell r="O262" t="str">
            <v>否</v>
          </cell>
          <cell r="P262">
            <v>10</v>
          </cell>
          <cell r="Q262">
            <v>890</v>
          </cell>
          <cell r="R262">
            <v>10</v>
          </cell>
          <cell r="S262">
            <v>890</v>
          </cell>
          <cell r="T262">
            <v>0</v>
          </cell>
          <cell r="U262">
            <v>0</v>
          </cell>
          <cell r="V262">
            <v>89</v>
          </cell>
          <cell r="W262">
            <v>128</v>
          </cell>
        </row>
        <row r="263">
          <cell r="J263" t="str">
            <v>D2510757</v>
          </cell>
          <cell r="K263">
            <v>47</v>
          </cell>
          <cell r="L263">
            <v>47</v>
          </cell>
          <cell r="M263">
            <v>15.5</v>
          </cell>
          <cell r="N263">
            <v>1.63</v>
          </cell>
          <cell r="O263" t="str">
            <v>否</v>
          </cell>
          <cell r="P263">
            <v>5</v>
          </cell>
          <cell r="Q263">
            <v>305</v>
          </cell>
          <cell r="R263">
            <v>5</v>
          </cell>
          <cell r="S263">
            <v>305</v>
          </cell>
          <cell r="T263">
            <v>0</v>
          </cell>
          <cell r="U263">
            <v>0</v>
          </cell>
          <cell r="V263">
            <v>61</v>
          </cell>
          <cell r="W263">
            <v>88</v>
          </cell>
        </row>
        <row r="264">
          <cell r="J264" t="str">
            <v>D1953667</v>
          </cell>
          <cell r="K264">
            <v>47</v>
          </cell>
          <cell r="L264">
            <v>47</v>
          </cell>
          <cell r="M264">
            <v>15.5</v>
          </cell>
          <cell r="N264">
            <v>1.63</v>
          </cell>
          <cell r="O264" t="str">
            <v>否</v>
          </cell>
          <cell r="P264">
            <v>20</v>
          </cell>
          <cell r="Q264">
            <v>1220</v>
          </cell>
          <cell r="R264">
            <v>20</v>
          </cell>
          <cell r="S264">
            <v>1220</v>
          </cell>
          <cell r="T264">
            <v>0</v>
          </cell>
          <cell r="U264">
            <v>0</v>
          </cell>
          <cell r="V264">
            <v>61</v>
          </cell>
          <cell r="W264">
            <v>88</v>
          </cell>
        </row>
        <row r="265">
          <cell r="J265" t="str">
            <v>D5723520</v>
          </cell>
          <cell r="K265">
            <v>46</v>
          </cell>
          <cell r="L265">
            <v>46</v>
          </cell>
          <cell r="M265">
            <v>21.5</v>
          </cell>
          <cell r="N265">
            <v>2.59</v>
          </cell>
          <cell r="O265" t="str">
            <v>否</v>
          </cell>
          <cell r="P265">
            <v>10</v>
          </cell>
          <cell r="Q265">
            <v>870</v>
          </cell>
          <cell r="R265">
            <v>10</v>
          </cell>
          <cell r="S265">
            <v>870</v>
          </cell>
          <cell r="T265">
            <v>0</v>
          </cell>
          <cell r="U265">
            <v>0</v>
          </cell>
          <cell r="V265">
            <v>87</v>
          </cell>
          <cell r="W265">
            <v>128</v>
          </cell>
        </row>
        <row r="266">
          <cell r="J266" t="str">
            <v>D4803412</v>
          </cell>
          <cell r="K266">
            <v>46</v>
          </cell>
          <cell r="L266">
            <v>46</v>
          </cell>
          <cell r="M266">
            <v>21.5</v>
          </cell>
          <cell r="N266">
            <v>2.59</v>
          </cell>
          <cell r="O266" t="str">
            <v>否</v>
          </cell>
          <cell r="P266">
            <v>10</v>
          </cell>
          <cell r="Q266">
            <v>870</v>
          </cell>
          <cell r="R266">
            <v>10</v>
          </cell>
          <cell r="S266">
            <v>870</v>
          </cell>
          <cell r="T266">
            <v>0</v>
          </cell>
          <cell r="U266">
            <v>0</v>
          </cell>
          <cell r="V266">
            <v>87</v>
          </cell>
          <cell r="W266">
            <v>128</v>
          </cell>
        </row>
        <row r="267">
          <cell r="J267" t="str">
            <v>D2053772</v>
          </cell>
          <cell r="K267">
            <v>36</v>
          </cell>
          <cell r="L267">
            <v>36</v>
          </cell>
          <cell r="M267">
            <v>16.5</v>
          </cell>
          <cell r="N267">
            <v>1.54</v>
          </cell>
          <cell r="O267" t="str">
            <v>否</v>
          </cell>
          <cell r="P267">
            <v>10</v>
          </cell>
          <cell r="Q267">
            <v>570</v>
          </cell>
          <cell r="R267">
            <v>10</v>
          </cell>
          <cell r="S267">
            <v>570</v>
          </cell>
          <cell r="T267">
            <v>0</v>
          </cell>
          <cell r="U267">
            <v>0</v>
          </cell>
          <cell r="V267">
            <v>57</v>
          </cell>
          <cell r="W267">
            <v>48</v>
          </cell>
        </row>
        <row r="268">
          <cell r="J268" t="str">
            <v>D9370813</v>
          </cell>
          <cell r="K268">
            <v>41</v>
          </cell>
          <cell r="L268">
            <v>41</v>
          </cell>
          <cell r="M268">
            <v>17.5</v>
          </cell>
          <cell r="N268">
            <v>2.4</v>
          </cell>
          <cell r="O268" t="str">
            <v>否</v>
          </cell>
          <cell r="P268">
            <v>10</v>
          </cell>
          <cell r="Q268">
            <v>940</v>
          </cell>
          <cell r="R268">
            <v>10</v>
          </cell>
          <cell r="S268">
            <v>940</v>
          </cell>
          <cell r="T268">
            <v>0</v>
          </cell>
          <cell r="U268">
            <v>0</v>
          </cell>
          <cell r="V268">
            <v>94</v>
          </cell>
          <cell r="W268">
            <v>109</v>
          </cell>
        </row>
        <row r="269">
          <cell r="J269" t="str">
            <v>D5312752</v>
          </cell>
          <cell r="K269">
            <v>51</v>
          </cell>
          <cell r="L269">
            <v>51</v>
          </cell>
          <cell r="M269">
            <v>17.5</v>
          </cell>
          <cell r="N269">
            <v>3.8</v>
          </cell>
          <cell r="O269" t="str">
            <v>否</v>
          </cell>
          <cell r="P269">
            <v>5</v>
          </cell>
          <cell r="Q269">
            <v>620</v>
          </cell>
          <cell r="R269">
            <v>5</v>
          </cell>
          <cell r="S269">
            <v>620</v>
          </cell>
          <cell r="T269">
            <v>0</v>
          </cell>
          <cell r="U269">
            <v>0</v>
          </cell>
          <cell r="V269">
            <v>124</v>
          </cell>
          <cell r="W269">
            <v>168</v>
          </cell>
        </row>
        <row r="270">
          <cell r="J270" t="str">
            <v>D9211944</v>
          </cell>
          <cell r="K270">
            <v>41</v>
          </cell>
          <cell r="L270">
            <v>41</v>
          </cell>
          <cell r="M270">
            <v>17.5</v>
          </cell>
          <cell r="N270">
            <v>2.4</v>
          </cell>
          <cell r="O270" t="str">
            <v>否</v>
          </cell>
          <cell r="P270">
            <v>3</v>
          </cell>
          <cell r="Q270">
            <v>201</v>
          </cell>
          <cell r="R270">
            <v>3</v>
          </cell>
          <cell r="S270">
            <v>201</v>
          </cell>
          <cell r="T270">
            <v>0</v>
          </cell>
          <cell r="U270">
            <v>0</v>
          </cell>
          <cell r="V270">
            <v>67</v>
          </cell>
          <cell r="W270">
            <v>88</v>
          </cell>
        </row>
        <row r="271">
          <cell r="J271" t="str">
            <v>D8333057</v>
          </cell>
          <cell r="K271">
            <v>42</v>
          </cell>
          <cell r="L271">
            <v>42</v>
          </cell>
          <cell r="M271">
            <v>17</v>
          </cell>
          <cell r="N271">
            <v>1.9</v>
          </cell>
          <cell r="O271" t="str">
            <v>否</v>
          </cell>
          <cell r="P271">
            <v>30</v>
          </cell>
          <cell r="Q271">
            <v>3240</v>
          </cell>
          <cell r="R271">
            <v>30</v>
          </cell>
          <cell r="S271">
            <v>3240</v>
          </cell>
          <cell r="T271">
            <v>0</v>
          </cell>
          <cell r="U271">
            <v>0</v>
          </cell>
          <cell r="V271">
            <v>108</v>
          </cell>
          <cell r="W271">
            <v>188</v>
          </cell>
        </row>
        <row r="272">
          <cell r="J272" t="str">
            <v>D9956090</v>
          </cell>
          <cell r="K272">
            <v>51</v>
          </cell>
          <cell r="L272">
            <v>51</v>
          </cell>
          <cell r="M272">
            <v>13.5</v>
          </cell>
          <cell r="N272">
            <v>1.9</v>
          </cell>
          <cell r="O272" t="str">
            <v>否</v>
          </cell>
          <cell r="P272">
            <v>5</v>
          </cell>
          <cell r="Q272">
            <v>745</v>
          </cell>
          <cell r="R272">
            <v>5</v>
          </cell>
          <cell r="S272">
            <v>745</v>
          </cell>
          <cell r="T272">
            <v>0</v>
          </cell>
          <cell r="U272">
            <v>0</v>
          </cell>
          <cell r="V272">
            <v>149</v>
          </cell>
          <cell r="W272">
            <v>269</v>
          </cell>
        </row>
        <row r="273">
          <cell r="J273" t="str">
            <v>D7805760</v>
          </cell>
          <cell r="K273">
            <v>51</v>
          </cell>
          <cell r="L273">
            <v>51</v>
          </cell>
          <cell r="M273">
            <v>13.5</v>
          </cell>
          <cell r="N273">
            <v>1.9</v>
          </cell>
          <cell r="O273" t="str">
            <v>否</v>
          </cell>
          <cell r="P273">
            <v>30</v>
          </cell>
          <cell r="Q273">
            <v>4470</v>
          </cell>
          <cell r="R273">
            <v>30</v>
          </cell>
          <cell r="S273">
            <v>4470</v>
          </cell>
          <cell r="T273">
            <v>0</v>
          </cell>
          <cell r="U273">
            <v>0</v>
          </cell>
          <cell r="V273">
            <v>149</v>
          </cell>
          <cell r="W273">
            <v>269</v>
          </cell>
        </row>
        <row r="274">
          <cell r="J274" t="str">
            <v>D1368747</v>
          </cell>
          <cell r="K274">
            <v>51</v>
          </cell>
          <cell r="L274">
            <v>51</v>
          </cell>
          <cell r="M274">
            <v>13.5</v>
          </cell>
          <cell r="N274">
            <v>1.9</v>
          </cell>
          <cell r="O274" t="str">
            <v>否</v>
          </cell>
          <cell r="P274">
            <v>5</v>
          </cell>
          <cell r="Q274">
            <v>745</v>
          </cell>
          <cell r="R274">
            <v>5</v>
          </cell>
          <cell r="S274">
            <v>745</v>
          </cell>
          <cell r="T274">
            <v>0</v>
          </cell>
          <cell r="U274">
            <v>0</v>
          </cell>
          <cell r="V274">
            <v>149</v>
          </cell>
          <cell r="W274">
            <v>269</v>
          </cell>
        </row>
        <row r="275">
          <cell r="J275" t="str">
            <v>D1303497</v>
          </cell>
          <cell r="K275">
            <v>42</v>
          </cell>
          <cell r="L275">
            <v>42</v>
          </cell>
          <cell r="M275">
            <v>17</v>
          </cell>
          <cell r="N275">
            <v>1.9</v>
          </cell>
          <cell r="O275" t="str">
            <v>否</v>
          </cell>
          <cell r="P275">
            <v>5</v>
          </cell>
          <cell r="Q275">
            <v>465</v>
          </cell>
          <cell r="R275">
            <v>5</v>
          </cell>
          <cell r="S275">
            <v>465</v>
          </cell>
          <cell r="T275">
            <v>0</v>
          </cell>
          <cell r="U275">
            <v>0</v>
          </cell>
          <cell r="V275">
            <v>93</v>
          </cell>
          <cell r="W275">
            <v>128</v>
          </cell>
        </row>
        <row r="276">
          <cell r="J276" t="str">
            <v>D5826001</v>
          </cell>
          <cell r="K276">
            <v>53</v>
          </cell>
          <cell r="L276">
            <v>53</v>
          </cell>
          <cell r="M276">
            <v>18</v>
          </cell>
          <cell r="N276">
            <v>2.2000000000000002</v>
          </cell>
          <cell r="O276" t="str">
            <v>否</v>
          </cell>
          <cell r="P276">
            <v>10</v>
          </cell>
          <cell r="Q276">
            <v>1350</v>
          </cell>
          <cell r="R276">
            <v>10</v>
          </cell>
          <cell r="S276">
            <v>1350</v>
          </cell>
          <cell r="T276">
            <v>0</v>
          </cell>
          <cell r="U276">
            <v>0</v>
          </cell>
          <cell r="V276">
            <v>135</v>
          </cell>
          <cell r="W276">
            <v>199</v>
          </cell>
        </row>
        <row r="277">
          <cell r="J277" t="str">
            <v>D2957530</v>
          </cell>
          <cell r="K277">
            <v>61</v>
          </cell>
          <cell r="L277">
            <v>61</v>
          </cell>
          <cell r="M277">
            <v>13</v>
          </cell>
          <cell r="N277">
            <v>2.2000000000000002</v>
          </cell>
          <cell r="O277" t="str">
            <v>否</v>
          </cell>
          <cell r="P277">
            <v>5</v>
          </cell>
          <cell r="Q277">
            <v>910</v>
          </cell>
          <cell r="R277">
            <v>5</v>
          </cell>
          <cell r="S277">
            <v>910</v>
          </cell>
          <cell r="T277">
            <v>0</v>
          </cell>
          <cell r="U277">
            <v>0</v>
          </cell>
          <cell r="V277">
            <v>182</v>
          </cell>
          <cell r="W277">
            <v>299</v>
          </cell>
        </row>
        <row r="278">
          <cell r="J278" t="str">
            <v>D8931915</v>
          </cell>
          <cell r="K278">
            <v>61</v>
          </cell>
          <cell r="L278">
            <v>61</v>
          </cell>
          <cell r="M278">
            <v>13</v>
          </cell>
          <cell r="N278">
            <v>2.2000000000000002</v>
          </cell>
          <cell r="O278" t="str">
            <v>否</v>
          </cell>
          <cell r="P278">
            <v>10</v>
          </cell>
          <cell r="Q278">
            <v>1820</v>
          </cell>
          <cell r="R278">
            <v>10</v>
          </cell>
          <cell r="S278">
            <v>1820</v>
          </cell>
          <cell r="T278">
            <v>0</v>
          </cell>
          <cell r="U278">
            <v>0</v>
          </cell>
          <cell r="V278">
            <v>182</v>
          </cell>
          <cell r="W278">
            <v>299</v>
          </cell>
        </row>
        <row r="279">
          <cell r="J279" t="str">
            <v>D8453790</v>
          </cell>
          <cell r="K279">
            <v>61</v>
          </cell>
          <cell r="L279">
            <v>61</v>
          </cell>
          <cell r="M279">
            <v>13</v>
          </cell>
          <cell r="N279">
            <v>2.2000000000000002</v>
          </cell>
          <cell r="O279" t="str">
            <v>否</v>
          </cell>
          <cell r="P279">
            <v>5</v>
          </cell>
          <cell r="Q279">
            <v>910</v>
          </cell>
          <cell r="R279">
            <v>5</v>
          </cell>
          <cell r="S279">
            <v>910</v>
          </cell>
          <cell r="T279">
            <v>0</v>
          </cell>
          <cell r="U279">
            <v>0</v>
          </cell>
          <cell r="V279">
            <v>182</v>
          </cell>
          <cell r="W279">
            <v>299</v>
          </cell>
        </row>
        <row r="280">
          <cell r="J280" t="str">
            <v>D8085686</v>
          </cell>
          <cell r="K280">
            <v>53</v>
          </cell>
          <cell r="L280">
            <v>53</v>
          </cell>
          <cell r="M280">
            <v>18</v>
          </cell>
          <cell r="N280">
            <v>1.9</v>
          </cell>
          <cell r="O280" t="str">
            <v>否</v>
          </cell>
          <cell r="P280">
            <v>5</v>
          </cell>
          <cell r="Q280">
            <v>610</v>
          </cell>
          <cell r="R280">
            <v>5</v>
          </cell>
          <cell r="S280">
            <v>610</v>
          </cell>
          <cell r="T280">
            <v>0</v>
          </cell>
          <cell r="U280">
            <v>0</v>
          </cell>
          <cell r="V280">
            <v>122</v>
          </cell>
          <cell r="W280">
            <v>149</v>
          </cell>
        </row>
        <row r="281">
          <cell r="J281" t="str">
            <v>D6892644</v>
          </cell>
          <cell r="K281">
            <v>57</v>
          </cell>
          <cell r="L281">
            <v>57</v>
          </cell>
          <cell r="M281">
            <v>20</v>
          </cell>
          <cell r="N281">
            <v>2.57</v>
          </cell>
          <cell r="O281" t="str">
            <v>否</v>
          </cell>
          <cell r="P281">
            <v>20</v>
          </cell>
          <cell r="Q281">
            <v>2880</v>
          </cell>
          <cell r="R281">
            <v>20</v>
          </cell>
          <cell r="S281">
            <v>2880</v>
          </cell>
          <cell r="T281">
            <v>0</v>
          </cell>
          <cell r="U281">
            <v>0</v>
          </cell>
          <cell r="V281">
            <v>144</v>
          </cell>
          <cell r="W281">
            <v>188</v>
          </cell>
        </row>
        <row r="282">
          <cell r="J282" t="str">
            <v>D5675186</v>
          </cell>
          <cell r="K282">
            <v>57</v>
          </cell>
          <cell r="L282">
            <v>57</v>
          </cell>
          <cell r="M282">
            <v>20</v>
          </cell>
          <cell r="N282">
            <v>2.57</v>
          </cell>
          <cell r="O282" t="str">
            <v>否</v>
          </cell>
          <cell r="P282">
            <v>10</v>
          </cell>
          <cell r="Q282">
            <v>1440</v>
          </cell>
          <cell r="R282">
            <v>10</v>
          </cell>
          <cell r="S282">
            <v>1440</v>
          </cell>
          <cell r="T282">
            <v>0</v>
          </cell>
          <cell r="U282">
            <v>0</v>
          </cell>
          <cell r="V282">
            <v>144</v>
          </cell>
          <cell r="W282">
            <v>188</v>
          </cell>
        </row>
        <row r="283">
          <cell r="J283" t="str">
            <v>D9754656</v>
          </cell>
          <cell r="K283">
            <v>57</v>
          </cell>
          <cell r="L283">
            <v>57</v>
          </cell>
          <cell r="M283">
            <v>20</v>
          </cell>
          <cell r="N283">
            <v>2.57</v>
          </cell>
          <cell r="O283" t="str">
            <v>否</v>
          </cell>
          <cell r="P283">
            <v>20</v>
          </cell>
          <cell r="Q283">
            <v>2880</v>
          </cell>
          <cell r="R283">
            <v>20</v>
          </cell>
          <cell r="S283">
            <v>2880</v>
          </cell>
          <cell r="T283">
            <v>0</v>
          </cell>
          <cell r="U283">
            <v>0</v>
          </cell>
          <cell r="V283">
            <v>144</v>
          </cell>
          <cell r="W283">
            <v>188</v>
          </cell>
        </row>
        <row r="284">
          <cell r="J284" t="str">
            <v>D7612460</v>
          </cell>
          <cell r="K284">
            <v>45</v>
          </cell>
          <cell r="L284">
            <v>45</v>
          </cell>
          <cell r="M284">
            <v>20</v>
          </cell>
          <cell r="N284">
            <v>1.63</v>
          </cell>
          <cell r="O284" t="str">
            <v>否</v>
          </cell>
          <cell r="P284">
            <v>40</v>
          </cell>
          <cell r="Q284">
            <v>3800</v>
          </cell>
          <cell r="R284">
            <v>40</v>
          </cell>
          <cell r="S284">
            <v>3800</v>
          </cell>
          <cell r="T284">
            <v>0</v>
          </cell>
          <cell r="U284">
            <v>0</v>
          </cell>
          <cell r="V284">
            <v>95</v>
          </cell>
          <cell r="W284">
            <v>136</v>
          </cell>
        </row>
        <row r="285">
          <cell r="J285" t="str">
            <v>D9269769</v>
          </cell>
          <cell r="K285">
            <v>45</v>
          </cell>
          <cell r="L285">
            <v>45</v>
          </cell>
          <cell r="M285">
            <v>20</v>
          </cell>
          <cell r="N285">
            <v>1.63</v>
          </cell>
          <cell r="O285" t="str">
            <v>否</v>
          </cell>
          <cell r="P285">
            <v>20</v>
          </cell>
          <cell r="Q285">
            <v>1900</v>
          </cell>
          <cell r="R285">
            <v>20</v>
          </cell>
          <cell r="S285">
            <v>1900</v>
          </cell>
          <cell r="T285">
            <v>0</v>
          </cell>
          <cell r="U285">
            <v>0</v>
          </cell>
          <cell r="V285">
            <v>95</v>
          </cell>
          <cell r="W285">
            <v>136</v>
          </cell>
        </row>
        <row r="286">
          <cell r="J286" t="str">
            <v>D5812579</v>
          </cell>
          <cell r="K286">
            <v>45</v>
          </cell>
          <cell r="L286">
            <v>45</v>
          </cell>
          <cell r="M286">
            <v>20</v>
          </cell>
          <cell r="N286">
            <v>1.63</v>
          </cell>
          <cell r="O286" t="str">
            <v>否</v>
          </cell>
          <cell r="P286">
            <v>40</v>
          </cell>
          <cell r="Q286">
            <v>3800</v>
          </cell>
          <cell r="R286">
            <v>40</v>
          </cell>
          <cell r="S286">
            <v>3800</v>
          </cell>
          <cell r="T286">
            <v>0</v>
          </cell>
          <cell r="U286">
            <v>0</v>
          </cell>
          <cell r="V286">
            <v>95</v>
          </cell>
          <cell r="W286">
            <v>136</v>
          </cell>
        </row>
        <row r="287">
          <cell r="J287" t="str">
            <v>D5737909</v>
          </cell>
          <cell r="K287">
            <v>45</v>
          </cell>
          <cell r="L287">
            <v>45</v>
          </cell>
          <cell r="M287">
            <v>20</v>
          </cell>
          <cell r="N287">
            <v>1.63</v>
          </cell>
          <cell r="O287" t="str">
            <v>否</v>
          </cell>
          <cell r="P287">
            <v>20</v>
          </cell>
          <cell r="Q287">
            <v>1200</v>
          </cell>
          <cell r="R287">
            <v>20</v>
          </cell>
          <cell r="S287">
            <v>1200</v>
          </cell>
          <cell r="T287">
            <v>0</v>
          </cell>
          <cell r="U287">
            <v>0</v>
          </cell>
          <cell r="V287">
            <v>60</v>
          </cell>
          <cell r="W287">
            <v>99</v>
          </cell>
        </row>
        <row r="288">
          <cell r="J288" t="str">
            <v>D2949764</v>
          </cell>
          <cell r="K288">
            <v>45</v>
          </cell>
          <cell r="L288">
            <v>45</v>
          </cell>
          <cell r="M288">
            <v>20</v>
          </cell>
          <cell r="N288">
            <v>1.63</v>
          </cell>
          <cell r="O288" t="str">
            <v>否</v>
          </cell>
          <cell r="P288">
            <v>20</v>
          </cell>
          <cell r="Q288">
            <v>1200</v>
          </cell>
          <cell r="R288">
            <v>20</v>
          </cell>
          <cell r="S288">
            <v>1200</v>
          </cell>
          <cell r="T288">
            <v>0</v>
          </cell>
          <cell r="U288">
            <v>0</v>
          </cell>
          <cell r="V288">
            <v>60</v>
          </cell>
          <cell r="W288">
            <v>99</v>
          </cell>
        </row>
        <row r="289">
          <cell r="J289" t="str">
            <v>D4142387</v>
          </cell>
          <cell r="K289">
            <v>45</v>
          </cell>
          <cell r="L289">
            <v>45</v>
          </cell>
          <cell r="M289">
            <v>20</v>
          </cell>
          <cell r="N289">
            <v>1.63</v>
          </cell>
          <cell r="O289" t="str">
            <v>否</v>
          </cell>
          <cell r="P289">
            <v>20</v>
          </cell>
          <cell r="Q289">
            <v>1200</v>
          </cell>
          <cell r="R289">
            <v>20</v>
          </cell>
          <cell r="S289">
            <v>1200</v>
          </cell>
          <cell r="T289">
            <v>0</v>
          </cell>
          <cell r="U289">
            <v>0</v>
          </cell>
          <cell r="V289">
            <v>60</v>
          </cell>
          <cell r="W289">
            <v>99</v>
          </cell>
        </row>
        <row r="290">
          <cell r="J290" t="str">
            <v>D7389846</v>
          </cell>
          <cell r="K290">
            <v>9.5</v>
          </cell>
          <cell r="L290">
            <v>9.5</v>
          </cell>
          <cell r="M290">
            <v>7</v>
          </cell>
          <cell r="N290">
            <v>0.22</v>
          </cell>
          <cell r="O290" t="str">
            <v>否</v>
          </cell>
          <cell r="P290">
            <v>100</v>
          </cell>
          <cell r="Q290">
            <v>1989.9999999999998</v>
          </cell>
          <cell r="R290">
            <v>100</v>
          </cell>
          <cell r="S290">
            <v>1989.9999999999998</v>
          </cell>
          <cell r="T290">
            <v>0</v>
          </cell>
          <cell r="U290">
            <v>0</v>
          </cell>
          <cell r="V290">
            <v>19.899999999999999</v>
          </cell>
          <cell r="W290">
            <v>24</v>
          </cell>
        </row>
        <row r="291">
          <cell r="J291" t="str">
            <v>D9619351</v>
          </cell>
          <cell r="K291">
            <v>9.5</v>
          </cell>
          <cell r="L291">
            <v>9.5</v>
          </cell>
          <cell r="M291">
            <v>7</v>
          </cell>
          <cell r="N291">
            <v>0.22</v>
          </cell>
          <cell r="O291" t="str">
            <v>否</v>
          </cell>
          <cell r="P291">
            <v>100</v>
          </cell>
          <cell r="Q291">
            <v>1989.9999999999998</v>
          </cell>
          <cell r="R291">
            <v>100</v>
          </cell>
          <cell r="S291">
            <v>1989.9999999999998</v>
          </cell>
          <cell r="T291">
            <v>0</v>
          </cell>
          <cell r="U291">
            <v>0</v>
          </cell>
          <cell r="V291">
            <v>19.899999999999999</v>
          </cell>
          <cell r="W291">
            <v>24</v>
          </cell>
        </row>
        <row r="292">
          <cell r="J292" t="str">
            <v>D3408304</v>
          </cell>
          <cell r="K292">
            <v>12.5</v>
          </cell>
          <cell r="L292">
            <v>12.5</v>
          </cell>
          <cell r="M292">
            <v>7.5</v>
          </cell>
          <cell r="N292">
            <v>0.33</v>
          </cell>
          <cell r="O292" t="str">
            <v>否</v>
          </cell>
          <cell r="P292">
            <v>50</v>
          </cell>
          <cell r="Q292">
            <v>1800</v>
          </cell>
          <cell r="R292">
            <v>50</v>
          </cell>
          <cell r="S292">
            <v>1800</v>
          </cell>
          <cell r="T292">
            <v>0</v>
          </cell>
          <cell r="U292">
            <v>0</v>
          </cell>
          <cell r="V292">
            <v>36</v>
          </cell>
          <cell r="W292">
            <v>49</v>
          </cell>
        </row>
        <row r="293">
          <cell r="J293" t="str">
            <v>D9765840</v>
          </cell>
          <cell r="K293">
            <v>12.5</v>
          </cell>
          <cell r="L293">
            <v>12.5</v>
          </cell>
          <cell r="M293">
            <v>7.5</v>
          </cell>
          <cell r="N293">
            <v>0.33</v>
          </cell>
          <cell r="O293" t="str">
            <v>否</v>
          </cell>
          <cell r="P293">
            <v>50</v>
          </cell>
          <cell r="Q293">
            <v>1800</v>
          </cell>
          <cell r="R293">
            <v>50</v>
          </cell>
          <cell r="S293">
            <v>1800</v>
          </cell>
          <cell r="T293">
            <v>0</v>
          </cell>
          <cell r="U293">
            <v>0</v>
          </cell>
          <cell r="V293">
            <v>36</v>
          </cell>
          <cell r="W293">
            <v>49</v>
          </cell>
        </row>
        <row r="294">
          <cell r="J294" t="str">
            <v>D2332521</v>
          </cell>
          <cell r="K294">
            <v>9</v>
          </cell>
          <cell r="L294">
            <v>9</v>
          </cell>
          <cell r="M294">
            <v>7</v>
          </cell>
          <cell r="N294">
            <v>0.12</v>
          </cell>
          <cell r="O294" t="str">
            <v>否</v>
          </cell>
          <cell r="P294">
            <v>150</v>
          </cell>
          <cell r="Q294">
            <v>1395</v>
          </cell>
          <cell r="R294">
            <v>150</v>
          </cell>
          <cell r="S294">
            <v>1395</v>
          </cell>
          <cell r="T294">
            <v>0</v>
          </cell>
          <cell r="U294">
            <v>0</v>
          </cell>
          <cell r="V294">
            <v>9.3000000000000007</v>
          </cell>
          <cell r="W294">
            <v>11</v>
          </cell>
        </row>
        <row r="295">
          <cell r="J295" t="str">
            <v>D3219806</v>
          </cell>
          <cell r="K295">
            <v>9</v>
          </cell>
          <cell r="L295">
            <v>9</v>
          </cell>
          <cell r="M295">
            <v>7</v>
          </cell>
          <cell r="N295">
            <v>0.12</v>
          </cell>
          <cell r="O295" t="str">
            <v>否</v>
          </cell>
          <cell r="P295">
            <v>150</v>
          </cell>
          <cell r="Q295">
            <v>1395</v>
          </cell>
          <cell r="R295">
            <v>150</v>
          </cell>
          <cell r="S295">
            <v>1395</v>
          </cell>
          <cell r="T295">
            <v>0</v>
          </cell>
          <cell r="U295">
            <v>0</v>
          </cell>
          <cell r="V295">
            <v>9.3000000000000007</v>
          </cell>
          <cell r="W295">
            <v>11</v>
          </cell>
        </row>
        <row r="296">
          <cell r="J296" t="str">
            <v>D1592570</v>
          </cell>
          <cell r="K296">
            <v>11.5</v>
          </cell>
          <cell r="L296">
            <v>11.5</v>
          </cell>
          <cell r="M296">
            <v>8.5</v>
          </cell>
          <cell r="N296">
            <v>0.33</v>
          </cell>
          <cell r="O296" t="str">
            <v>否</v>
          </cell>
          <cell r="P296">
            <v>100</v>
          </cell>
          <cell r="Q296">
            <v>1900</v>
          </cell>
          <cell r="R296">
            <v>100</v>
          </cell>
          <cell r="S296">
            <v>1900</v>
          </cell>
          <cell r="T296">
            <v>0</v>
          </cell>
          <cell r="U296">
            <v>0</v>
          </cell>
          <cell r="V296">
            <v>19</v>
          </cell>
          <cell r="W296">
            <v>25</v>
          </cell>
        </row>
        <row r="297">
          <cell r="J297" t="str">
            <v>D5955610</v>
          </cell>
          <cell r="K297">
            <v>11.5</v>
          </cell>
          <cell r="L297">
            <v>11.5</v>
          </cell>
          <cell r="M297">
            <v>8.5</v>
          </cell>
          <cell r="N297">
            <v>0.33</v>
          </cell>
          <cell r="O297" t="str">
            <v>否</v>
          </cell>
          <cell r="P297">
            <v>100</v>
          </cell>
          <cell r="Q297">
            <v>1900</v>
          </cell>
          <cell r="R297">
            <v>100</v>
          </cell>
          <cell r="S297">
            <v>1900</v>
          </cell>
          <cell r="T297">
            <v>0</v>
          </cell>
          <cell r="U297">
            <v>0</v>
          </cell>
          <cell r="V297">
            <v>19</v>
          </cell>
          <cell r="W297">
            <v>25</v>
          </cell>
        </row>
        <row r="298">
          <cell r="J298" t="str">
            <v>D2394120</v>
          </cell>
          <cell r="K298">
            <v>48</v>
          </cell>
          <cell r="L298">
            <v>29</v>
          </cell>
          <cell r="M298">
            <v>23</v>
          </cell>
          <cell r="N298">
            <v>2.7</v>
          </cell>
          <cell r="O298" t="str">
            <v>否</v>
          </cell>
          <cell r="P298">
            <v>40</v>
          </cell>
          <cell r="Q298">
            <v>4320</v>
          </cell>
          <cell r="R298">
            <v>40</v>
          </cell>
          <cell r="S298">
            <v>4320</v>
          </cell>
          <cell r="T298">
            <v>0</v>
          </cell>
          <cell r="U298">
            <v>0</v>
          </cell>
          <cell r="V298">
            <v>108</v>
          </cell>
          <cell r="W298">
            <v>124</v>
          </cell>
        </row>
        <row r="299">
          <cell r="J299" t="str">
            <v>D6924441</v>
          </cell>
          <cell r="K299">
            <v>48</v>
          </cell>
          <cell r="L299">
            <v>29</v>
          </cell>
          <cell r="M299">
            <v>23</v>
          </cell>
          <cell r="N299">
            <v>2.7</v>
          </cell>
          <cell r="O299" t="str">
            <v>否</v>
          </cell>
          <cell r="P299">
            <v>30</v>
          </cell>
          <cell r="Q299">
            <v>3240</v>
          </cell>
          <cell r="R299">
            <v>30</v>
          </cell>
          <cell r="S299">
            <v>3240</v>
          </cell>
          <cell r="T299">
            <v>0</v>
          </cell>
          <cell r="U299">
            <v>0</v>
          </cell>
          <cell r="V299">
            <v>108</v>
          </cell>
          <cell r="W299">
            <v>124</v>
          </cell>
        </row>
        <row r="300">
          <cell r="J300" t="str">
            <v>D7588315</v>
          </cell>
          <cell r="K300">
            <v>31</v>
          </cell>
          <cell r="L300">
            <v>31</v>
          </cell>
          <cell r="M300">
            <v>21.5</v>
          </cell>
          <cell r="N300">
            <v>1.1000000000000001</v>
          </cell>
          <cell r="O300" t="str">
            <v>否</v>
          </cell>
          <cell r="P300">
            <v>10</v>
          </cell>
          <cell r="Q300">
            <v>1170</v>
          </cell>
          <cell r="R300">
            <v>10</v>
          </cell>
          <cell r="S300">
            <v>1170</v>
          </cell>
          <cell r="T300">
            <v>0</v>
          </cell>
          <cell r="U300">
            <v>0</v>
          </cell>
          <cell r="V300">
            <v>117</v>
          </cell>
          <cell r="W300">
            <v>148</v>
          </cell>
        </row>
        <row r="301">
          <cell r="J301" t="str">
            <v>D3135493</v>
          </cell>
          <cell r="K301">
            <v>31</v>
          </cell>
          <cell r="L301">
            <v>31</v>
          </cell>
          <cell r="M301">
            <v>21.5</v>
          </cell>
          <cell r="N301">
            <v>1.1000000000000001</v>
          </cell>
          <cell r="O301" t="str">
            <v>否</v>
          </cell>
          <cell r="P301">
            <v>10</v>
          </cell>
          <cell r="Q301">
            <v>1170</v>
          </cell>
          <cell r="R301">
            <v>10</v>
          </cell>
          <cell r="S301">
            <v>1170</v>
          </cell>
          <cell r="T301">
            <v>0</v>
          </cell>
          <cell r="U301">
            <v>0</v>
          </cell>
          <cell r="V301">
            <v>117</v>
          </cell>
          <cell r="W301">
            <v>148</v>
          </cell>
        </row>
        <row r="302">
          <cell r="J302" t="str">
            <v>D3683571</v>
          </cell>
          <cell r="K302">
            <v>31</v>
          </cell>
          <cell r="L302">
            <v>31</v>
          </cell>
          <cell r="M302">
            <v>21.5</v>
          </cell>
          <cell r="N302">
            <v>1.1000000000000001</v>
          </cell>
          <cell r="O302" t="str">
            <v>否</v>
          </cell>
          <cell r="P302">
            <v>10</v>
          </cell>
          <cell r="Q302">
            <v>1170</v>
          </cell>
          <cell r="R302">
            <v>10</v>
          </cell>
          <cell r="S302">
            <v>1170</v>
          </cell>
          <cell r="T302">
            <v>0</v>
          </cell>
          <cell r="U302">
            <v>0</v>
          </cell>
          <cell r="V302">
            <v>117</v>
          </cell>
          <cell r="W302">
            <v>148</v>
          </cell>
        </row>
        <row r="303">
          <cell r="J303" t="str">
            <v>D2631694</v>
          </cell>
          <cell r="K303">
            <v>31</v>
          </cell>
          <cell r="L303">
            <v>31</v>
          </cell>
          <cell r="M303">
            <v>21.5</v>
          </cell>
          <cell r="N303">
            <v>1.1000000000000001</v>
          </cell>
          <cell r="O303" t="str">
            <v>否</v>
          </cell>
          <cell r="P303">
            <v>10</v>
          </cell>
          <cell r="Q303">
            <v>1170</v>
          </cell>
          <cell r="R303">
            <v>10</v>
          </cell>
          <cell r="S303">
            <v>1170</v>
          </cell>
          <cell r="T303">
            <v>0</v>
          </cell>
          <cell r="U303">
            <v>0</v>
          </cell>
          <cell r="V303">
            <v>117</v>
          </cell>
          <cell r="W303">
            <v>148</v>
          </cell>
        </row>
        <row r="304">
          <cell r="J304" t="str">
            <v>D6164237</v>
          </cell>
          <cell r="K304">
            <v>5</v>
          </cell>
          <cell r="L304">
            <v>5</v>
          </cell>
          <cell r="M304">
            <v>1</v>
          </cell>
          <cell r="N304">
            <v>0.06</v>
          </cell>
          <cell r="O304" t="str">
            <v>否</v>
          </cell>
          <cell r="P304">
            <v>160</v>
          </cell>
          <cell r="Q304">
            <v>1040</v>
          </cell>
          <cell r="R304">
            <v>160</v>
          </cell>
          <cell r="S304">
            <v>1040</v>
          </cell>
          <cell r="T304">
            <v>0</v>
          </cell>
          <cell r="U304">
            <v>0</v>
          </cell>
          <cell r="V304">
            <v>6.5</v>
          </cell>
          <cell r="W304">
            <v>9.9</v>
          </cell>
        </row>
        <row r="305">
          <cell r="J305" t="str">
            <v>D1170790</v>
          </cell>
          <cell r="K305">
            <v>91</v>
          </cell>
          <cell r="L305">
            <v>31</v>
          </cell>
          <cell r="M305">
            <v>14.5</v>
          </cell>
          <cell r="N305">
            <v>7.2</v>
          </cell>
          <cell r="O305" t="str">
            <v>否</v>
          </cell>
          <cell r="P305">
            <v>10</v>
          </cell>
          <cell r="Q305">
            <v>1410</v>
          </cell>
          <cell r="R305">
            <v>10</v>
          </cell>
          <cell r="S305">
            <v>1410</v>
          </cell>
          <cell r="T305">
            <v>0</v>
          </cell>
          <cell r="U305">
            <v>0</v>
          </cell>
          <cell r="V305">
            <v>141</v>
          </cell>
          <cell r="W305">
            <v>167</v>
          </cell>
        </row>
        <row r="306">
          <cell r="J306" t="str">
            <v>D8321434</v>
          </cell>
          <cell r="K306">
            <v>91</v>
          </cell>
          <cell r="L306">
            <v>31</v>
          </cell>
          <cell r="M306">
            <v>14.5</v>
          </cell>
          <cell r="N306">
            <v>7.2</v>
          </cell>
          <cell r="O306" t="str">
            <v>否</v>
          </cell>
          <cell r="P306">
            <v>10</v>
          </cell>
          <cell r="Q306">
            <v>1410</v>
          </cell>
          <cell r="R306">
            <v>10</v>
          </cell>
          <cell r="S306">
            <v>1410</v>
          </cell>
          <cell r="T306">
            <v>0</v>
          </cell>
          <cell r="U306">
            <v>0</v>
          </cell>
          <cell r="V306">
            <v>141</v>
          </cell>
          <cell r="W306">
            <v>167</v>
          </cell>
        </row>
        <row r="307">
          <cell r="J307" t="str">
            <v>D2888454</v>
          </cell>
          <cell r="K307">
            <v>91</v>
          </cell>
          <cell r="L307">
            <v>31</v>
          </cell>
          <cell r="M307">
            <v>14.5</v>
          </cell>
          <cell r="N307">
            <v>7.2</v>
          </cell>
          <cell r="O307" t="str">
            <v>否</v>
          </cell>
          <cell r="P307">
            <v>10</v>
          </cell>
          <cell r="Q307">
            <v>1410</v>
          </cell>
          <cell r="R307">
            <v>10</v>
          </cell>
          <cell r="S307">
            <v>1410</v>
          </cell>
          <cell r="T307">
            <v>0</v>
          </cell>
          <cell r="U307">
            <v>0</v>
          </cell>
          <cell r="V307">
            <v>141</v>
          </cell>
          <cell r="W307">
            <v>167</v>
          </cell>
        </row>
        <row r="308">
          <cell r="J308" t="str">
            <v>D3678494</v>
          </cell>
          <cell r="K308">
            <v>29</v>
          </cell>
          <cell r="L308">
            <v>12.5</v>
          </cell>
          <cell r="M308">
            <v>12.5</v>
          </cell>
          <cell r="N308">
            <v>2.7</v>
          </cell>
          <cell r="O308" t="str">
            <v>否</v>
          </cell>
          <cell r="P308">
            <v>15</v>
          </cell>
          <cell r="Q308">
            <v>1080</v>
          </cell>
          <cell r="R308">
            <v>15</v>
          </cell>
          <cell r="S308">
            <v>1080</v>
          </cell>
          <cell r="T308">
            <v>0</v>
          </cell>
          <cell r="U308">
            <v>0</v>
          </cell>
          <cell r="V308">
            <v>72</v>
          </cell>
          <cell r="W308">
            <v>88</v>
          </cell>
        </row>
        <row r="309">
          <cell r="J309" t="str">
            <v>D9094300</v>
          </cell>
          <cell r="K309">
            <v>29</v>
          </cell>
          <cell r="L309">
            <v>12.5</v>
          </cell>
          <cell r="M309">
            <v>12.5</v>
          </cell>
          <cell r="N309">
            <v>2.7</v>
          </cell>
          <cell r="O309" t="str">
            <v>否</v>
          </cell>
          <cell r="P309">
            <v>10</v>
          </cell>
          <cell r="Q309">
            <v>720</v>
          </cell>
          <cell r="R309">
            <v>20</v>
          </cell>
          <cell r="S309">
            <v>1440</v>
          </cell>
          <cell r="T309">
            <v>0</v>
          </cell>
          <cell r="U309">
            <v>0</v>
          </cell>
          <cell r="V309">
            <v>72</v>
          </cell>
          <cell r="W309">
            <v>88</v>
          </cell>
        </row>
        <row r="310">
          <cell r="J310" t="str">
            <v>D1718008</v>
          </cell>
          <cell r="K310">
            <v>29</v>
          </cell>
          <cell r="L310">
            <v>12.5</v>
          </cell>
          <cell r="M310">
            <v>12.5</v>
          </cell>
          <cell r="N310">
            <v>2.7</v>
          </cell>
          <cell r="O310" t="str">
            <v>否</v>
          </cell>
          <cell r="P310">
            <v>10</v>
          </cell>
          <cell r="Q310">
            <v>720</v>
          </cell>
          <cell r="R310">
            <v>10</v>
          </cell>
          <cell r="S310">
            <v>720</v>
          </cell>
          <cell r="T310">
            <v>0</v>
          </cell>
          <cell r="U310">
            <v>0</v>
          </cell>
          <cell r="V310">
            <v>72</v>
          </cell>
          <cell r="W310">
            <v>88</v>
          </cell>
        </row>
        <row r="311">
          <cell r="J311" t="str">
            <v>D5050038</v>
          </cell>
          <cell r="K311">
            <v>29</v>
          </cell>
          <cell r="L311">
            <v>12.5</v>
          </cell>
          <cell r="M311">
            <v>12.5</v>
          </cell>
          <cell r="N311">
            <v>2.7</v>
          </cell>
          <cell r="O311" t="str">
            <v>否</v>
          </cell>
          <cell r="P311">
            <v>30</v>
          </cell>
          <cell r="Q311">
            <v>2160</v>
          </cell>
          <cell r="R311">
            <v>15</v>
          </cell>
          <cell r="S311">
            <v>1080</v>
          </cell>
          <cell r="T311">
            <v>0</v>
          </cell>
          <cell r="U311">
            <v>0</v>
          </cell>
          <cell r="V311">
            <v>72</v>
          </cell>
          <cell r="W311">
            <v>88</v>
          </cell>
        </row>
        <row r="312">
          <cell r="J312" t="str">
            <v>D7007903</v>
          </cell>
          <cell r="K312">
            <v>35</v>
          </cell>
          <cell r="L312">
            <v>40</v>
          </cell>
          <cell r="M312">
            <v>25</v>
          </cell>
          <cell r="N312">
            <v>1.5</v>
          </cell>
          <cell r="O312" t="str">
            <v>否</v>
          </cell>
          <cell r="P312">
            <v>12</v>
          </cell>
          <cell r="Q312">
            <v>528</v>
          </cell>
          <cell r="R312">
            <v>12</v>
          </cell>
          <cell r="S312">
            <v>528</v>
          </cell>
          <cell r="T312">
            <v>1</v>
          </cell>
          <cell r="U312">
            <v>0</v>
          </cell>
          <cell r="V312">
            <v>44</v>
          </cell>
          <cell r="W312">
            <v>69</v>
          </cell>
        </row>
        <row r="313">
          <cell r="J313" t="str">
            <v>D4747186</v>
          </cell>
          <cell r="K313">
            <v>35</v>
          </cell>
          <cell r="L313">
            <v>40</v>
          </cell>
          <cell r="M313">
            <v>25</v>
          </cell>
          <cell r="N313">
            <v>1.5</v>
          </cell>
          <cell r="O313" t="str">
            <v>否</v>
          </cell>
          <cell r="P313">
            <v>12</v>
          </cell>
          <cell r="Q313">
            <v>528</v>
          </cell>
          <cell r="R313">
            <v>12</v>
          </cell>
          <cell r="S313">
            <v>528</v>
          </cell>
          <cell r="T313">
            <v>1</v>
          </cell>
          <cell r="U313">
            <v>0</v>
          </cell>
          <cell r="V313">
            <v>44</v>
          </cell>
          <cell r="W313">
            <v>69</v>
          </cell>
        </row>
        <row r="314">
          <cell r="J314" t="str">
            <v>D9437285</v>
          </cell>
          <cell r="K314">
            <v>15</v>
          </cell>
          <cell r="L314">
            <v>29</v>
          </cell>
          <cell r="M314">
            <v>9.5</v>
          </cell>
          <cell r="N314">
            <v>1.5</v>
          </cell>
          <cell r="O314" t="str">
            <v>否</v>
          </cell>
          <cell r="P314">
            <v>12</v>
          </cell>
          <cell r="Q314">
            <v>360</v>
          </cell>
          <cell r="R314">
            <v>12</v>
          </cell>
          <cell r="S314">
            <v>360</v>
          </cell>
          <cell r="T314">
            <v>1</v>
          </cell>
          <cell r="U314">
            <v>0</v>
          </cell>
          <cell r="V314">
            <v>30</v>
          </cell>
          <cell r="W314">
            <v>48.93</v>
          </cell>
        </row>
        <row r="315">
          <cell r="J315" t="str">
            <v>D5091550</v>
          </cell>
          <cell r="K315">
            <v>15</v>
          </cell>
          <cell r="L315">
            <v>29</v>
          </cell>
          <cell r="M315">
            <v>9.5</v>
          </cell>
          <cell r="N315">
            <v>1.5</v>
          </cell>
          <cell r="O315" t="str">
            <v>否</v>
          </cell>
          <cell r="P315">
            <v>12</v>
          </cell>
          <cell r="Q315">
            <v>360</v>
          </cell>
          <cell r="R315">
            <v>12</v>
          </cell>
          <cell r="S315">
            <v>360</v>
          </cell>
          <cell r="T315">
            <v>1</v>
          </cell>
          <cell r="U315">
            <v>0</v>
          </cell>
          <cell r="V315">
            <v>30</v>
          </cell>
          <cell r="W315">
            <v>48.93</v>
          </cell>
        </row>
        <row r="316">
          <cell r="J316" t="str">
            <v>D7509286</v>
          </cell>
          <cell r="K316">
            <v>15</v>
          </cell>
          <cell r="L316">
            <v>29</v>
          </cell>
          <cell r="M316">
            <v>9.5</v>
          </cell>
          <cell r="N316">
            <v>1.5</v>
          </cell>
          <cell r="O316" t="str">
            <v>否</v>
          </cell>
          <cell r="P316">
            <v>12</v>
          </cell>
          <cell r="Q316">
            <v>360</v>
          </cell>
          <cell r="R316">
            <v>12</v>
          </cell>
          <cell r="S316">
            <v>360</v>
          </cell>
          <cell r="T316">
            <v>1</v>
          </cell>
          <cell r="U316">
            <v>0</v>
          </cell>
          <cell r="V316">
            <v>30</v>
          </cell>
          <cell r="W316">
            <v>48.93</v>
          </cell>
        </row>
        <row r="317">
          <cell r="J317" t="str">
            <v>D2481007</v>
          </cell>
          <cell r="K317">
            <v>41</v>
          </cell>
          <cell r="L317">
            <v>21</v>
          </cell>
          <cell r="M317">
            <v>17</v>
          </cell>
          <cell r="N317">
            <v>1.5</v>
          </cell>
          <cell r="O317" t="str">
            <v>否</v>
          </cell>
          <cell r="P317">
            <v>12</v>
          </cell>
          <cell r="Q317">
            <v>588</v>
          </cell>
          <cell r="R317">
            <v>12</v>
          </cell>
          <cell r="S317">
            <v>588</v>
          </cell>
          <cell r="T317">
            <v>1</v>
          </cell>
          <cell r="U317">
            <v>0</v>
          </cell>
          <cell r="V317">
            <v>49</v>
          </cell>
          <cell r="W317">
            <v>68</v>
          </cell>
        </row>
        <row r="318">
          <cell r="J318" t="str">
            <v>D7637443</v>
          </cell>
          <cell r="K318">
            <v>41</v>
          </cell>
          <cell r="L318">
            <v>21</v>
          </cell>
          <cell r="M318">
            <v>17</v>
          </cell>
          <cell r="N318">
            <v>1.5</v>
          </cell>
          <cell r="O318" t="str">
            <v>否</v>
          </cell>
          <cell r="P318">
            <v>12</v>
          </cell>
          <cell r="Q318">
            <v>588</v>
          </cell>
          <cell r="R318">
            <v>12</v>
          </cell>
          <cell r="S318">
            <v>588</v>
          </cell>
          <cell r="T318">
            <v>1</v>
          </cell>
          <cell r="U318">
            <v>0</v>
          </cell>
          <cell r="V318">
            <v>49</v>
          </cell>
          <cell r="W318">
            <v>68</v>
          </cell>
        </row>
        <row r="319">
          <cell r="J319" t="str">
            <v>D2247000</v>
          </cell>
          <cell r="K319">
            <v>41</v>
          </cell>
          <cell r="L319">
            <v>21</v>
          </cell>
          <cell r="M319">
            <v>17</v>
          </cell>
          <cell r="N319">
            <v>1.5</v>
          </cell>
          <cell r="O319" t="str">
            <v>否</v>
          </cell>
          <cell r="P319">
            <v>12</v>
          </cell>
          <cell r="Q319">
            <v>588</v>
          </cell>
          <cell r="R319">
            <v>12</v>
          </cell>
          <cell r="S319">
            <v>588</v>
          </cell>
          <cell r="T319">
            <v>1</v>
          </cell>
          <cell r="U319">
            <v>0</v>
          </cell>
          <cell r="V319">
            <v>49</v>
          </cell>
          <cell r="W319">
            <v>68</v>
          </cell>
        </row>
        <row r="320">
          <cell r="J320" t="str">
            <v>D7142473</v>
          </cell>
          <cell r="K320">
            <v>43</v>
          </cell>
          <cell r="L320">
            <v>18</v>
          </cell>
          <cell r="M320">
            <v>20</v>
          </cell>
          <cell r="N320">
            <v>1</v>
          </cell>
          <cell r="O320" t="str">
            <v>否</v>
          </cell>
          <cell r="P320">
            <v>9</v>
          </cell>
          <cell r="Q320">
            <v>414</v>
          </cell>
          <cell r="R320">
            <v>9</v>
          </cell>
          <cell r="S320">
            <v>414</v>
          </cell>
          <cell r="T320">
            <v>1</v>
          </cell>
          <cell r="U320">
            <v>0</v>
          </cell>
          <cell r="V320">
            <v>46</v>
          </cell>
          <cell r="W320">
            <v>69</v>
          </cell>
        </row>
        <row r="321">
          <cell r="J321" t="str">
            <v>D1375599</v>
          </cell>
          <cell r="K321">
            <v>43</v>
          </cell>
          <cell r="L321">
            <v>18</v>
          </cell>
          <cell r="M321">
            <v>20</v>
          </cell>
          <cell r="N321">
            <v>1</v>
          </cell>
          <cell r="O321" t="str">
            <v>否</v>
          </cell>
          <cell r="P321">
            <v>9</v>
          </cell>
          <cell r="Q321">
            <v>414</v>
          </cell>
          <cell r="R321">
            <v>9</v>
          </cell>
          <cell r="S321">
            <v>414</v>
          </cell>
          <cell r="T321">
            <v>1</v>
          </cell>
          <cell r="U321">
            <v>0</v>
          </cell>
          <cell r="V321">
            <v>46</v>
          </cell>
          <cell r="W321">
            <v>69</v>
          </cell>
        </row>
        <row r="322">
          <cell r="J322" t="str">
            <v>D6548930</v>
          </cell>
          <cell r="K322">
            <v>43</v>
          </cell>
          <cell r="L322">
            <v>18</v>
          </cell>
          <cell r="M322">
            <v>20</v>
          </cell>
          <cell r="N322">
            <v>1</v>
          </cell>
          <cell r="O322" t="str">
            <v>否</v>
          </cell>
          <cell r="P322">
            <v>9</v>
          </cell>
          <cell r="Q322">
            <v>414</v>
          </cell>
          <cell r="R322">
            <v>9</v>
          </cell>
          <cell r="S322">
            <v>414</v>
          </cell>
          <cell r="T322">
            <v>1</v>
          </cell>
          <cell r="U322">
            <v>0</v>
          </cell>
          <cell r="V322">
            <v>46</v>
          </cell>
          <cell r="W322">
            <v>88</v>
          </cell>
        </row>
        <row r="323">
          <cell r="J323" t="str">
            <v>D3040308</v>
          </cell>
          <cell r="K323">
            <v>43</v>
          </cell>
          <cell r="L323">
            <v>18</v>
          </cell>
          <cell r="M323">
            <v>20</v>
          </cell>
          <cell r="N323">
            <v>1</v>
          </cell>
          <cell r="O323" t="str">
            <v>否</v>
          </cell>
          <cell r="P323">
            <v>9</v>
          </cell>
          <cell r="Q323">
            <v>414</v>
          </cell>
          <cell r="R323">
            <v>9</v>
          </cell>
          <cell r="S323">
            <v>414</v>
          </cell>
          <cell r="T323">
            <v>1</v>
          </cell>
          <cell r="U323">
            <v>0</v>
          </cell>
          <cell r="V323">
            <v>46</v>
          </cell>
          <cell r="W323">
            <v>88</v>
          </cell>
        </row>
        <row r="324">
          <cell r="J324" t="str">
            <v>D2730496</v>
          </cell>
          <cell r="K324">
            <v>46</v>
          </cell>
          <cell r="L324">
            <v>17.5</v>
          </cell>
          <cell r="M324">
            <v>12</v>
          </cell>
          <cell r="N324">
            <v>1</v>
          </cell>
          <cell r="O324" t="str">
            <v>否</v>
          </cell>
          <cell r="P324">
            <v>10</v>
          </cell>
          <cell r="Q324">
            <v>500</v>
          </cell>
          <cell r="R324">
            <v>10</v>
          </cell>
          <cell r="S324">
            <v>500</v>
          </cell>
          <cell r="T324">
            <v>1</v>
          </cell>
          <cell r="U324">
            <v>0</v>
          </cell>
          <cell r="V324">
            <v>50</v>
          </cell>
          <cell r="W324">
            <v>78</v>
          </cell>
        </row>
        <row r="325">
          <cell r="J325" t="str">
            <v>D2303902</v>
          </cell>
          <cell r="K325">
            <v>20</v>
          </cell>
          <cell r="L325">
            <v>9.5</v>
          </cell>
          <cell r="M325">
            <v>28</v>
          </cell>
          <cell r="N325">
            <v>1</v>
          </cell>
          <cell r="O325" t="str">
            <v>否</v>
          </cell>
          <cell r="P325">
            <v>12</v>
          </cell>
          <cell r="Q325">
            <v>1104</v>
          </cell>
          <cell r="R325">
            <v>12</v>
          </cell>
          <cell r="S325">
            <v>1104</v>
          </cell>
          <cell r="T325">
            <v>1</v>
          </cell>
          <cell r="U325">
            <v>0</v>
          </cell>
          <cell r="V325">
            <v>92</v>
          </cell>
          <cell r="W325">
            <v>119</v>
          </cell>
        </row>
        <row r="326">
          <cell r="J326" t="str">
            <v>D6206602</v>
          </cell>
          <cell r="K326">
            <v>20</v>
          </cell>
          <cell r="L326">
            <v>9.5</v>
          </cell>
          <cell r="M326">
            <v>28</v>
          </cell>
          <cell r="N326">
            <v>1</v>
          </cell>
          <cell r="O326" t="str">
            <v>否</v>
          </cell>
          <cell r="P326">
            <v>12</v>
          </cell>
          <cell r="Q326">
            <v>1104</v>
          </cell>
          <cell r="R326">
            <v>12</v>
          </cell>
          <cell r="S326">
            <v>1104</v>
          </cell>
          <cell r="T326">
            <v>1</v>
          </cell>
          <cell r="U326">
            <v>0</v>
          </cell>
          <cell r="V326">
            <v>92</v>
          </cell>
          <cell r="W326">
            <v>119</v>
          </cell>
        </row>
        <row r="327">
          <cell r="J327" t="str">
            <v>D3030284</v>
          </cell>
          <cell r="K327">
            <v>19.8</v>
          </cell>
          <cell r="L327">
            <v>16.5</v>
          </cell>
          <cell r="M327">
            <v>27</v>
          </cell>
          <cell r="N327">
            <v>2</v>
          </cell>
          <cell r="O327" t="str">
            <v>否</v>
          </cell>
          <cell r="P327">
            <v>12</v>
          </cell>
          <cell r="Q327">
            <v>1260</v>
          </cell>
          <cell r="R327">
            <v>12</v>
          </cell>
          <cell r="S327">
            <v>1260</v>
          </cell>
          <cell r="T327">
            <v>1</v>
          </cell>
          <cell r="U327">
            <v>0</v>
          </cell>
          <cell r="V327">
            <v>105</v>
          </cell>
          <cell r="W327">
            <v>168</v>
          </cell>
        </row>
        <row r="328">
          <cell r="J328" t="str">
            <v>D7336500</v>
          </cell>
          <cell r="K328">
            <v>19.8</v>
          </cell>
          <cell r="L328">
            <v>16.5</v>
          </cell>
          <cell r="M328">
            <v>27</v>
          </cell>
          <cell r="N328">
            <v>2</v>
          </cell>
          <cell r="O328" t="str">
            <v>否</v>
          </cell>
          <cell r="P328">
            <v>12</v>
          </cell>
          <cell r="Q328">
            <v>1260</v>
          </cell>
          <cell r="R328">
            <v>12</v>
          </cell>
          <cell r="S328">
            <v>1260</v>
          </cell>
          <cell r="T328">
            <v>1</v>
          </cell>
          <cell r="U328">
            <v>0</v>
          </cell>
          <cell r="V328">
            <v>105</v>
          </cell>
          <cell r="W328">
            <v>168</v>
          </cell>
        </row>
        <row r="329">
          <cell r="J329" t="str">
            <v>D5351133</v>
          </cell>
          <cell r="K329">
            <v>19.8</v>
          </cell>
          <cell r="L329">
            <v>16.5</v>
          </cell>
          <cell r="M329">
            <v>27</v>
          </cell>
          <cell r="N329">
            <v>2</v>
          </cell>
          <cell r="O329" t="str">
            <v>否</v>
          </cell>
          <cell r="P329">
            <v>12</v>
          </cell>
          <cell r="Q329">
            <v>1260</v>
          </cell>
          <cell r="R329">
            <v>12</v>
          </cell>
          <cell r="S329">
            <v>1260</v>
          </cell>
          <cell r="T329">
            <v>1</v>
          </cell>
          <cell r="U329">
            <v>0</v>
          </cell>
          <cell r="V329">
            <v>105</v>
          </cell>
          <cell r="W329">
            <v>168</v>
          </cell>
        </row>
        <row r="330">
          <cell r="J330" t="str">
            <v>D2515742</v>
          </cell>
          <cell r="K330">
            <v>26.5</v>
          </cell>
          <cell r="L330">
            <v>18</v>
          </cell>
          <cell r="M330">
            <v>35.5</v>
          </cell>
          <cell r="N330">
            <v>2</v>
          </cell>
          <cell r="O330" t="str">
            <v>否</v>
          </cell>
          <cell r="P330">
            <v>18</v>
          </cell>
          <cell r="Q330">
            <v>2682</v>
          </cell>
          <cell r="R330">
            <v>18</v>
          </cell>
          <cell r="S330">
            <v>2682</v>
          </cell>
          <cell r="T330">
            <v>1</v>
          </cell>
          <cell r="U330">
            <v>0</v>
          </cell>
          <cell r="V330">
            <v>149</v>
          </cell>
          <cell r="W330">
            <v>198</v>
          </cell>
        </row>
        <row r="331">
          <cell r="J331" t="str">
            <v>D8048564</v>
          </cell>
          <cell r="K331">
            <v>26.5</v>
          </cell>
          <cell r="L331">
            <v>18</v>
          </cell>
          <cell r="M331">
            <v>35.5</v>
          </cell>
          <cell r="N331">
            <v>2</v>
          </cell>
          <cell r="O331" t="str">
            <v>否</v>
          </cell>
          <cell r="P331">
            <v>18</v>
          </cell>
          <cell r="Q331">
            <v>2682</v>
          </cell>
          <cell r="R331">
            <v>18</v>
          </cell>
          <cell r="S331">
            <v>2682</v>
          </cell>
          <cell r="T331">
            <v>1</v>
          </cell>
          <cell r="U331">
            <v>0</v>
          </cell>
          <cell r="V331">
            <v>149</v>
          </cell>
          <cell r="W331">
            <v>198</v>
          </cell>
        </row>
        <row r="332">
          <cell r="J332" t="str">
            <v>D5497780</v>
          </cell>
          <cell r="K332">
            <v>26.5</v>
          </cell>
          <cell r="L332">
            <v>18</v>
          </cell>
          <cell r="M332">
            <v>35.5</v>
          </cell>
          <cell r="N332">
            <v>2</v>
          </cell>
          <cell r="O332" t="str">
            <v>否</v>
          </cell>
          <cell r="P332">
            <v>18</v>
          </cell>
          <cell r="Q332">
            <v>2682</v>
          </cell>
          <cell r="R332">
            <v>18</v>
          </cell>
          <cell r="S332">
            <v>2682</v>
          </cell>
          <cell r="T332">
            <v>1</v>
          </cell>
          <cell r="U332">
            <v>0</v>
          </cell>
          <cell r="V332">
            <v>149</v>
          </cell>
          <cell r="W332">
            <v>198</v>
          </cell>
        </row>
        <row r="333">
          <cell r="J333" t="str">
            <v>D8617590</v>
          </cell>
          <cell r="K333">
            <v>23.5</v>
          </cell>
          <cell r="L333">
            <v>11</v>
          </cell>
          <cell r="M333">
            <v>48</v>
          </cell>
          <cell r="N333">
            <v>1</v>
          </cell>
          <cell r="O333" t="str">
            <v>否</v>
          </cell>
          <cell r="P333">
            <v>18</v>
          </cell>
          <cell r="Q333">
            <v>1890</v>
          </cell>
          <cell r="R333">
            <v>18</v>
          </cell>
          <cell r="S333">
            <v>1890</v>
          </cell>
          <cell r="T333">
            <v>1</v>
          </cell>
          <cell r="U333">
            <v>0</v>
          </cell>
          <cell r="V333">
            <v>105</v>
          </cell>
          <cell r="W333">
            <v>149</v>
          </cell>
        </row>
        <row r="334">
          <cell r="J334" t="str">
            <v>D9623770</v>
          </cell>
          <cell r="K334">
            <v>32</v>
          </cell>
          <cell r="L334">
            <v>25</v>
          </cell>
          <cell r="M334">
            <v>30.8</v>
          </cell>
          <cell r="N334">
            <v>2</v>
          </cell>
          <cell r="O334" t="str">
            <v>否</v>
          </cell>
          <cell r="P334">
            <v>12</v>
          </cell>
          <cell r="Q334">
            <v>897.72</v>
          </cell>
          <cell r="R334">
            <v>12</v>
          </cell>
          <cell r="S334">
            <v>897.72</v>
          </cell>
          <cell r="T334">
            <v>1</v>
          </cell>
          <cell r="U334">
            <v>0</v>
          </cell>
          <cell r="V334">
            <v>74.81</v>
          </cell>
          <cell r="W334">
            <v>98</v>
          </cell>
        </row>
        <row r="335">
          <cell r="J335" t="str">
            <v>D4637990</v>
          </cell>
          <cell r="K335">
            <v>32</v>
          </cell>
          <cell r="L335">
            <v>25</v>
          </cell>
          <cell r="M335">
            <v>30.8</v>
          </cell>
          <cell r="N335">
            <v>2</v>
          </cell>
          <cell r="O335" t="str">
            <v>否</v>
          </cell>
          <cell r="P335">
            <v>6</v>
          </cell>
          <cell r="Q335">
            <v>448.86</v>
          </cell>
          <cell r="R335">
            <v>6</v>
          </cell>
          <cell r="S335">
            <v>448.86</v>
          </cell>
          <cell r="T335">
            <v>1</v>
          </cell>
          <cell r="U335">
            <v>0</v>
          </cell>
          <cell r="V335">
            <v>74.81</v>
          </cell>
          <cell r="W335">
            <v>98</v>
          </cell>
        </row>
        <row r="336">
          <cell r="J336" t="str">
            <v>D8714977</v>
          </cell>
          <cell r="K336">
            <v>32</v>
          </cell>
          <cell r="L336">
            <v>25</v>
          </cell>
          <cell r="M336">
            <v>30.8</v>
          </cell>
          <cell r="N336">
            <v>2</v>
          </cell>
          <cell r="O336" t="str">
            <v>否</v>
          </cell>
          <cell r="P336">
            <v>12</v>
          </cell>
          <cell r="Q336">
            <v>897.72</v>
          </cell>
          <cell r="R336">
            <v>12</v>
          </cell>
          <cell r="S336">
            <v>897.72</v>
          </cell>
          <cell r="T336">
            <v>1</v>
          </cell>
          <cell r="U336">
            <v>0</v>
          </cell>
          <cell r="V336">
            <v>74.81</v>
          </cell>
          <cell r="W336">
            <v>98</v>
          </cell>
        </row>
        <row r="337">
          <cell r="J337" t="str">
            <v>D7151485</v>
          </cell>
          <cell r="K337">
            <v>32</v>
          </cell>
          <cell r="L337">
            <v>25</v>
          </cell>
          <cell r="M337">
            <v>30.8</v>
          </cell>
          <cell r="N337">
            <v>2</v>
          </cell>
          <cell r="O337" t="str">
            <v>否</v>
          </cell>
          <cell r="P337">
            <v>12</v>
          </cell>
          <cell r="Q337">
            <v>1485.24</v>
          </cell>
          <cell r="R337">
            <v>12</v>
          </cell>
          <cell r="S337">
            <v>1485.24</v>
          </cell>
          <cell r="T337">
            <v>1</v>
          </cell>
          <cell r="U337">
            <v>0</v>
          </cell>
          <cell r="V337">
            <v>123.77</v>
          </cell>
          <cell r="W337">
            <v>238</v>
          </cell>
        </row>
        <row r="338">
          <cell r="J338" t="str">
            <v>D6515867</v>
          </cell>
          <cell r="K338">
            <v>32</v>
          </cell>
          <cell r="L338">
            <v>25</v>
          </cell>
          <cell r="M338">
            <v>30.8</v>
          </cell>
          <cell r="N338">
            <v>2</v>
          </cell>
          <cell r="O338" t="str">
            <v>否</v>
          </cell>
          <cell r="P338">
            <v>12</v>
          </cell>
          <cell r="Q338">
            <v>1485.24</v>
          </cell>
          <cell r="R338">
            <v>12</v>
          </cell>
          <cell r="S338">
            <v>1485.24</v>
          </cell>
          <cell r="T338">
            <v>1</v>
          </cell>
          <cell r="U338">
            <v>0</v>
          </cell>
          <cell r="V338">
            <v>123.77</v>
          </cell>
          <cell r="W338">
            <v>238</v>
          </cell>
        </row>
        <row r="339">
          <cell r="J339" t="str">
            <v>D2934109</v>
          </cell>
          <cell r="K339">
            <v>38</v>
          </cell>
          <cell r="L339">
            <v>18.8</v>
          </cell>
          <cell r="M339">
            <v>17</v>
          </cell>
          <cell r="N339">
            <v>1</v>
          </cell>
          <cell r="O339" t="str">
            <v>否</v>
          </cell>
          <cell r="P339">
            <v>9</v>
          </cell>
          <cell r="Q339">
            <v>315</v>
          </cell>
          <cell r="R339">
            <v>9</v>
          </cell>
          <cell r="S339">
            <v>315</v>
          </cell>
          <cell r="T339">
            <v>1</v>
          </cell>
          <cell r="U339">
            <v>0</v>
          </cell>
          <cell r="V339">
            <v>35</v>
          </cell>
          <cell r="W339">
            <v>56</v>
          </cell>
        </row>
        <row r="340">
          <cell r="J340" t="str">
            <v>D1023765</v>
          </cell>
          <cell r="K340">
            <v>38</v>
          </cell>
          <cell r="L340">
            <v>18.8</v>
          </cell>
          <cell r="M340">
            <v>17</v>
          </cell>
          <cell r="N340">
            <v>1</v>
          </cell>
          <cell r="O340" t="str">
            <v>否</v>
          </cell>
          <cell r="P340">
            <v>9</v>
          </cell>
          <cell r="Q340">
            <v>315</v>
          </cell>
          <cell r="R340">
            <v>9</v>
          </cell>
          <cell r="S340">
            <v>315</v>
          </cell>
          <cell r="T340">
            <v>1</v>
          </cell>
          <cell r="U340">
            <v>0</v>
          </cell>
          <cell r="V340">
            <v>35</v>
          </cell>
          <cell r="W340">
            <v>56</v>
          </cell>
        </row>
        <row r="341">
          <cell r="J341" t="str">
            <v>D2225792</v>
          </cell>
          <cell r="K341">
            <v>14</v>
          </cell>
          <cell r="L341">
            <v>13</v>
          </cell>
          <cell r="M341">
            <v>37</v>
          </cell>
          <cell r="N341">
            <v>1</v>
          </cell>
          <cell r="O341" t="str">
            <v>否</v>
          </cell>
          <cell r="P341">
            <v>18</v>
          </cell>
          <cell r="Q341">
            <v>756</v>
          </cell>
          <cell r="R341">
            <v>18</v>
          </cell>
          <cell r="S341">
            <v>756</v>
          </cell>
          <cell r="T341">
            <v>1</v>
          </cell>
          <cell r="U341">
            <v>0</v>
          </cell>
          <cell r="V341">
            <v>42</v>
          </cell>
          <cell r="W341">
            <v>69</v>
          </cell>
        </row>
        <row r="342">
          <cell r="J342" t="str">
            <v>D5510679</v>
          </cell>
          <cell r="K342">
            <v>14</v>
          </cell>
          <cell r="L342">
            <v>13</v>
          </cell>
          <cell r="M342">
            <v>37</v>
          </cell>
          <cell r="N342">
            <v>1</v>
          </cell>
          <cell r="O342" t="str">
            <v>否</v>
          </cell>
          <cell r="P342">
            <v>9</v>
          </cell>
          <cell r="Q342">
            <v>378</v>
          </cell>
          <cell r="R342">
            <v>9</v>
          </cell>
          <cell r="S342">
            <v>378</v>
          </cell>
          <cell r="T342">
            <v>1</v>
          </cell>
          <cell r="U342">
            <v>0</v>
          </cell>
          <cell r="V342">
            <v>42</v>
          </cell>
          <cell r="W342">
            <v>69</v>
          </cell>
        </row>
        <row r="343">
          <cell r="J343" t="str">
            <v>D9520537</v>
          </cell>
          <cell r="K343">
            <v>53.8</v>
          </cell>
          <cell r="L343">
            <v>24.8</v>
          </cell>
          <cell r="M343">
            <v>17</v>
          </cell>
          <cell r="N343">
            <v>4</v>
          </cell>
          <cell r="O343" t="str">
            <v>否</v>
          </cell>
          <cell r="P343">
            <v>6</v>
          </cell>
          <cell r="Q343">
            <v>897.66000000000008</v>
          </cell>
          <cell r="R343">
            <v>6</v>
          </cell>
          <cell r="S343">
            <v>897.66000000000008</v>
          </cell>
          <cell r="T343">
            <v>1</v>
          </cell>
          <cell r="U343">
            <v>0</v>
          </cell>
          <cell r="V343">
            <v>149.61000000000001</v>
          </cell>
          <cell r="W343">
            <v>238</v>
          </cell>
        </row>
        <row r="344">
          <cell r="J344" t="str">
            <v>D8958963</v>
          </cell>
          <cell r="K344">
            <v>59</v>
          </cell>
          <cell r="L344">
            <v>25</v>
          </cell>
          <cell r="M344">
            <v>21.8</v>
          </cell>
          <cell r="N344">
            <v>3</v>
          </cell>
          <cell r="O344" t="str">
            <v>否</v>
          </cell>
          <cell r="P344">
            <v>6</v>
          </cell>
          <cell r="Q344">
            <v>444</v>
          </cell>
          <cell r="R344">
            <v>6</v>
          </cell>
          <cell r="S344">
            <v>444</v>
          </cell>
          <cell r="T344">
            <v>1</v>
          </cell>
          <cell r="U344">
            <v>0</v>
          </cell>
          <cell r="V344">
            <v>74</v>
          </cell>
          <cell r="W344">
            <v>138</v>
          </cell>
        </row>
        <row r="345">
          <cell r="J345" t="str">
            <v>D8500270</v>
          </cell>
          <cell r="K345">
            <v>66.5</v>
          </cell>
          <cell r="L345">
            <v>32</v>
          </cell>
          <cell r="M345">
            <v>16.8</v>
          </cell>
          <cell r="N345">
            <v>2</v>
          </cell>
          <cell r="O345" t="str">
            <v>否</v>
          </cell>
          <cell r="P345">
            <v>8</v>
          </cell>
          <cell r="Q345">
            <v>720</v>
          </cell>
          <cell r="R345">
            <v>8</v>
          </cell>
          <cell r="S345">
            <v>720</v>
          </cell>
          <cell r="T345">
            <v>1</v>
          </cell>
          <cell r="U345">
            <v>0</v>
          </cell>
          <cell r="V345">
            <v>90</v>
          </cell>
          <cell r="W345">
            <v>128</v>
          </cell>
        </row>
        <row r="346">
          <cell r="J346" t="str">
            <v>D5994041</v>
          </cell>
          <cell r="K346">
            <v>128.5</v>
          </cell>
          <cell r="L346">
            <v>31.5</v>
          </cell>
          <cell r="M346">
            <v>34</v>
          </cell>
          <cell r="N346">
            <v>6</v>
          </cell>
          <cell r="O346" t="str">
            <v>否</v>
          </cell>
          <cell r="P346">
            <v>10</v>
          </cell>
          <cell r="Q346">
            <v>1428.1</v>
          </cell>
          <cell r="R346">
            <v>10</v>
          </cell>
          <cell r="S346">
            <v>1428.1</v>
          </cell>
          <cell r="T346">
            <v>1</v>
          </cell>
          <cell r="U346">
            <v>0</v>
          </cell>
          <cell r="V346">
            <v>142.81</v>
          </cell>
          <cell r="W346">
            <v>148</v>
          </cell>
        </row>
        <row r="347">
          <cell r="J347" t="str">
            <v>D3693898</v>
          </cell>
          <cell r="K347">
            <v>128.5</v>
          </cell>
          <cell r="L347">
            <v>31.5</v>
          </cell>
          <cell r="M347">
            <v>34</v>
          </cell>
          <cell r="N347">
            <v>6</v>
          </cell>
          <cell r="O347" t="str">
            <v>否</v>
          </cell>
          <cell r="P347">
            <v>10</v>
          </cell>
          <cell r="Q347">
            <v>1428.1</v>
          </cell>
          <cell r="R347">
            <v>10</v>
          </cell>
          <cell r="S347">
            <v>1428.1</v>
          </cell>
          <cell r="T347">
            <v>1</v>
          </cell>
          <cell r="U347">
            <v>0</v>
          </cell>
          <cell r="V347">
            <v>142.81</v>
          </cell>
          <cell r="W347">
            <v>148</v>
          </cell>
        </row>
        <row r="348">
          <cell r="J348" t="str">
            <v>D8427322</v>
          </cell>
          <cell r="K348">
            <v>97.8</v>
          </cell>
          <cell r="L348">
            <v>33.700000000000003</v>
          </cell>
          <cell r="M348">
            <v>17</v>
          </cell>
          <cell r="N348">
            <v>5</v>
          </cell>
          <cell r="O348" t="str">
            <v>否</v>
          </cell>
          <cell r="P348">
            <v>10</v>
          </cell>
          <cell r="Q348">
            <v>1790</v>
          </cell>
          <cell r="R348">
            <v>10</v>
          </cell>
          <cell r="S348">
            <v>1790</v>
          </cell>
          <cell r="T348">
            <v>1</v>
          </cell>
          <cell r="U348">
            <v>0</v>
          </cell>
          <cell r="V348">
            <v>179</v>
          </cell>
          <cell r="W348">
            <v>239</v>
          </cell>
        </row>
        <row r="349">
          <cell r="J349" t="str">
            <v>D8274531</v>
          </cell>
          <cell r="K349">
            <v>97.8</v>
          </cell>
          <cell r="L349">
            <v>33.700000000000003</v>
          </cell>
          <cell r="M349">
            <v>17</v>
          </cell>
          <cell r="N349">
            <v>5</v>
          </cell>
          <cell r="O349" t="str">
            <v>否</v>
          </cell>
          <cell r="P349">
            <v>10</v>
          </cell>
          <cell r="Q349">
            <v>1790</v>
          </cell>
          <cell r="R349">
            <v>10</v>
          </cell>
          <cell r="S349">
            <v>1790</v>
          </cell>
          <cell r="T349">
            <v>1</v>
          </cell>
          <cell r="U349">
            <v>0</v>
          </cell>
          <cell r="V349">
            <v>179</v>
          </cell>
          <cell r="W349">
            <v>228</v>
          </cell>
        </row>
        <row r="350">
          <cell r="J350" t="str">
            <v>D3809845</v>
          </cell>
          <cell r="K350">
            <v>60.5</v>
          </cell>
          <cell r="L350">
            <v>30</v>
          </cell>
          <cell r="M350">
            <v>20</v>
          </cell>
          <cell r="N350">
            <v>5</v>
          </cell>
          <cell r="O350" t="str">
            <v>否</v>
          </cell>
          <cell r="P350">
            <v>16</v>
          </cell>
          <cell r="Q350">
            <v>2384</v>
          </cell>
          <cell r="R350">
            <v>16</v>
          </cell>
          <cell r="S350">
            <v>2384</v>
          </cell>
          <cell r="T350">
            <v>1</v>
          </cell>
          <cell r="U350">
            <v>0</v>
          </cell>
          <cell r="V350">
            <v>149</v>
          </cell>
          <cell r="W350">
            <v>169</v>
          </cell>
        </row>
        <row r="351">
          <cell r="J351" t="str">
            <v>D6544798</v>
          </cell>
          <cell r="K351">
            <v>4.9000000000000004</v>
          </cell>
          <cell r="L351">
            <v>4.9000000000000004</v>
          </cell>
          <cell r="M351">
            <v>8.8000000000000007</v>
          </cell>
          <cell r="N351">
            <v>0.1</v>
          </cell>
          <cell r="O351" t="str">
            <v>否</v>
          </cell>
          <cell r="P351">
            <v>100</v>
          </cell>
          <cell r="Q351">
            <v>1500</v>
          </cell>
          <cell r="R351">
            <v>100</v>
          </cell>
          <cell r="S351">
            <v>1500</v>
          </cell>
          <cell r="T351">
            <v>1</v>
          </cell>
          <cell r="U351">
            <v>0</v>
          </cell>
          <cell r="V351">
            <v>15</v>
          </cell>
          <cell r="W351">
            <v>19</v>
          </cell>
        </row>
        <row r="352">
          <cell r="J352" t="str">
            <v>D5792215</v>
          </cell>
          <cell r="K352">
            <v>4.9000000000000004</v>
          </cell>
          <cell r="L352">
            <v>4.9000000000000004</v>
          </cell>
          <cell r="M352">
            <v>8.8000000000000007</v>
          </cell>
          <cell r="N352">
            <v>0.1</v>
          </cell>
          <cell r="O352" t="str">
            <v>否</v>
          </cell>
          <cell r="P352">
            <v>100</v>
          </cell>
          <cell r="Q352">
            <v>1500</v>
          </cell>
          <cell r="R352">
            <v>100</v>
          </cell>
          <cell r="S352">
            <v>1500</v>
          </cell>
          <cell r="T352">
            <v>1</v>
          </cell>
          <cell r="U352">
            <v>0</v>
          </cell>
          <cell r="V352">
            <v>15</v>
          </cell>
          <cell r="W352">
            <v>19</v>
          </cell>
        </row>
        <row r="353">
          <cell r="J353" t="str">
            <v>D9707365</v>
          </cell>
          <cell r="K353">
            <v>6.2</v>
          </cell>
          <cell r="L353">
            <v>6.2</v>
          </cell>
          <cell r="M353">
            <v>11.2</v>
          </cell>
          <cell r="N353">
            <v>0.1</v>
          </cell>
          <cell r="O353" t="str">
            <v>否</v>
          </cell>
          <cell r="P353">
            <v>100</v>
          </cell>
          <cell r="Q353">
            <v>2168</v>
          </cell>
          <cell r="R353">
            <v>100</v>
          </cell>
          <cell r="S353">
            <v>2168</v>
          </cell>
          <cell r="T353">
            <v>1</v>
          </cell>
          <cell r="U353">
            <v>0</v>
          </cell>
          <cell r="V353">
            <v>21.68</v>
          </cell>
          <cell r="W353">
            <v>25.8</v>
          </cell>
        </row>
        <row r="354">
          <cell r="J354" t="str">
            <v>D4597945</v>
          </cell>
          <cell r="K354">
            <v>6.2</v>
          </cell>
          <cell r="L354">
            <v>6.2</v>
          </cell>
          <cell r="M354">
            <v>11.2</v>
          </cell>
          <cell r="N354">
            <v>0.1</v>
          </cell>
          <cell r="O354" t="str">
            <v>否</v>
          </cell>
          <cell r="P354">
            <v>100</v>
          </cell>
          <cell r="Q354">
            <v>2168</v>
          </cell>
          <cell r="R354">
            <v>100</v>
          </cell>
          <cell r="S354">
            <v>2168</v>
          </cell>
          <cell r="T354">
            <v>1</v>
          </cell>
          <cell r="U354">
            <v>0</v>
          </cell>
          <cell r="V354">
            <v>21.68</v>
          </cell>
          <cell r="W354">
            <v>25.8</v>
          </cell>
        </row>
        <row r="355">
          <cell r="J355" t="str">
            <v>D8184700</v>
          </cell>
          <cell r="K355">
            <v>5.2</v>
          </cell>
          <cell r="L355">
            <v>5.2</v>
          </cell>
          <cell r="M355">
            <v>8.8000000000000007</v>
          </cell>
          <cell r="N355">
            <v>0.1</v>
          </cell>
          <cell r="O355" t="str">
            <v>否</v>
          </cell>
          <cell r="P355">
            <v>100</v>
          </cell>
          <cell r="Q355">
            <v>1118</v>
          </cell>
          <cell r="R355">
            <v>100</v>
          </cell>
          <cell r="S355">
            <v>1118</v>
          </cell>
          <cell r="T355">
            <v>1</v>
          </cell>
          <cell r="U355">
            <v>0</v>
          </cell>
          <cell r="V355">
            <v>11.18</v>
          </cell>
          <cell r="W355">
            <v>14</v>
          </cell>
        </row>
        <row r="356">
          <cell r="J356" t="str">
            <v>D9739470</v>
          </cell>
          <cell r="K356">
            <v>5.2</v>
          </cell>
          <cell r="L356">
            <v>5.2</v>
          </cell>
          <cell r="M356">
            <v>8.8000000000000007</v>
          </cell>
          <cell r="N356">
            <v>0.1</v>
          </cell>
          <cell r="O356" t="str">
            <v>否</v>
          </cell>
          <cell r="P356">
            <v>100</v>
          </cell>
          <cell r="Q356">
            <v>1118</v>
          </cell>
          <cell r="R356">
            <v>100</v>
          </cell>
          <cell r="S356">
            <v>1118</v>
          </cell>
          <cell r="T356">
            <v>1</v>
          </cell>
          <cell r="U356">
            <v>0</v>
          </cell>
          <cell r="V356">
            <v>11.18</v>
          </cell>
          <cell r="W356">
            <v>14</v>
          </cell>
        </row>
        <row r="357">
          <cell r="J357" t="str">
            <v>D5100161</v>
          </cell>
          <cell r="K357">
            <v>17.5</v>
          </cell>
          <cell r="L357">
            <v>21</v>
          </cell>
          <cell r="M357">
            <v>44</v>
          </cell>
          <cell r="N357">
            <v>3.5</v>
          </cell>
          <cell r="O357" t="str">
            <v>否</v>
          </cell>
          <cell r="P357">
            <v>6</v>
          </cell>
          <cell r="Q357">
            <v>3600</v>
          </cell>
          <cell r="R357">
            <v>6</v>
          </cell>
          <cell r="S357">
            <v>3600</v>
          </cell>
          <cell r="T357">
            <v>1</v>
          </cell>
          <cell r="U357">
            <v>0</v>
          </cell>
          <cell r="V357">
            <v>600</v>
          </cell>
          <cell r="W357">
            <v>0</v>
          </cell>
        </row>
        <row r="358">
          <cell r="J358" t="str">
            <v>D8120160</v>
          </cell>
          <cell r="K358">
            <v>10</v>
          </cell>
          <cell r="L358">
            <v>10</v>
          </cell>
          <cell r="M358">
            <v>60</v>
          </cell>
          <cell r="N358">
            <v>1</v>
          </cell>
          <cell r="O358" t="str">
            <v>否</v>
          </cell>
          <cell r="P358">
            <v>8</v>
          </cell>
          <cell r="Q358">
            <v>3252.48</v>
          </cell>
          <cell r="R358">
            <v>8</v>
          </cell>
          <cell r="S358">
            <v>3252.48</v>
          </cell>
          <cell r="T358">
            <v>8</v>
          </cell>
          <cell r="U358">
            <v>0</v>
          </cell>
          <cell r="V358">
            <v>406.56</v>
          </cell>
          <cell r="W358">
            <v>599</v>
          </cell>
        </row>
        <row r="359">
          <cell r="J359" t="str">
            <v>D1706517</v>
          </cell>
          <cell r="K359">
            <v>10</v>
          </cell>
          <cell r="L359">
            <v>10</v>
          </cell>
          <cell r="M359">
            <v>60</v>
          </cell>
          <cell r="N359">
            <v>1</v>
          </cell>
          <cell r="O359" t="str">
            <v>否</v>
          </cell>
          <cell r="P359">
            <v>8</v>
          </cell>
          <cell r="Q359">
            <v>3252.48</v>
          </cell>
          <cell r="R359">
            <v>8</v>
          </cell>
          <cell r="S359">
            <v>3252.48</v>
          </cell>
          <cell r="T359">
            <v>8</v>
          </cell>
          <cell r="U359">
            <v>0</v>
          </cell>
          <cell r="V359">
            <v>406.56</v>
          </cell>
          <cell r="W359">
            <v>599</v>
          </cell>
        </row>
        <row r="360">
          <cell r="J360" t="str">
            <v>D1829377</v>
          </cell>
          <cell r="K360">
            <v>10</v>
          </cell>
          <cell r="L360">
            <v>10</v>
          </cell>
          <cell r="M360">
            <v>60</v>
          </cell>
          <cell r="N360">
            <v>1</v>
          </cell>
          <cell r="O360" t="str">
            <v>否</v>
          </cell>
          <cell r="P360">
            <v>8</v>
          </cell>
          <cell r="Q360">
            <v>2651.88</v>
          </cell>
          <cell r="R360">
            <v>8</v>
          </cell>
          <cell r="S360">
            <v>2651.88</v>
          </cell>
          <cell r="T360">
            <v>8</v>
          </cell>
          <cell r="U360">
            <v>0</v>
          </cell>
          <cell r="V360">
            <v>331.48500000000001</v>
          </cell>
          <cell r="W360">
            <v>488</v>
          </cell>
        </row>
        <row r="361">
          <cell r="J361" t="str">
            <v>D9093943</v>
          </cell>
          <cell r="K361">
            <v>10</v>
          </cell>
          <cell r="L361">
            <v>10</v>
          </cell>
          <cell r="M361">
            <v>60</v>
          </cell>
          <cell r="N361">
            <v>1</v>
          </cell>
          <cell r="O361" t="str">
            <v>否</v>
          </cell>
          <cell r="P361">
            <v>8</v>
          </cell>
          <cell r="Q361">
            <v>2651.88</v>
          </cell>
          <cell r="R361">
            <v>8</v>
          </cell>
          <cell r="S361">
            <v>2651.88</v>
          </cell>
          <cell r="T361">
            <v>8</v>
          </cell>
          <cell r="U361">
            <v>0</v>
          </cell>
          <cell r="V361">
            <v>331.48500000000001</v>
          </cell>
          <cell r="W361">
            <v>488</v>
          </cell>
        </row>
        <row r="362">
          <cell r="J362" t="str">
            <v>D6410900</v>
          </cell>
          <cell r="K362">
            <v>10</v>
          </cell>
          <cell r="L362">
            <v>10</v>
          </cell>
          <cell r="M362">
            <v>60</v>
          </cell>
          <cell r="N362">
            <v>1</v>
          </cell>
          <cell r="O362" t="str">
            <v>否</v>
          </cell>
          <cell r="P362">
            <v>30</v>
          </cell>
          <cell r="Q362">
            <v>1869</v>
          </cell>
          <cell r="R362">
            <v>30</v>
          </cell>
          <cell r="S362">
            <v>1869</v>
          </cell>
          <cell r="T362">
            <v>60</v>
          </cell>
          <cell r="U362">
            <v>0</v>
          </cell>
          <cell r="V362">
            <v>62.3</v>
          </cell>
          <cell r="W362">
            <v>69</v>
          </cell>
        </row>
        <row r="363">
          <cell r="J363" t="str">
            <v>D7917636</v>
          </cell>
          <cell r="K363">
            <v>10</v>
          </cell>
          <cell r="L363">
            <v>10</v>
          </cell>
          <cell r="M363">
            <v>60</v>
          </cell>
          <cell r="N363">
            <v>1</v>
          </cell>
          <cell r="O363" t="str">
            <v>否</v>
          </cell>
          <cell r="P363">
            <v>30</v>
          </cell>
          <cell r="Q363">
            <v>1869</v>
          </cell>
          <cell r="R363">
            <v>30</v>
          </cell>
          <cell r="S363">
            <v>1869</v>
          </cell>
          <cell r="T363">
            <v>60</v>
          </cell>
          <cell r="U363">
            <v>0</v>
          </cell>
          <cell r="V363">
            <v>62.3</v>
          </cell>
          <cell r="W363">
            <v>69</v>
          </cell>
        </row>
        <row r="364">
          <cell r="J364" t="str">
            <v>D8159954</v>
          </cell>
          <cell r="K364">
            <v>10</v>
          </cell>
          <cell r="L364">
            <v>10</v>
          </cell>
          <cell r="M364">
            <v>60</v>
          </cell>
          <cell r="N364">
            <v>1</v>
          </cell>
          <cell r="O364" t="str">
            <v>否</v>
          </cell>
          <cell r="P364">
            <v>21</v>
          </cell>
          <cell r="Q364">
            <v>3007.62</v>
          </cell>
          <cell r="R364">
            <v>21</v>
          </cell>
          <cell r="S364">
            <v>3007.62</v>
          </cell>
          <cell r="T364">
            <v>42</v>
          </cell>
          <cell r="U364">
            <v>0</v>
          </cell>
          <cell r="V364">
            <v>143.22</v>
          </cell>
          <cell r="W364">
            <v>179</v>
          </cell>
        </row>
        <row r="365">
          <cell r="J365" t="str">
            <v>D5051103</v>
          </cell>
          <cell r="K365">
            <v>10</v>
          </cell>
          <cell r="L365">
            <v>10</v>
          </cell>
          <cell r="M365">
            <v>60</v>
          </cell>
          <cell r="N365">
            <v>1</v>
          </cell>
          <cell r="O365" t="str">
            <v>否</v>
          </cell>
          <cell r="P365">
            <v>20</v>
          </cell>
          <cell r="Q365">
            <v>1938</v>
          </cell>
          <cell r="R365">
            <v>20</v>
          </cell>
          <cell r="S365">
            <v>1938</v>
          </cell>
          <cell r="T365">
            <v>200</v>
          </cell>
          <cell r="U365">
            <v>0</v>
          </cell>
          <cell r="V365">
            <v>96.9</v>
          </cell>
          <cell r="W365">
            <v>99</v>
          </cell>
        </row>
        <row r="366">
          <cell r="J366" t="str">
            <v>D5312966</v>
          </cell>
          <cell r="K366">
            <v>10</v>
          </cell>
          <cell r="L366">
            <v>10</v>
          </cell>
          <cell r="M366">
            <v>60</v>
          </cell>
          <cell r="N366">
            <v>1</v>
          </cell>
          <cell r="O366" t="str">
            <v>否</v>
          </cell>
          <cell r="P366">
            <v>24</v>
          </cell>
          <cell r="Q366">
            <v>2392.8000000000002</v>
          </cell>
          <cell r="R366">
            <v>24</v>
          </cell>
          <cell r="S366">
            <v>2392.8000000000002</v>
          </cell>
          <cell r="T366">
            <v>12</v>
          </cell>
          <cell r="U366">
            <v>0</v>
          </cell>
          <cell r="V366">
            <v>99.7</v>
          </cell>
          <cell r="W366">
            <v>149</v>
          </cell>
        </row>
        <row r="367">
          <cell r="J367" t="str">
            <v>D6384207</v>
          </cell>
          <cell r="K367">
            <v>10</v>
          </cell>
          <cell r="L367">
            <v>10</v>
          </cell>
          <cell r="M367">
            <v>60</v>
          </cell>
          <cell r="N367">
            <v>1</v>
          </cell>
          <cell r="O367" t="str">
            <v>否</v>
          </cell>
          <cell r="P367">
            <v>24</v>
          </cell>
          <cell r="Q367">
            <v>2392.8000000000002</v>
          </cell>
          <cell r="R367">
            <v>24</v>
          </cell>
          <cell r="S367">
            <v>2392.8000000000002</v>
          </cell>
          <cell r="T367">
            <v>12</v>
          </cell>
          <cell r="U367">
            <v>0</v>
          </cell>
          <cell r="V367">
            <v>99.7</v>
          </cell>
          <cell r="W367">
            <v>149</v>
          </cell>
        </row>
        <row r="368">
          <cell r="J368" t="str">
            <v>D5818117</v>
          </cell>
          <cell r="K368">
            <v>10</v>
          </cell>
          <cell r="L368">
            <v>10</v>
          </cell>
          <cell r="M368">
            <v>60</v>
          </cell>
          <cell r="N368">
            <v>1</v>
          </cell>
          <cell r="O368" t="str">
            <v>否</v>
          </cell>
          <cell r="P368">
            <v>36</v>
          </cell>
          <cell r="Q368">
            <v>2826</v>
          </cell>
          <cell r="R368">
            <v>36</v>
          </cell>
          <cell r="S368">
            <v>2826</v>
          </cell>
          <cell r="T368">
            <v>12</v>
          </cell>
          <cell r="U368">
            <v>0</v>
          </cell>
          <cell r="V368">
            <v>78.5</v>
          </cell>
          <cell r="W368">
            <v>145</v>
          </cell>
        </row>
        <row r="369">
          <cell r="J369" t="str">
            <v>D8971094</v>
          </cell>
          <cell r="K369">
            <v>10</v>
          </cell>
          <cell r="L369">
            <v>10</v>
          </cell>
          <cell r="M369">
            <v>60</v>
          </cell>
          <cell r="N369">
            <v>1</v>
          </cell>
          <cell r="O369" t="str">
            <v>否</v>
          </cell>
          <cell r="P369">
            <v>36</v>
          </cell>
          <cell r="Q369">
            <v>2826</v>
          </cell>
          <cell r="R369">
            <v>36</v>
          </cell>
          <cell r="S369">
            <v>2826</v>
          </cell>
          <cell r="T369">
            <v>12</v>
          </cell>
          <cell r="U369">
            <v>0</v>
          </cell>
          <cell r="V369">
            <v>78.5</v>
          </cell>
          <cell r="W369">
            <v>145</v>
          </cell>
        </row>
        <row r="370">
          <cell r="J370" t="str">
            <v>D9853485</v>
          </cell>
          <cell r="K370">
            <v>5</v>
          </cell>
          <cell r="L370">
            <v>5</v>
          </cell>
          <cell r="M370">
            <v>10</v>
          </cell>
          <cell r="N370">
            <v>0.3</v>
          </cell>
          <cell r="O370" t="str">
            <v>否</v>
          </cell>
          <cell r="P370">
            <v>32</v>
          </cell>
          <cell r="Q370">
            <v>2041.6</v>
          </cell>
          <cell r="R370">
            <v>32</v>
          </cell>
          <cell r="S370">
            <v>2041.6</v>
          </cell>
          <cell r="T370">
            <v>16</v>
          </cell>
          <cell r="U370">
            <v>0</v>
          </cell>
          <cell r="V370">
            <v>63.8</v>
          </cell>
          <cell r="W370">
            <v>95</v>
          </cell>
        </row>
        <row r="371">
          <cell r="J371" t="str">
            <v>D2798885</v>
          </cell>
          <cell r="K371">
            <v>5</v>
          </cell>
          <cell r="L371">
            <v>5</v>
          </cell>
          <cell r="M371">
            <v>10</v>
          </cell>
          <cell r="N371">
            <v>0.3</v>
          </cell>
          <cell r="O371" t="str">
            <v>否</v>
          </cell>
          <cell r="P371">
            <v>32</v>
          </cell>
          <cell r="Q371">
            <v>3097.6</v>
          </cell>
          <cell r="R371">
            <v>32</v>
          </cell>
          <cell r="S371">
            <v>3097.6</v>
          </cell>
          <cell r="T371">
            <v>8</v>
          </cell>
          <cell r="U371">
            <v>0</v>
          </cell>
          <cell r="V371">
            <v>96.8</v>
          </cell>
          <cell r="W371">
            <v>145</v>
          </cell>
        </row>
        <row r="372">
          <cell r="J372" t="str">
            <v>D5662758</v>
          </cell>
          <cell r="K372">
            <v>5</v>
          </cell>
          <cell r="L372">
            <v>5</v>
          </cell>
          <cell r="M372">
            <v>10</v>
          </cell>
          <cell r="N372">
            <v>0.3</v>
          </cell>
          <cell r="O372" t="str">
            <v>否</v>
          </cell>
          <cell r="P372">
            <v>16</v>
          </cell>
          <cell r="Q372">
            <v>1020.8</v>
          </cell>
          <cell r="R372">
            <v>16</v>
          </cell>
          <cell r="S372">
            <v>1020.8</v>
          </cell>
          <cell r="T372">
            <v>16</v>
          </cell>
          <cell r="U372">
            <v>0</v>
          </cell>
          <cell r="V372">
            <v>63.8</v>
          </cell>
          <cell r="W372">
            <v>95</v>
          </cell>
        </row>
        <row r="373">
          <cell r="J373" t="str">
            <v>D1291919</v>
          </cell>
          <cell r="K373">
            <v>5</v>
          </cell>
          <cell r="L373">
            <v>5</v>
          </cell>
          <cell r="M373">
            <v>10</v>
          </cell>
          <cell r="N373">
            <v>0.3</v>
          </cell>
          <cell r="O373" t="str">
            <v>否</v>
          </cell>
          <cell r="P373">
            <v>16</v>
          </cell>
          <cell r="Q373">
            <v>1355.2</v>
          </cell>
          <cell r="R373">
            <v>16</v>
          </cell>
          <cell r="S373">
            <v>1355.2</v>
          </cell>
          <cell r="T373">
            <v>16</v>
          </cell>
          <cell r="U373">
            <v>0</v>
          </cell>
          <cell r="V373">
            <v>84.7</v>
          </cell>
          <cell r="W373">
            <v>126</v>
          </cell>
        </row>
        <row r="374">
          <cell r="J374" t="str">
            <v>D8315729</v>
          </cell>
          <cell r="K374">
            <v>5</v>
          </cell>
          <cell r="L374">
            <v>5</v>
          </cell>
          <cell r="M374">
            <v>10</v>
          </cell>
          <cell r="N374">
            <v>0.3</v>
          </cell>
          <cell r="O374" t="str">
            <v>否</v>
          </cell>
          <cell r="P374">
            <v>16</v>
          </cell>
          <cell r="Q374">
            <v>1548.8</v>
          </cell>
          <cell r="R374">
            <v>16</v>
          </cell>
          <cell r="S374">
            <v>1548.8</v>
          </cell>
          <cell r="T374">
            <v>8</v>
          </cell>
          <cell r="U374">
            <v>0</v>
          </cell>
          <cell r="V374">
            <v>96.8</v>
          </cell>
          <cell r="W374">
            <v>145</v>
          </cell>
        </row>
        <row r="375">
          <cell r="J375" t="str">
            <v>D9769523</v>
          </cell>
          <cell r="K375">
            <v>5</v>
          </cell>
          <cell r="L375">
            <v>5</v>
          </cell>
          <cell r="M375">
            <v>10</v>
          </cell>
          <cell r="N375">
            <v>0.3</v>
          </cell>
          <cell r="O375" t="str">
            <v>否</v>
          </cell>
          <cell r="P375">
            <v>32</v>
          </cell>
          <cell r="Q375">
            <v>2710.4</v>
          </cell>
          <cell r="R375">
            <v>32</v>
          </cell>
          <cell r="S375">
            <v>2710.4</v>
          </cell>
          <cell r="T375">
            <v>16</v>
          </cell>
          <cell r="U375">
            <v>0</v>
          </cell>
          <cell r="V375">
            <v>84.7</v>
          </cell>
          <cell r="W375">
            <v>126</v>
          </cell>
        </row>
        <row r="376">
          <cell r="J376" t="str">
            <v>D2572102</v>
          </cell>
          <cell r="K376">
            <v>5</v>
          </cell>
          <cell r="L376">
            <v>5</v>
          </cell>
          <cell r="M376">
            <v>10</v>
          </cell>
          <cell r="N376">
            <v>0.3</v>
          </cell>
          <cell r="O376" t="str">
            <v>否</v>
          </cell>
          <cell r="P376">
            <v>32</v>
          </cell>
          <cell r="Q376">
            <v>3097.6</v>
          </cell>
          <cell r="R376">
            <v>32</v>
          </cell>
          <cell r="S376">
            <v>3097.6</v>
          </cell>
          <cell r="T376">
            <v>8</v>
          </cell>
          <cell r="U376">
            <v>0</v>
          </cell>
          <cell r="V376">
            <v>96.8</v>
          </cell>
          <cell r="W376">
            <v>145</v>
          </cell>
        </row>
        <row r="377">
          <cell r="J377" t="str">
            <v>D4771066</v>
          </cell>
          <cell r="K377">
            <v>5</v>
          </cell>
          <cell r="L377">
            <v>5</v>
          </cell>
          <cell r="M377">
            <v>10</v>
          </cell>
          <cell r="N377">
            <v>0.3</v>
          </cell>
          <cell r="O377" t="str">
            <v>否</v>
          </cell>
          <cell r="P377">
            <v>8</v>
          </cell>
          <cell r="Q377">
            <v>528</v>
          </cell>
          <cell r="R377">
            <v>8</v>
          </cell>
          <cell r="S377">
            <v>528</v>
          </cell>
          <cell r="T377">
            <v>8</v>
          </cell>
          <cell r="U377">
            <v>0</v>
          </cell>
          <cell r="V377">
            <v>66</v>
          </cell>
          <cell r="W377">
            <v>99</v>
          </cell>
        </row>
        <row r="378">
          <cell r="J378" t="str">
            <v>D3736640</v>
          </cell>
          <cell r="K378">
            <v>5</v>
          </cell>
          <cell r="L378">
            <v>5</v>
          </cell>
          <cell r="M378">
            <v>10</v>
          </cell>
          <cell r="N378">
            <v>0.3</v>
          </cell>
          <cell r="O378" t="str">
            <v>否</v>
          </cell>
          <cell r="P378">
            <v>8</v>
          </cell>
          <cell r="Q378">
            <v>748</v>
          </cell>
          <cell r="R378">
            <v>8</v>
          </cell>
          <cell r="S378">
            <v>748</v>
          </cell>
          <cell r="T378">
            <v>8</v>
          </cell>
          <cell r="U378">
            <v>0</v>
          </cell>
          <cell r="V378">
            <v>93.5</v>
          </cell>
          <cell r="W378">
            <v>138</v>
          </cell>
        </row>
        <row r="379">
          <cell r="J379" t="str">
            <v>D8740979</v>
          </cell>
          <cell r="K379">
            <v>5</v>
          </cell>
          <cell r="L379">
            <v>5</v>
          </cell>
          <cell r="M379">
            <v>10</v>
          </cell>
          <cell r="N379">
            <v>0.3</v>
          </cell>
          <cell r="O379" t="str">
            <v>否</v>
          </cell>
          <cell r="P379">
            <v>8</v>
          </cell>
          <cell r="Q379">
            <v>910.4</v>
          </cell>
          <cell r="R379">
            <v>8</v>
          </cell>
          <cell r="S379">
            <v>910.4</v>
          </cell>
          <cell r="T379">
            <v>8</v>
          </cell>
          <cell r="U379">
            <v>0</v>
          </cell>
          <cell r="V379">
            <v>113.8</v>
          </cell>
          <cell r="W379">
            <v>150</v>
          </cell>
        </row>
        <row r="380">
          <cell r="J380" t="str">
            <v>D5151650</v>
          </cell>
          <cell r="K380">
            <v>10</v>
          </cell>
          <cell r="L380">
            <v>10</v>
          </cell>
          <cell r="M380">
            <v>60</v>
          </cell>
          <cell r="N380">
            <v>1</v>
          </cell>
          <cell r="O380" t="str">
            <v>否</v>
          </cell>
          <cell r="P380">
            <v>21</v>
          </cell>
          <cell r="Q380">
            <v>2498.2649999999999</v>
          </cell>
          <cell r="R380">
            <v>21</v>
          </cell>
          <cell r="S380">
            <v>2498.2649999999999</v>
          </cell>
          <cell r="T380">
            <v>42</v>
          </cell>
          <cell r="U380">
            <v>0</v>
          </cell>
          <cell r="V380">
            <v>118.965</v>
          </cell>
          <cell r="W380">
            <v>218</v>
          </cell>
        </row>
        <row r="381">
          <cell r="J381" t="str">
            <v>D5145922</v>
          </cell>
          <cell r="K381">
            <v>10</v>
          </cell>
          <cell r="L381">
            <v>10</v>
          </cell>
          <cell r="M381">
            <v>60</v>
          </cell>
          <cell r="N381">
            <v>1</v>
          </cell>
          <cell r="O381" t="str">
            <v>否</v>
          </cell>
          <cell r="P381">
            <v>21</v>
          </cell>
          <cell r="Q381">
            <v>3298.6800000000003</v>
          </cell>
          <cell r="R381">
            <v>21</v>
          </cell>
          <cell r="S381">
            <v>3298.6800000000003</v>
          </cell>
          <cell r="T381">
            <v>42</v>
          </cell>
          <cell r="U381">
            <v>0</v>
          </cell>
          <cell r="V381">
            <v>157.08000000000001</v>
          </cell>
          <cell r="W381">
            <v>298</v>
          </cell>
        </row>
        <row r="382">
          <cell r="J382" t="str">
            <v>D7314130</v>
          </cell>
          <cell r="K382">
            <v>10</v>
          </cell>
          <cell r="L382">
            <v>10</v>
          </cell>
          <cell r="M382">
            <v>60</v>
          </cell>
          <cell r="N382">
            <v>1</v>
          </cell>
          <cell r="O382" t="str">
            <v>否</v>
          </cell>
          <cell r="P382">
            <v>21</v>
          </cell>
          <cell r="Q382">
            <v>2304.2249999999999</v>
          </cell>
          <cell r="R382">
            <v>21</v>
          </cell>
          <cell r="S382">
            <v>2304.2249999999999</v>
          </cell>
          <cell r="T382">
            <v>42</v>
          </cell>
          <cell r="U382">
            <v>0</v>
          </cell>
          <cell r="V382">
            <v>109.72499999999999</v>
          </cell>
          <cell r="W382">
            <v>199</v>
          </cell>
        </row>
        <row r="383">
          <cell r="J383" t="str">
            <v>D1964104</v>
          </cell>
          <cell r="K383">
            <v>10</v>
          </cell>
          <cell r="L383">
            <v>10</v>
          </cell>
          <cell r="M383">
            <v>60</v>
          </cell>
          <cell r="N383">
            <v>1</v>
          </cell>
          <cell r="O383" t="str">
            <v>否</v>
          </cell>
          <cell r="P383">
            <v>21</v>
          </cell>
          <cell r="Q383">
            <v>3080.3850000000002</v>
          </cell>
          <cell r="R383">
            <v>21</v>
          </cell>
          <cell r="S383">
            <v>3080.3850000000002</v>
          </cell>
          <cell r="T383">
            <v>42</v>
          </cell>
          <cell r="U383">
            <v>0</v>
          </cell>
          <cell r="V383">
            <v>146.685</v>
          </cell>
          <cell r="W383">
            <v>189</v>
          </cell>
        </row>
        <row r="384">
          <cell r="J384" t="str">
            <v>D3933749</v>
          </cell>
          <cell r="K384">
            <v>10</v>
          </cell>
          <cell r="L384">
            <v>10</v>
          </cell>
          <cell r="M384">
            <v>60</v>
          </cell>
          <cell r="N384">
            <v>1</v>
          </cell>
          <cell r="O384" t="str">
            <v>是</v>
          </cell>
          <cell r="P384">
            <v>60</v>
          </cell>
          <cell r="Q384">
            <v>3324</v>
          </cell>
          <cell r="R384">
            <v>60</v>
          </cell>
          <cell r="S384">
            <v>3324</v>
          </cell>
          <cell r="T384">
            <v>120</v>
          </cell>
          <cell r="U384">
            <v>0</v>
          </cell>
          <cell r="V384">
            <v>55.4</v>
          </cell>
          <cell r="W384">
            <v>69</v>
          </cell>
        </row>
        <row r="385">
          <cell r="J385" t="str">
            <v>D6541023</v>
          </cell>
          <cell r="K385">
            <v>10</v>
          </cell>
          <cell r="L385">
            <v>10</v>
          </cell>
          <cell r="M385">
            <v>60</v>
          </cell>
          <cell r="N385">
            <v>1</v>
          </cell>
          <cell r="O385" t="str">
            <v>否</v>
          </cell>
          <cell r="P385">
            <v>60</v>
          </cell>
          <cell r="Q385">
            <v>3534</v>
          </cell>
          <cell r="R385">
            <v>60</v>
          </cell>
          <cell r="S385">
            <v>3534</v>
          </cell>
          <cell r="T385">
            <v>60</v>
          </cell>
          <cell r="U385">
            <v>0</v>
          </cell>
          <cell r="V385">
            <v>58.9</v>
          </cell>
          <cell r="W385">
            <v>89</v>
          </cell>
        </row>
        <row r="386">
          <cell r="J386" t="str">
            <v>D5781311</v>
          </cell>
          <cell r="K386">
            <v>10</v>
          </cell>
          <cell r="L386">
            <v>10</v>
          </cell>
          <cell r="M386">
            <v>60</v>
          </cell>
          <cell r="N386">
            <v>1</v>
          </cell>
          <cell r="O386" t="str">
            <v>否</v>
          </cell>
          <cell r="P386">
            <v>60</v>
          </cell>
          <cell r="Q386">
            <v>3534</v>
          </cell>
          <cell r="R386">
            <v>60</v>
          </cell>
          <cell r="S386">
            <v>3534</v>
          </cell>
          <cell r="T386">
            <v>60</v>
          </cell>
          <cell r="U386">
            <v>0</v>
          </cell>
          <cell r="V386">
            <v>58.9</v>
          </cell>
          <cell r="W386">
            <v>89</v>
          </cell>
        </row>
        <row r="387">
          <cell r="J387" t="str">
            <v>D6633800</v>
          </cell>
          <cell r="K387">
            <v>10</v>
          </cell>
          <cell r="L387">
            <v>10</v>
          </cell>
          <cell r="M387">
            <v>60</v>
          </cell>
          <cell r="N387">
            <v>1</v>
          </cell>
          <cell r="O387" t="str">
            <v>否</v>
          </cell>
          <cell r="P387">
            <v>21</v>
          </cell>
          <cell r="Q387">
            <v>2789.3249999999998</v>
          </cell>
          <cell r="R387">
            <v>21</v>
          </cell>
          <cell r="S387">
            <v>2789.3249999999998</v>
          </cell>
          <cell r="T387">
            <v>42</v>
          </cell>
          <cell r="U387">
            <v>0</v>
          </cell>
          <cell r="V387">
            <v>132.82499999999999</v>
          </cell>
          <cell r="W387">
            <v>206</v>
          </cell>
        </row>
        <row r="388">
          <cell r="J388" t="str">
            <v>D1882380</v>
          </cell>
          <cell r="K388">
            <v>10</v>
          </cell>
          <cell r="L388">
            <v>10</v>
          </cell>
          <cell r="M388">
            <v>60</v>
          </cell>
          <cell r="N388">
            <v>1</v>
          </cell>
          <cell r="O388" t="str">
            <v>否</v>
          </cell>
          <cell r="P388">
            <v>21</v>
          </cell>
          <cell r="Q388">
            <v>2789.3249999999998</v>
          </cell>
          <cell r="R388">
            <v>21</v>
          </cell>
          <cell r="S388">
            <v>2789.3249999999998</v>
          </cell>
          <cell r="T388">
            <v>42</v>
          </cell>
          <cell r="U388">
            <v>0</v>
          </cell>
          <cell r="V388">
            <v>132.82499999999999</v>
          </cell>
          <cell r="W388">
            <v>206</v>
          </cell>
        </row>
        <row r="389">
          <cell r="J389" t="str">
            <v>D7435024</v>
          </cell>
          <cell r="K389">
            <v>10</v>
          </cell>
          <cell r="L389">
            <v>10</v>
          </cell>
          <cell r="M389">
            <v>60</v>
          </cell>
          <cell r="N389">
            <v>1</v>
          </cell>
          <cell r="O389" t="str">
            <v>否</v>
          </cell>
          <cell r="P389">
            <v>21</v>
          </cell>
          <cell r="Q389">
            <v>4123.3499999999995</v>
          </cell>
          <cell r="R389">
            <v>21</v>
          </cell>
          <cell r="S389">
            <v>4123.3499999999995</v>
          </cell>
          <cell r="T389">
            <v>42</v>
          </cell>
          <cell r="U389">
            <v>0</v>
          </cell>
          <cell r="V389">
            <v>196.35</v>
          </cell>
          <cell r="W389">
            <v>288</v>
          </cell>
        </row>
        <row r="390">
          <cell r="J390" t="str">
            <v>D7279433</v>
          </cell>
          <cell r="K390">
            <v>10</v>
          </cell>
          <cell r="L390">
            <v>10</v>
          </cell>
          <cell r="M390">
            <v>60</v>
          </cell>
          <cell r="N390">
            <v>1</v>
          </cell>
          <cell r="O390" t="str">
            <v>否</v>
          </cell>
          <cell r="P390">
            <v>21</v>
          </cell>
          <cell r="Q390">
            <v>4123.3499999999995</v>
          </cell>
          <cell r="R390">
            <v>21</v>
          </cell>
          <cell r="S390">
            <v>4123.3499999999995</v>
          </cell>
          <cell r="T390">
            <v>42</v>
          </cell>
          <cell r="U390">
            <v>0</v>
          </cell>
          <cell r="V390">
            <v>196.35</v>
          </cell>
          <cell r="W390">
            <v>288</v>
          </cell>
        </row>
        <row r="391">
          <cell r="J391" t="str">
            <v>D8179759</v>
          </cell>
          <cell r="K391">
            <v>5</v>
          </cell>
          <cell r="L391">
            <v>5</v>
          </cell>
          <cell r="M391">
            <v>10</v>
          </cell>
          <cell r="N391">
            <v>0.3</v>
          </cell>
          <cell r="O391" t="str">
            <v>否</v>
          </cell>
          <cell r="P391">
            <v>100</v>
          </cell>
          <cell r="Q391">
            <v>735</v>
          </cell>
          <cell r="R391">
            <v>100</v>
          </cell>
          <cell r="S391">
            <v>735</v>
          </cell>
          <cell r="T391">
            <v>10</v>
          </cell>
          <cell r="U391">
            <v>0</v>
          </cell>
          <cell r="V391">
            <v>7.35</v>
          </cell>
          <cell r="W391">
            <v>10.9</v>
          </cell>
        </row>
        <row r="392">
          <cell r="J392" t="str">
            <v>D2881270</v>
          </cell>
          <cell r="K392">
            <v>5</v>
          </cell>
          <cell r="L392">
            <v>5</v>
          </cell>
          <cell r="M392">
            <v>10</v>
          </cell>
          <cell r="N392">
            <v>0.3</v>
          </cell>
          <cell r="O392" t="str">
            <v>否</v>
          </cell>
          <cell r="P392">
            <v>100</v>
          </cell>
          <cell r="Q392">
            <v>735</v>
          </cell>
          <cell r="R392">
            <v>100</v>
          </cell>
          <cell r="S392">
            <v>735</v>
          </cell>
          <cell r="T392">
            <v>10</v>
          </cell>
          <cell r="U392">
            <v>0</v>
          </cell>
          <cell r="V392">
            <v>7.35</v>
          </cell>
          <cell r="W392">
            <v>10.9</v>
          </cell>
        </row>
        <row r="393">
          <cell r="J393" t="str">
            <v>D4149553</v>
          </cell>
          <cell r="K393">
            <v>5</v>
          </cell>
          <cell r="L393">
            <v>5</v>
          </cell>
          <cell r="M393">
            <v>10</v>
          </cell>
          <cell r="N393">
            <v>0.3</v>
          </cell>
          <cell r="O393" t="str">
            <v>否</v>
          </cell>
          <cell r="P393">
            <v>60</v>
          </cell>
          <cell r="Q393">
            <v>858</v>
          </cell>
          <cell r="R393">
            <v>60</v>
          </cell>
          <cell r="S393">
            <v>858</v>
          </cell>
          <cell r="T393">
            <v>20</v>
          </cell>
          <cell r="U393">
            <v>0</v>
          </cell>
          <cell r="V393">
            <v>14.3</v>
          </cell>
          <cell r="W393">
            <v>22.25</v>
          </cell>
        </row>
        <row r="394">
          <cell r="J394" t="str">
            <v>D8227650</v>
          </cell>
          <cell r="K394">
            <v>5</v>
          </cell>
          <cell r="L394">
            <v>5</v>
          </cell>
          <cell r="M394">
            <v>10</v>
          </cell>
          <cell r="N394">
            <v>0.3</v>
          </cell>
          <cell r="O394" t="str">
            <v>否</v>
          </cell>
          <cell r="P394">
            <v>60</v>
          </cell>
          <cell r="Q394">
            <v>858</v>
          </cell>
          <cell r="R394">
            <v>60</v>
          </cell>
          <cell r="S394">
            <v>858</v>
          </cell>
          <cell r="T394">
            <v>20</v>
          </cell>
          <cell r="U394">
            <v>0</v>
          </cell>
          <cell r="V394">
            <v>14.3</v>
          </cell>
          <cell r="W394">
            <v>22.25</v>
          </cell>
        </row>
        <row r="395">
          <cell r="J395" t="str">
            <v>D7057860</v>
          </cell>
          <cell r="K395">
            <v>5</v>
          </cell>
          <cell r="L395">
            <v>5</v>
          </cell>
          <cell r="M395">
            <v>10</v>
          </cell>
          <cell r="N395">
            <v>0.3</v>
          </cell>
          <cell r="O395" t="str">
            <v>否</v>
          </cell>
          <cell r="P395">
            <v>100</v>
          </cell>
          <cell r="Q395">
            <v>1540</v>
          </cell>
          <cell r="R395">
            <v>100</v>
          </cell>
          <cell r="S395">
            <v>1540</v>
          </cell>
          <cell r="T395">
            <v>20</v>
          </cell>
          <cell r="U395">
            <v>0</v>
          </cell>
          <cell r="V395">
            <v>15.4</v>
          </cell>
          <cell r="W395">
            <v>23.75</v>
          </cell>
        </row>
        <row r="396">
          <cell r="J396" t="str">
            <v>D6938584</v>
          </cell>
          <cell r="K396">
            <v>5</v>
          </cell>
          <cell r="L396">
            <v>5</v>
          </cell>
          <cell r="M396">
            <v>10</v>
          </cell>
          <cell r="N396">
            <v>0.3</v>
          </cell>
          <cell r="O396" t="str">
            <v>否</v>
          </cell>
          <cell r="P396">
            <v>100</v>
          </cell>
          <cell r="Q396">
            <v>1540</v>
          </cell>
          <cell r="R396">
            <v>100</v>
          </cell>
          <cell r="S396">
            <v>1540</v>
          </cell>
          <cell r="T396">
            <v>20</v>
          </cell>
          <cell r="U396">
            <v>0</v>
          </cell>
          <cell r="V396">
            <v>15.4</v>
          </cell>
          <cell r="W396">
            <v>23.75</v>
          </cell>
        </row>
        <row r="397">
          <cell r="J397" t="str">
            <v>D3540904</v>
          </cell>
          <cell r="K397">
            <v>5</v>
          </cell>
          <cell r="L397">
            <v>5</v>
          </cell>
          <cell r="M397">
            <v>10</v>
          </cell>
          <cell r="N397">
            <v>0.3</v>
          </cell>
          <cell r="O397" t="str">
            <v>否</v>
          </cell>
          <cell r="P397">
            <v>100</v>
          </cell>
          <cell r="Q397">
            <v>1650</v>
          </cell>
          <cell r="R397">
            <v>100</v>
          </cell>
          <cell r="S397">
            <v>1650</v>
          </cell>
          <cell r="T397">
            <v>20</v>
          </cell>
          <cell r="U397">
            <v>0</v>
          </cell>
          <cell r="V397">
            <v>16.5</v>
          </cell>
          <cell r="W397">
            <v>24.75</v>
          </cell>
        </row>
        <row r="398">
          <cell r="J398" t="str">
            <v>D2320778</v>
          </cell>
          <cell r="K398">
            <v>5</v>
          </cell>
          <cell r="L398">
            <v>5</v>
          </cell>
          <cell r="M398">
            <v>10</v>
          </cell>
          <cell r="N398">
            <v>0.3</v>
          </cell>
          <cell r="O398" t="str">
            <v>否</v>
          </cell>
          <cell r="P398">
            <v>50</v>
          </cell>
          <cell r="Q398">
            <v>825</v>
          </cell>
          <cell r="R398">
            <v>50</v>
          </cell>
          <cell r="S398">
            <v>825</v>
          </cell>
          <cell r="T398">
            <v>20</v>
          </cell>
          <cell r="U398">
            <v>0</v>
          </cell>
          <cell r="V398">
            <v>16.5</v>
          </cell>
          <cell r="W398">
            <v>40</v>
          </cell>
        </row>
        <row r="399">
          <cell r="J399" t="str">
            <v>D8309693</v>
          </cell>
          <cell r="K399">
            <v>5</v>
          </cell>
          <cell r="L399">
            <v>5</v>
          </cell>
          <cell r="M399">
            <v>10</v>
          </cell>
          <cell r="N399">
            <v>0.3</v>
          </cell>
          <cell r="O399" t="str">
            <v>否</v>
          </cell>
          <cell r="P399">
            <v>50</v>
          </cell>
          <cell r="Q399">
            <v>852.5</v>
          </cell>
          <cell r="R399">
            <v>50</v>
          </cell>
          <cell r="S399">
            <v>852.5</v>
          </cell>
          <cell r="T399">
            <v>20</v>
          </cell>
          <cell r="U399">
            <v>0</v>
          </cell>
          <cell r="V399">
            <v>17.05</v>
          </cell>
          <cell r="W399">
            <v>49</v>
          </cell>
        </row>
        <row r="400">
          <cell r="J400" t="str">
            <v>D8044230</v>
          </cell>
          <cell r="K400">
            <v>5</v>
          </cell>
          <cell r="L400">
            <v>5</v>
          </cell>
          <cell r="M400">
            <v>10</v>
          </cell>
          <cell r="N400">
            <v>0.3</v>
          </cell>
          <cell r="O400" t="str">
            <v>否</v>
          </cell>
          <cell r="P400">
            <v>50</v>
          </cell>
          <cell r="Q400">
            <v>852.5</v>
          </cell>
          <cell r="R400">
            <v>50</v>
          </cell>
          <cell r="S400">
            <v>852.5</v>
          </cell>
          <cell r="T400">
            <v>20</v>
          </cell>
          <cell r="U400">
            <v>0</v>
          </cell>
          <cell r="V400">
            <v>17.05</v>
          </cell>
          <cell r="W400">
            <v>49</v>
          </cell>
        </row>
        <row r="401">
          <cell r="J401" t="str">
            <v>D7310046</v>
          </cell>
          <cell r="K401">
            <v>10</v>
          </cell>
          <cell r="L401">
            <v>10</v>
          </cell>
          <cell r="M401">
            <v>60</v>
          </cell>
          <cell r="N401">
            <v>1</v>
          </cell>
          <cell r="O401" t="str">
            <v>否</v>
          </cell>
          <cell r="P401">
            <v>12</v>
          </cell>
          <cell r="Q401">
            <v>919.19999999999993</v>
          </cell>
          <cell r="R401">
            <v>12</v>
          </cell>
          <cell r="S401">
            <v>919.19999999999993</v>
          </cell>
          <cell r="T401">
            <v>0</v>
          </cell>
          <cell r="U401">
            <v>0</v>
          </cell>
          <cell r="V401">
            <v>76.599999999999994</v>
          </cell>
          <cell r="W401">
            <v>136</v>
          </cell>
        </row>
        <row r="402">
          <cell r="J402" t="str">
            <v>D5644779</v>
          </cell>
          <cell r="K402">
            <v>10</v>
          </cell>
          <cell r="L402">
            <v>10</v>
          </cell>
          <cell r="M402">
            <v>60</v>
          </cell>
          <cell r="N402">
            <v>1</v>
          </cell>
          <cell r="O402" t="str">
            <v>否</v>
          </cell>
          <cell r="P402">
            <v>12</v>
          </cell>
          <cell r="Q402">
            <v>919.19999999999993</v>
          </cell>
          <cell r="R402">
            <v>12</v>
          </cell>
          <cell r="S402">
            <v>919.19999999999993</v>
          </cell>
          <cell r="T402">
            <v>0</v>
          </cell>
          <cell r="U402">
            <v>0</v>
          </cell>
          <cell r="V402">
            <v>76.599999999999994</v>
          </cell>
          <cell r="W402">
            <v>136</v>
          </cell>
        </row>
        <row r="403">
          <cell r="J403" t="str">
            <v>D4994182</v>
          </cell>
          <cell r="K403">
            <v>10</v>
          </cell>
          <cell r="L403">
            <v>10</v>
          </cell>
          <cell r="M403">
            <v>60</v>
          </cell>
          <cell r="N403">
            <v>1</v>
          </cell>
          <cell r="O403" t="str">
            <v>否</v>
          </cell>
          <cell r="P403">
            <v>12</v>
          </cell>
          <cell r="Q403">
            <v>919.19999999999993</v>
          </cell>
          <cell r="R403">
            <v>12</v>
          </cell>
          <cell r="S403">
            <v>919.19999999999993</v>
          </cell>
          <cell r="T403">
            <v>0</v>
          </cell>
          <cell r="U403">
            <v>0</v>
          </cell>
          <cell r="V403">
            <v>76.599999999999994</v>
          </cell>
          <cell r="W403">
            <v>136</v>
          </cell>
        </row>
        <row r="404">
          <cell r="J404" t="str">
            <v>D1388052</v>
          </cell>
          <cell r="K404">
            <v>10</v>
          </cell>
          <cell r="L404">
            <v>10</v>
          </cell>
          <cell r="M404">
            <v>60</v>
          </cell>
          <cell r="N404">
            <v>1</v>
          </cell>
          <cell r="O404" t="str">
            <v>否</v>
          </cell>
          <cell r="P404">
            <v>12</v>
          </cell>
          <cell r="Q404">
            <v>1057.1999999999998</v>
          </cell>
          <cell r="R404">
            <v>12</v>
          </cell>
          <cell r="S404">
            <v>1057.1999999999998</v>
          </cell>
          <cell r="T404">
            <v>0</v>
          </cell>
          <cell r="U404">
            <v>0</v>
          </cell>
          <cell r="V404">
            <v>88.1</v>
          </cell>
          <cell r="W404">
            <v>146</v>
          </cell>
        </row>
        <row r="405">
          <cell r="J405" t="str">
            <v>D2139900</v>
          </cell>
          <cell r="K405">
            <v>10</v>
          </cell>
          <cell r="L405">
            <v>10</v>
          </cell>
          <cell r="M405">
            <v>60</v>
          </cell>
          <cell r="N405">
            <v>1</v>
          </cell>
          <cell r="O405" t="str">
            <v>否</v>
          </cell>
          <cell r="P405">
            <v>12</v>
          </cell>
          <cell r="Q405">
            <v>1057.1999999999998</v>
          </cell>
          <cell r="R405">
            <v>12</v>
          </cell>
          <cell r="S405">
            <v>1057.1999999999998</v>
          </cell>
          <cell r="T405">
            <v>0</v>
          </cell>
          <cell r="U405">
            <v>0</v>
          </cell>
          <cell r="V405">
            <v>88.1</v>
          </cell>
          <cell r="W405">
            <v>146</v>
          </cell>
        </row>
        <row r="406">
          <cell r="J406" t="str">
            <v>D5739523</v>
          </cell>
          <cell r="K406">
            <v>10</v>
          </cell>
          <cell r="L406">
            <v>10</v>
          </cell>
          <cell r="M406">
            <v>60</v>
          </cell>
          <cell r="N406">
            <v>1</v>
          </cell>
          <cell r="O406" t="str">
            <v>否</v>
          </cell>
          <cell r="P406">
            <v>12</v>
          </cell>
          <cell r="Q406">
            <v>1057.1999999999998</v>
          </cell>
          <cell r="R406">
            <v>12</v>
          </cell>
          <cell r="S406">
            <v>1057.1999999999998</v>
          </cell>
          <cell r="T406">
            <v>0</v>
          </cell>
          <cell r="U406">
            <v>0</v>
          </cell>
          <cell r="V406">
            <v>88.1</v>
          </cell>
          <cell r="W406">
            <v>146</v>
          </cell>
        </row>
        <row r="407">
          <cell r="J407" t="str">
            <v>D6188952</v>
          </cell>
          <cell r="K407">
            <v>17.5</v>
          </cell>
          <cell r="L407">
            <v>17.5</v>
          </cell>
          <cell r="M407">
            <v>23.5</v>
          </cell>
          <cell r="N407">
            <v>0</v>
          </cell>
          <cell r="O407" t="str">
            <v>否</v>
          </cell>
          <cell r="P407">
            <v>12</v>
          </cell>
          <cell r="Q407">
            <v>465.59999999999997</v>
          </cell>
          <cell r="R407">
            <v>12</v>
          </cell>
          <cell r="S407">
            <v>465.59999999999997</v>
          </cell>
          <cell r="T407">
            <v>12</v>
          </cell>
          <cell r="U407">
            <v>0</v>
          </cell>
          <cell r="V407">
            <v>38.799999999999997</v>
          </cell>
          <cell r="W407">
            <v>79</v>
          </cell>
        </row>
        <row r="408">
          <cell r="J408" t="str">
            <v>D7096242</v>
          </cell>
          <cell r="K408">
            <v>17.5</v>
          </cell>
          <cell r="L408">
            <v>17.5</v>
          </cell>
          <cell r="M408">
            <v>23.5</v>
          </cell>
          <cell r="N408">
            <v>0</v>
          </cell>
          <cell r="O408" t="str">
            <v>否</v>
          </cell>
          <cell r="P408">
            <v>12</v>
          </cell>
          <cell r="Q408">
            <v>465.59999999999997</v>
          </cell>
          <cell r="R408">
            <v>12</v>
          </cell>
          <cell r="S408">
            <v>465.59999999999997</v>
          </cell>
          <cell r="T408">
            <v>12</v>
          </cell>
          <cell r="U408">
            <v>0</v>
          </cell>
          <cell r="V408">
            <v>38.799999999999997</v>
          </cell>
          <cell r="W408">
            <v>79</v>
          </cell>
        </row>
        <row r="409">
          <cell r="J409" t="str">
            <v>D2174403</v>
          </cell>
          <cell r="K409">
            <v>58</v>
          </cell>
          <cell r="L409">
            <v>26</v>
          </cell>
          <cell r="M409">
            <v>16</v>
          </cell>
          <cell r="N409">
            <v>0</v>
          </cell>
          <cell r="O409" t="str">
            <v>否</v>
          </cell>
          <cell r="P409">
            <v>8</v>
          </cell>
          <cell r="Q409">
            <v>1081.92</v>
          </cell>
          <cell r="R409">
            <v>8</v>
          </cell>
          <cell r="S409">
            <v>1081.92</v>
          </cell>
          <cell r="T409">
            <v>8</v>
          </cell>
          <cell r="U409">
            <v>0</v>
          </cell>
          <cell r="V409">
            <v>135.24</v>
          </cell>
          <cell r="W409">
            <v>178</v>
          </cell>
        </row>
        <row r="410">
          <cell r="J410" t="str">
            <v>D8798734</v>
          </cell>
          <cell r="K410">
            <v>58</v>
          </cell>
          <cell r="L410">
            <v>26</v>
          </cell>
          <cell r="M410">
            <v>16</v>
          </cell>
          <cell r="N410">
            <v>0</v>
          </cell>
          <cell r="O410" t="str">
            <v>否</v>
          </cell>
          <cell r="P410">
            <v>8</v>
          </cell>
          <cell r="Q410">
            <v>1081.92</v>
          </cell>
          <cell r="R410">
            <v>8</v>
          </cell>
          <cell r="S410">
            <v>1081.92</v>
          </cell>
          <cell r="T410">
            <v>8</v>
          </cell>
          <cell r="U410">
            <v>0</v>
          </cell>
          <cell r="V410">
            <v>135.24</v>
          </cell>
          <cell r="W410">
            <v>178</v>
          </cell>
        </row>
        <row r="411">
          <cell r="J411" t="str">
            <v>D3992697</v>
          </cell>
          <cell r="K411">
            <v>56.2</v>
          </cell>
          <cell r="L411">
            <v>36.799999999999997</v>
          </cell>
          <cell r="M411">
            <v>7.5</v>
          </cell>
          <cell r="N411">
            <v>0</v>
          </cell>
          <cell r="O411" t="str">
            <v>否</v>
          </cell>
          <cell r="P411">
            <v>8</v>
          </cell>
          <cell r="Q411">
            <v>984</v>
          </cell>
          <cell r="R411">
            <v>8</v>
          </cell>
          <cell r="S411">
            <v>984</v>
          </cell>
          <cell r="T411">
            <v>8</v>
          </cell>
          <cell r="U411">
            <v>0</v>
          </cell>
          <cell r="V411">
            <v>123</v>
          </cell>
          <cell r="W411">
            <v>186</v>
          </cell>
        </row>
        <row r="412">
          <cell r="J412" t="str">
            <v>D7743470</v>
          </cell>
          <cell r="K412">
            <v>56.2</v>
          </cell>
          <cell r="L412">
            <v>36.799999999999997</v>
          </cell>
          <cell r="M412">
            <v>7.5</v>
          </cell>
          <cell r="N412">
            <v>0</v>
          </cell>
          <cell r="O412" t="str">
            <v>否</v>
          </cell>
          <cell r="P412">
            <v>8</v>
          </cell>
          <cell r="Q412">
            <v>984</v>
          </cell>
          <cell r="R412">
            <v>8</v>
          </cell>
          <cell r="S412">
            <v>984</v>
          </cell>
          <cell r="T412">
            <v>8</v>
          </cell>
          <cell r="U412">
            <v>0</v>
          </cell>
          <cell r="V412">
            <v>123</v>
          </cell>
          <cell r="W412">
            <v>186</v>
          </cell>
        </row>
        <row r="413">
          <cell r="J413" t="str">
            <v>D2884629</v>
          </cell>
          <cell r="K413">
            <v>34</v>
          </cell>
          <cell r="L413">
            <v>18</v>
          </cell>
          <cell r="M413">
            <v>28.7</v>
          </cell>
          <cell r="N413">
            <v>0</v>
          </cell>
          <cell r="O413" t="str">
            <v>否</v>
          </cell>
          <cell r="P413">
            <v>12</v>
          </cell>
          <cell r="Q413">
            <v>668.40000000000009</v>
          </cell>
          <cell r="R413">
            <v>12</v>
          </cell>
          <cell r="S413">
            <v>668.40000000000009</v>
          </cell>
          <cell r="T413">
            <v>12</v>
          </cell>
          <cell r="U413">
            <v>0</v>
          </cell>
          <cell r="V413">
            <v>55.7</v>
          </cell>
          <cell r="W413">
            <v>150</v>
          </cell>
        </row>
        <row r="414">
          <cell r="J414" t="str">
            <v>D8690679</v>
          </cell>
          <cell r="K414">
            <v>34</v>
          </cell>
          <cell r="L414">
            <v>18</v>
          </cell>
          <cell r="M414">
            <v>28.7</v>
          </cell>
          <cell r="N414">
            <v>0</v>
          </cell>
          <cell r="O414" t="str">
            <v>否</v>
          </cell>
          <cell r="P414">
            <v>12</v>
          </cell>
          <cell r="Q414">
            <v>668.40000000000009</v>
          </cell>
          <cell r="R414">
            <v>12</v>
          </cell>
          <cell r="S414">
            <v>668.40000000000009</v>
          </cell>
          <cell r="T414">
            <v>12</v>
          </cell>
          <cell r="U414">
            <v>0</v>
          </cell>
          <cell r="V414">
            <v>55.7</v>
          </cell>
          <cell r="W414">
            <v>150</v>
          </cell>
        </row>
        <row r="415">
          <cell r="J415" t="str">
            <v>D2823667</v>
          </cell>
          <cell r="K415">
            <v>57.6</v>
          </cell>
          <cell r="L415">
            <v>37.799999999999997</v>
          </cell>
          <cell r="M415">
            <v>7.5</v>
          </cell>
          <cell r="N415">
            <v>0</v>
          </cell>
          <cell r="O415" t="str">
            <v>否</v>
          </cell>
          <cell r="P415">
            <v>8</v>
          </cell>
          <cell r="Q415">
            <v>984</v>
          </cell>
          <cell r="R415">
            <v>8</v>
          </cell>
          <cell r="S415">
            <v>984</v>
          </cell>
          <cell r="T415">
            <v>8</v>
          </cell>
          <cell r="U415">
            <v>0</v>
          </cell>
          <cell r="V415">
            <v>123</v>
          </cell>
          <cell r="W415">
            <v>168</v>
          </cell>
        </row>
        <row r="416">
          <cell r="J416" t="str">
            <v>D3833568</v>
          </cell>
          <cell r="K416">
            <v>57.6</v>
          </cell>
          <cell r="L416">
            <v>37.799999999999997</v>
          </cell>
          <cell r="M416">
            <v>7.5</v>
          </cell>
          <cell r="N416">
            <v>0</v>
          </cell>
          <cell r="O416" t="str">
            <v>否</v>
          </cell>
          <cell r="P416">
            <v>8</v>
          </cell>
          <cell r="Q416">
            <v>984</v>
          </cell>
          <cell r="R416">
            <v>8</v>
          </cell>
          <cell r="S416">
            <v>984</v>
          </cell>
          <cell r="T416">
            <v>8</v>
          </cell>
          <cell r="U416">
            <v>0</v>
          </cell>
          <cell r="V416">
            <v>123</v>
          </cell>
          <cell r="W416">
            <v>168</v>
          </cell>
        </row>
        <row r="417">
          <cell r="J417" t="str">
            <v>D4347674</v>
          </cell>
          <cell r="K417">
            <v>57.6</v>
          </cell>
          <cell r="L417">
            <v>37.799999999999997</v>
          </cell>
          <cell r="M417">
            <v>7.5</v>
          </cell>
          <cell r="N417">
            <v>0</v>
          </cell>
          <cell r="O417" t="str">
            <v>否</v>
          </cell>
          <cell r="P417">
            <v>8</v>
          </cell>
          <cell r="Q417">
            <v>984</v>
          </cell>
          <cell r="R417">
            <v>8</v>
          </cell>
          <cell r="S417">
            <v>984</v>
          </cell>
          <cell r="T417">
            <v>8</v>
          </cell>
          <cell r="U417">
            <v>0</v>
          </cell>
          <cell r="V417">
            <v>123</v>
          </cell>
          <cell r="W417">
            <v>168</v>
          </cell>
        </row>
        <row r="418">
          <cell r="J418" t="str">
            <v>D1115670</v>
          </cell>
          <cell r="K418">
            <v>32.200000000000003</v>
          </cell>
          <cell r="L418">
            <v>17</v>
          </cell>
          <cell r="M418">
            <v>27.3</v>
          </cell>
          <cell r="N418">
            <v>0</v>
          </cell>
          <cell r="O418" t="str">
            <v>否</v>
          </cell>
          <cell r="P418">
            <v>12</v>
          </cell>
          <cell r="Q418">
            <v>819.59999999999991</v>
          </cell>
          <cell r="R418">
            <v>12</v>
          </cell>
          <cell r="S418">
            <v>819.59999999999991</v>
          </cell>
          <cell r="T418">
            <v>12</v>
          </cell>
          <cell r="U418">
            <v>0</v>
          </cell>
          <cell r="V418">
            <v>68.3</v>
          </cell>
          <cell r="W418">
            <v>112</v>
          </cell>
        </row>
        <row r="419">
          <cell r="J419" t="str">
            <v>D5510510</v>
          </cell>
          <cell r="K419">
            <v>32.200000000000003</v>
          </cell>
          <cell r="L419">
            <v>17</v>
          </cell>
          <cell r="M419">
            <v>27.3</v>
          </cell>
          <cell r="N419">
            <v>0</v>
          </cell>
          <cell r="O419" t="str">
            <v>否</v>
          </cell>
          <cell r="P419">
            <v>12</v>
          </cell>
          <cell r="Q419">
            <v>819.59999999999991</v>
          </cell>
          <cell r="R419">
            <v>12</v>
          </cell>
          <cell r="S419">
            <v>819.59999999999991</v>
          </cell>
          <cell r="T419">
            <v>12</v>
          </cell>
          <cell r="U419">
            <v>0</v>
          </cell>
          <cell r="V419">
            <v>68.3</v>
          </cell>
          <cell r="W419">
            <v>112</v>
          </cell>
        </row>
        <row r="420">
          <cell r="J420" t="str">
            <v>D7845227</v>
          </cell>
          <cell r="K420">
            <v>18.8</v>
          </cell>
          <cell r="L420">
            <v>11.7</v>
          </cell>
          <cell r="M420">
            <v>40.200000000000003</v>
          </cell>
          <cell r="N420">
            <v>0</v>
          </cell>
          <cell r="O420" t="str">
            <v>否</v>
          </cell>
          <cell r="P420">
            <v>32</v>
          </cell>
          <cell r="Q420">
            <v>4192</v>
          </cell>
          <cell r="R420">
            <v>32</v>
          </cell>
          <cell r="S420">
            <v>4192</v>
          </cell>
          <cell r="T420">
            <v>8</v>
          </cell>
          <cell r="U420">
            <v>0</v>
          </cell>
          <cell r="V420">
            <v>131</v>
          </cell>
          <cell r="W420">
            <v>278</v>
          </cell>
        </row>
        <row r="421">
          <cell r="J421" t="str">
            <v>D4688976</v>
          </cell>
          <cell r="K421">
            <v>18.8</v>
          </cell>
          <cell r="L421">
            <v>11.7</v>
          </cell>
          <cell r="M421">
            <v>40.200000000000003</v>
          </cell>
          <cell r="N421">
            <v>0</v>
          </cell>
          <cell r="O421" t="str">
            <v>否</v>
          </cell>
          <cell r="P421">
            <v>32</v>
          </cell>
          <cell r="Q421">
            <v>4192</v>
          </cell>
          <cell r="R421">
            <v>32</v>
          </cell>
          <cell r="S421">
            <v>4192</v>
          </cell>
          <cell r="T421">
            <v>8</v>
          </cell>
          <cell r="U421">
            <v>0</v>
          </cell>
          <cell r="V421">
            <v>131</v>
          </cell>
          <cell r="W421">
            <v>278</v>
          </cell>
        </row>
        <row r="422">
          <cell r="J422" t="str">
            <v>D5367280</v>
          </cell>
          <cell r="K422">
            <v>32.5</v>
          </cell>
          <cell r="L422">
            <v>18</v>
          </cell>
          <cell r="M422">
            <v>28.6</v>
          </cell>
          <cell r="N422">
            <v>0</v>
          </cell>
          <cell r="O422" t="str">
            <v>否</v>
          </cell>
          <cell r="P422">
            <v>8</v>
          </cell>
          <cell r="Q422">
            <v>907.2</v>
          </cell>
          <cell r="R422">
            <v>8</v>
          </cell>
          <cell r="S422">
            <v>907.2</v>
          </cell>
          <cell r="T422">
            <v>8</v>
          </cell>
          <cell r="U422">
            <v>0</v>
          </cell>
          <cell r="V422">
            <v>113.4</v>
          </cell>
          <cell r="W422">
            <v>188</v>
          </cell>
        </row>
        <row r="423">
          <cell r="J423" t="str">
            <v>D6985892</v>
          </cell>
          <cell r="K423">
            <v>32.5</v>
          </cell>
          <cell r="L423">
            <v>18</v>
          </cell>
          <cell r="M423">
            <v>28.6</v>
          </cell>
          <cell r="N423">
            <v>0</v>
          </cell>
          <cell r="O423" t="str">
            <v>否</v>
          </cell>
          <cell r="P423">
            <v>8</v>
          </cell>
          <cell r="Q423">
            <v>907.2</v>
          </cell>
          <cell r="R423">
            <v>8</v>
          </cell>
          <cell r="S423">
            <v>907.2</v>
          </cell>
          <cell r="T423">
            <v>8</v>
          </cell>
          <cell r="U423">
            <v>0</v>
          </cell>
          <cell r="V423">
            <v>113.4</v>
          </cell>
          <cell r="W423">
            <v>188</v>
          </cell>
        </row>
        <row r="424">
          <cell r="J424" t="str">
            <v>D4428833</v>
          </cell>
          <cell r="K424">
            <v>32</v>
          </cell>
          <cell r="L424">
            <v>18</v>
          </cell>
          <cell r="M424">
            <v>27.3</v>
          </cell>
          <cell r="N424">
            <v>0</v>
          </cell>
          <cell r="O424" t="str">
            <v>否</v>
          </cell>
          <cell r="P424">
            <v>12</v>
          </cell>
          <cell r="Q424">
            <v>888</v>
          </cell>
          <cell r="R424">
            <v>12</v>
          </cell>
          <cell r="S424">
            <v>888</v>
          </cell>
          <cell r="T424">
            <v>12</v>
          </cell>
          <cell r="U424">
            <v>0</v>
          </cell>
          <cell r="V424">
            <v>74</v>
          </cell>
          <cell r="W424">
            <v>102</v>
          </cell>
        </row>
        <row r="425">
          <cell r="J425" t="str">
            <v>D5060432</v>
          </cell>
          <cell r="K425">
            <v>32</v>
          </cell>
          <cell r="L425">
            <v>18</v>
          </cell>
          <cell r="M425">
            <v>27.3</v>
          </cell>
          <cell r="N425">
            <v>0</v>
          </cell>
          <cell r="O425" t="str">
            <v>否</v>
          </cell>
          <cell r="P425">
            <v>12</v>
          </cell>
          <cell r="Q425">
            <v>888</v>
          </cell>
          <cell r="R425">
            <v>12</v>
          </cell>
          <cell r="S425">
            <v>888</v>
          </cell>
          <cell r="T425">
            <v>12</v>
          </cell>
          <cell r="U425">
            <v>0</v>
          </cell>
          <cell r="V425">
            <v>74</v>
          </cell>
          <cell r="W425">
            <v>102</v>
          </cell>
        </row>
        <row r="426">
          <cell r="J426" t="str">
            <v>D9012472</v>
          </cell>
          <cell r="K426">
            <v>32</v>
          </cell>
          <cell r="L426">
            <v>18</v>
          </cell>
          <cell r="M426">
            <v>27.3</v>
          </cell>
          <cell r="N426">
            <v>0</v>
          </cell>
          <cell r="O426" t="str">
            <v>否</v>
          </cell>
          <cell r="P426">
            <v>12</v>
          </cell>
          <cell r="Q426">
            <v>888</v>
          </cell>
          <cell r="R426">
            <v>12</v>
          </cell>
          <cell r="S426">
            <v>888</v>
          </cell>
          <cell r="T426">
            <v>12</v>
          </cell>
          <cell r="U426">
            <v>0</v>
          </cell>
          <cell r="V426">
            <v>74</v>
          </cell>
          <cell r="W426">
            <v>102</v>
          </cell>
        </row>
        <row r="427">
          <cell r="J427" t="str">
            <v>D3294280</v>
          </cell>
          <cell r="K427">
            <v>32</v>
          </cell>
          <cell r="L427">
            <v>18</v>
          </cell>
          <cell r="M427">
            <v>28</v>
          </cell>
          <cell r="N427">
            <v>0</v>
          </cell>
          <cell r="O427" t="str">
            <v>否</v>
          </cell>
          <cell r="P427">
            <v>12</v>
          </cell>
          <cell r="Q427">
            <v>930</v>
          </cell>
          <cell r="R427">
            <v>12</v>
          </cell>
          <cell r="S427">
            <v>930</v>
          </cell>
          <cell r="T427">
            <v>12</v>
          </cell>
          <cell r="U427">
            <v>0</v>
          </cell>
          <cell r="V427">
            <v>77.5</v>
          </cell>
          <cell r="W427">
            <v>169</v>
          </cell>
        </row>
        <row r="428">
          <cell r="J428" t="str">
            <v>D3744887</v>
          </cell>
          <cell r="K428">
            <v>32</v>
          </cell>
          <cell r="L428">
            <v>18</v>
          </cell>
          <cell r="M428">
            <v>28</v>
          </cell>
          <cell r="N428">
            <v>0</v>
          </cell>
          <cell r="O428" t="str">
            <v>否</v>
          </cell>
          <cell r="P428">
            <v>12</v>
          </cell>
          <cell r="Q428">
            <v>930</v>
          </cell>
          <cell r="R428">
            <v>12</v>
          </cell>
          <cell r="S428">
            <v>930</v>
          </cell>
          <cell r="T428">
            <v>12</v>
          </cell>
          <cell r="U428">
            <v>0</v>
          </cell>
          <cell r="V428">
            <v>77.5</v>
          </cell>
          <cell r="W428">
            <v>169</v>
          </cell>
        </row>
        <row r="429">
          <cell r="J429" t="str">
            <v>D6186274</v>
          </cell>
          <cell r="K429">
            <v>32</v>
          </cell>
          <cell r="L429">
            <v>18</v>
          </cell>
          <cell r="M429">
            <v>28</v>
          </cell>
          <cell r="N429">
            <v>0</v>
          </cell>
          <cell r="O429" t="str">
            <v>否</v>
          </cell>
          <cell r="P429">
            <v>12</v>
          </cell>
          <cell r="Q429">
            <v>930</v>
          </cell>
          <cell r="R429">
            <v>12</v>
          </cell>
          <cell r="S429">
            <v>930</v>
          </cell>
          <cell r="T429">
            <v>12</v>
          </cell>
          <cell r="U429">
            <v>0</v>
          </cell>
          <cell r="V429">
            <v>77.5</v>
          </cell>
          <cell r="W429">
            <v>169</v>
          </cell>
        </row>
        <row r="430">
          <cell r="J430" t="str">
            <v>D3528975</v>
          </cell>
          <cell r="K430">
            <v>32.5</v>
          </cell>
          <cell r="L430">
            <v>18</v>
          </cell>
          <cell r="M430">
            <v>28</v>
          </cell>
          <cell r="N430">
            <v>0</v>
          </cell>
          <cell r="O430" t="str">
            <v>否</v>
          </cell>
          <cell r="P430">
            <v>12</v>
          </cell>
          <cell r="Q430">
            <v>1312.8000000000002</v>
          </cell>
          <cell r="R430">
            <v>12</v>
          </cell>
          <cell r="S430">
            <v>1312.8000000000002</v>
          </cell>
          <cell r="T430">
            <v>12</v>
          </cell>
          <cell r="U430">
            <v>0</v>
          </cell>
          <cell r="V430">
            <v>109.4</v>
          </cell>
          <cell r="W430">
            <v>150</v>
          </cell>
        </row>
        <row r="431">
          <cell r="J431" t="str">
            <v>D1551088</v>
          </cell>
          <cell r="K431">
            <v>32.5</v>
          </cell>
          <cell r="L431">
            <v>18</v>
          </cell>
          <cell r="M431">
            <v>28</v>
          </cell>
          <cell r="N431">
            <v>0</v>
          </cell>
          <cell r="O431" t="str">
            <v>否</v>
          </cell>
          <cell r="P431">
            <v>12</v>
          </cell>
          <cell r="Q431">
            <v>1312.8000000000002</v>
          </cell>
          <cell r="R431">
            <v>12</v>
          </cell>
          <cell r="S431">
            <v>1312.8000000000002</v>
          </cell>
          <cell r="T431">
            <v>12</v>
          </cell>
          <cell r="U431">
            <v>0</v>
          </cell>
          <cell r="V431">
            <v>109.4</v>
          </cell>
          <cell r="W431">
            <v>150</v>
          </cell>
        </row>
        <row r="432">
          <cell r="J432" t="str">
            <v>D7253134</v>
          </cell>
          <cell r="K432">
            <v>43.2</v>
          </cell>
          <cell r="L432">
            <v>21.2</v>
          </cell>
          <cell r="M432">
            <v>34.200000000000003</v>
          </cell>
          <cell r="N432">
            <v>0</v>
          </cell>
          <cell r="O432" t="str">
            <v>否</v>
          </cell>
          <cell r="P432">
            <v>60</v>
          </cell>
          <cell r="Q432">
            <v>7394.4</v>
          </cell>
          <cell r="R432">
            <v>60</v>
          </cell>
          <cell r="S432">
            <v>7394.4</v>
          </cell>
          <cell r="T432">
            <v>6</v>
          </cell>
          <cell r="U432">
            <v>0</v>
          </cell>
          <cell r="V432">
            <v>123.24</v>
          </cell>
          <cell r="W432">
            <v>229</v>
          </cell>
        </row>
        <row r="433">
          <cell r="J433" t="str">
            <v>D9650193</v>
          </cell>
          <cell r="K433">
            <v>27.5</v>
          </cell>
          <cell r="L433">
            <v>12</v>
          </cell>
          <cell r="M433">
            <v>34.200000000000003</v>
          </cell>
          <cell r="N433">
            <v>0</v>
          </cell>
          <cell r="O433" t="str">
            <v>否</v>
          </cell>
          <cell r="P433">
            <v>32</v>
          </cell>
          <cell r="Q433">
            <v>2273.6</v>
          </cell>
          <cell r="R433">
            <v>32</v>
          </cell>
          <cell r="S433">
            <v>2273.6</v>
          </cell>
          <cell r="T433">
            <v>8</v>
          </cell>
          <cell r="U433">
            <v>0</v>
          </cell>
          <cell r="V433">
            <v>71.05</v>
          </cell>
          <cell r="W433">
            <v>120</v>
          </cell>
        </row>
        <row r="434">
          <cell r="J434" t="str">
            <v>D3695925</v>
          </cell>
          <cell r="K434">
            <v>27.5</v>
          </cell>
          <cell r="L434">
            <v>12</v>
          </cell>
          <cell r="M434">
            <v>34.200000000000003</v>
          </cell>
          <cell r="N434">
            <v>0</v>
          </cell>
          <cell r="O434" t="str">
            <v>否</v>
          </cell>
          <cell r="P434">
            <v>32</v>
          </cell>
          <cell r="Q434">
            <v>2273.6</v>
          </cell>
          <cell r="R434">
            <v>32</v>
          </cell>
          <cell r="S434">
            <v>2273.6</v>
          </cell>
          <cell r="T434">
            <v>8</v>
          </cell>
          <cell r="U434">
            <v>0</v>
          </cell>
          <cell r="V434">
            <v>71.05</v>
          </cell>
          <cell r="W434">
            <v>120</v>
          </cell>
        </row>
        <row r="435">
          <cell r="J435" t="str">
            <v>D8900674</v>
          </cell>
          <cell r="K435">
            <v>27.5</v>
          </cell>
          <cell r="L435">
            <v>12</v>
          </cell>
          <cell r="M435">
            <v>34.200000000000003</v>
          </cell>
          <cell r="N435">
            <v>0</v>
          </cell>
          <cell r="O435" t="str">
            <v>否</v>
          </cell>
          <cell r="P435">
            <v>32</v>
          </cell>
          <cell r="Q435">
            <v>2273.6</v>
          </cell>
          <cell r="R435">
            <v>32</v>
          </cell>
          <cell r="S435">
            <v>2273.6</v>
          </cell>
          <cell r="T435">
            <v>8</v>
          </cell>
          <cell r="U435">
            <v>0</v>
          </cell>
          <cell r="V435">
            <v>71.05</v>
          </cell>
          <cell r="W435">
            <v>120</v>
          </cell>
        </row>
        <row r="436">
          <cell r="J436" t="str">
            <v>D1316024</v>
          </cell>
          <cell r="K436">
            <v>28</v>
          </cell>
          <cell r="L436">
            <v>22</v>
          </cell>
          <cell r="M436">
            <v>27.3</v>
          </cell>
          <cell r="N436">
            <v>0</v>
          </cell>
          <cell r="O436" t="str">
            <v>否</v>
          </cell>
          <cell r="P436">
            <v>12</v>
          </cell>
          <cell r="Q436">
            <v>876</v>
          </cell>
          <cell r="R436">
            <v>12</v>
          </cell>
          <cell r="S436">
            <v>876</v>
          </cell>
          <cell r="T436">
            <v>12</v>
          </cell>
          <cell r="U436">
            <v>0</v>
          </cell>
          <cell r="V436">
            <v>73</v>
          </cell>
          <cell r="W436">
            <v>98</v>
          </cell>
        </row>
        <row r="437">
          <cell r="J437" t="str">
            <v>D7633990</v>
          </cell>
          <cell r="K437">
            <v>28</v>
          </cell>
          <cell r="L437">
            <v>22</v>
          </cell>
          <cell r="M437">
            <v>27.3</v>
          </cell>
          <cell r="N437">
            <v>0</v>
          </cell>
          <cell r="O437" t="str">
            <v>否</v>
          </cell>
          <cell r="P437">
            <v>12</v>
          </cell>
          <cell r="Q437">
            <v>876</v>
          </cell>
          <cell r="R437">
            <v>12</v>
          </cell>
          <cell r="S437">
            <v>876</v>
          </cell>
          <cell r="T437">
            <v>12</v>
          </cell>
          <cell r="U437">
            <v>0</v>
          </cell>
          <cell r="V437">
            <v>73</v>
          </cell>
          <cell r="W437">
            <v>98</v>
          </cell>
        </row>
        <row r="438">
          <cell r="J438" t="str">
            <v>D6347429</v>
          </cell>
          <cell r="K438">
            <v>32</v>
          </cell>
          <cell r="L438">
            <v>19</v>
          </cell>
          <cell r="M438">
            <v>28</v>
          </cell>
          <cell r="N438">
            <v>0</v>
          </cell>
          <cell r="O438" t="str">
            <v>否</v>
          </cell>
          <cell r="P438">
            <v>12</v>
          </cell>
          <cell r="Q438">
            <v>876</v>
          </cell>
          <cell r="R438">
            <v>12</v>
          </cell>
          <cell r="S438">
            <v>876</v>
          </cell>
          <cell r="T438">
            <v>12</v>
          </cell>
          <cell r="U438">
            <v>0</v>
          </cell>
          <cell r="V438">
            <v>73</v>
          </cell>
          <cell r="W438">
            <v>99</v>
          </cell>
        </row>
        <row r="439">
          <cell r="J439" t="str">
            <v>D1670289</v>
          </cell>
          <cell r="K439">
            <v>32</v>
          </cell>
          <cell r="L439">
            <v>19</v>
          </cell>
          <cell r="M439">
            <v>28</v>
          </cell>
          <cell r="N439">
            <v>0</v>
          </cell>
          <cell r="O439" t="str">
            <v>否</v>
          </cell>
          <cell r="P439">
            <v>12</v>
          </cell>
          <cell r="Q439">
            <v>876</v>
          </cell>
          <cell r="R439">
            <v>12</v>
          </cell>
          <cell r="S439">
            <v>876</v>
          </cell>
          <cell r="T439">
            <v>12</v>
          </cell>
          <cell r="U439">
            <v>0</v>
          </cell>
          <cell r="V439">
            <v>73</v>
          </cell>
          <cell r="W439">
            <v>99</v>
          </cell>
        </row>
        <row r="440">
          <cell r="J440" t="str">
            <v>D4279090</v>
          </cell>
          <cell r="K440">
            <v>32</v>
          </cell>
          <cell r="L440">
            <v>19</v>
          </cell>
          <cell r="M440">
            <v>28</v>
          </cell>
          <cell r="N440">
            <v>0</v>
          </cell>
          <cell r="O440" t="str">
            <v>否</v>
          </cell>
          <cell r="P440">
            <v>12</v>
          </cell>
          <cell r="Q440">
            <v>876</v>
          </cell>
          <cell r="R440">
            <v>12</v>
          </cell>
          <cell r="S440">
            <v>876</v>
          </cell>
          <cell r="T440">
            <v>12</v>
          </cell>
          <cell r="U440">
            <v>0</v>
          </cell>
          <cell r="V440">
            <v>73</v>
          </cell>
          <cell r="W440">
            <v>99</v>
          </cell>
        </row>
        <row r="441">
          <cell r="J441" t="str">
            <v>D9035457</v>
          </cell>
          <cell r="K441">
            <v>32.6</v>
          </cell>
          <cell r="L441">
            <v>18</v>
          </cell>
          <cell r="M441">
            <v>27.3</v>
          </cell>
          <cell r="N441">
            <v>0</v>
          </cell>
          <cell r="O441" t="str">
            <v>否</v>
          </cell>
          <cell r="P441">
            <v>12</v>
          </cell>
          <cell r="Q441">
            <v>967.19999999999993</v>
          </cell>
          <cell r="R441">
            <v>12</v>
          </cell>
          <cell r="S441">
            <v>967.19999999999993</v>
          </cell>
          <cell r="T441">
            <v>12</v>
          </cell>
          <cell r="U441">
            <v>0</v>
          </cell>
          <cell r="V441">
            <v>80.599999999999994</v>
          </cell>
          <cell r="W441">
            <v>151</v>
          </cell>
        </row>
        <row r="442">
          <cell r="J442" t="str">
            <v>D9684780</v>
          </cell>
          <cell r="K442">
            <v>32.6</v>
          </cell>
          <cell r="L442">
            <v>18</v>
          </cell>
          <cell r="M442">
            <v>27.3</v>
          </cell>
          <cell r="N442">
            <v>0</v>
          </cell>
          <cell r="O442" t="str">
            <v>否</v>
          </cell>
          <cell r="P442">
            <v>12</v>
          </cell>
          <cell r="Q442">
            <v>967.19999999999993</v>
          </cell>
          <cell r="R442">
            <v>12</v>
          </cell>
          <cell r="S442">
            <v>967.19999999999993</v>
          </cell>
          <cell r="T442">
            <v>12</v>
          </cell>
          <cell r="U442">
            <v>0</v>
          </cell>
          <cell r="V442">
            <v>80.599999999999994</v>
          </cell>
          <cell r="W442">
            <v>151</v>
          </cell>
        </row>
        <row r="443">
          <cell r="J443" t="str">
            <v>D4659361</v>
          </cell>
          <cell r="K443">
            <v>32.5</v>
          </cell>
          <cell r="L443">
            <v>18.5</v>
          </cell>
          <cell r="M443">
            <v>28.5</v>
          </cell>
          <cell r="N443">
            <v>0</v>
          </cell>
          <cell r="O443" t="str">
            <v>否</v>
          </cell>
          <cell r="P443">
            <v>12</v>
          </cell>
          <cell r="Q443">
            <v>1047.5999999999999</v>
          </cell>
          <cell r="R443">
            <v>12</v>
          </cell>
          <cell r="S443">
            <v>1047.5999999999999</v>
          </cell>
          <cell r="T443">
            <v>12</v>
          </cell>
          <cell r="U443">
            <v>0</v>
          </cell>
          <cell r="V443">
            <v>87.3</v>
          </cell>
          <cell r="W443">
            <v>166</v>
          </cell>
        </row>
        <row r="444">
          <cell r="J444" t="str">
            <v>D7267055</v>
          </cell>
          <cell r="K444">
            <v>32.5</v>
          </cell>
          <cell r="L444">
            <v>18.5</v>
          </cell>
          <cell r="M444">
            <v>28.5</v>
          </cell>
          <cell r="N444">
            <v>0</v>
          </cell>
          <cell r="O444" t="str">
            <v>否</v>
          </cell>
          <cell r="P444">
            <v>12</v>
          </cell>
          <cell r="Q444">
            <v>1047.5999999999999</v>
          </cell>
          <cell r="R444">
            <v>12</v>
          </cell>
          <cell r="S444">
            <v>1047.5999999999999</v>
          </cell>
          <cell r="T444">
            <v>12</v>
          </cell>
          <cell r="U444">
            <v>0</v>
          </cell>
          <cell r="V444">
            <v>87.3</v>
          </cell>
          <cell r="W444">
            <v>166</v>
          </cell>
        </row>
        <row r="445">
          <cell r="J445" t="str">
            <v>D6478554</v>
          </cell>
          <cell r="K445">
            <v>14</v>
          </cell>
          <cell r="L445">
            <v>14</v>
          </cell>
          <cell r="M445">
            <v>37.4</v>
          </cell>
          <cell r="N445">
            <v>0</v>
          </cell>
          <cell r="O445" t="str">
            <v>否</v>
          </cell>
          <cell r="P445">
            <v>16</v>
          </cell>
          <cell r="Q445">
            <v>1451.2</v>
          </cell>
          <cell r="R445">
            <v>16</v>
          </cell>
          <cell r="S445">
            <v>1451.2</v>
          </cell>
          <cell r="T445">
            <v>16</v>
          </cell>
          <cell r="U445">
            <v>0</v>
          </cell>
          <cell r="V445">
            <v>90.7</v>
          </cell>
          <cell r="W445">
            <v>149</v>
          </cell>
        </row>
        <row r="446">
          <cell r="J446" t="str">
            <v>D7024156</v>
          </cell>
          <cell r="K446">
            <v>14</v>
          </cell>
          <cell r="L446">
            <v>14</v>
          </cell>
          <cell r="M446">
            <v>37.4</v>
          </cell>
          <cell r="N446">
            <v>0</v>
          </cell>
          <cell r="O446" t="str">
            <v>否</v>
          </cell>
          <cell r="P446">
            <v>16</v>
          </cell>
          <cell r="Q446">
            <v>1451.2</v>
          </cell>
          <cell r="R446">
            <v>16</v>
          </cell>
          <cell r="S446">
            <v>1451.2</v>
          </cell>
          <cell r="T446">
            <v>16</v>
          </cell>
          <cell r="U446">
            <v>0</v>
          </cell>
          <cell r="V446">
            <v>90.7</v>
          </cell>
          <cell r="W446">
            <v>149</v>
          </cell>
        </row>
        <row r="447">
          <cell r="J447" t="str">
            <v>D1871790</v>
          </cell>
          <cell r="K447">
            <v>22</v>
          </cell>
          <cell r="L447">
            <v>22</v>
          </cell>
          <cell r="M447">
            <v>39.200000000000003</v>
          </cell>
          <cell r="N447">
            <v>0</v>
          </cell>
          <cell r="O447" t="str">
            <v>否</v>
          </cell>
          <cell r="P447">
            <v>6</v>
          </cell>
          <cell r="Q447">
            <v>520.20000000000005</v>
          </cell>
          <cell r="R447">
            <v>6</v>
          </cell>
          <cell r="S447">
            <v>520.20000000000005</v>
          </cell>
          <cell r="T447">
            <v>6</v>
          </cell>
          <cell r="U447">
            <v>0</v>
          </cell>
          <cell r="V447">
            <v>86.7</v>
          </cell>
          <cell r="W447">
            <v>150</v>
          </cell>
        </row>
        <row r="448">
          <cell r="J448" t="str">
            <v>D9379026</v>
          </cell>
          <cell r="K448">
            <v>22</v>
          </cell>
          <cell r="L448">
            <v>22</v>
          </cell>
          <cell r="M448">
            <v>39.200000000000003</v>
          </cell>
          <cell r="N448">
            <v>0</v>
          </cell>
          <cell r="O448" t="str">
            <v>否</v>
          </cell>
          <cell r="P448">
            <v>6</v>
          </cell>
          <cell r="Q448">
            <v>520.20000000000005</v>
          </cell>
          <cell r="R448">
            <v>6</v>
          </cell>
          <cell r="S448">
            <v>520.20000000000005</v>
          </cell>
          <cell r="T448">
            <v>6</v>
          </cell>
          <cell r="U448">
            <v>0</v>
          </cell>
          <cell r="V448">
            <v>86.7</v>
          </cell>
          <cell r="W448">
            <v>150</v>
          </cell>
        </row>
        <row r="449">
          <cell r="J449" t="str">
            <v>D8673593</v>
          </cell>
          <cell r="K449">
            <v>22</v>
          </cell>
          <cell r="L449">
            <v>22</v>
          </cell>
          <cell r="M449">
            <v>39.200000000000003</v>
          </cell>
          <cell r="N449">
            <v>0</v>
          </cell>
          <cell r="O449" t="str">
            <v>否</v>
          </cell>
          <cell r="P449">
            <v>6</v>
          </cell>
          <cell r="Q449">
            <v>520.20000000000005</v>
          </cell>
          <cell r="R449">
            <v>6</v>
          </cell>
          <cell r="S449">
            <v>520.20000000000005</v>
          </cell>
          <cell r="T449">
            <v>6</v>
          </cell>
          <cell r="U449">
            <v>0</v>
          </cell>
          <cell r="V449">
            <v>86.7</v>
          </cell>
          <cell r="W449">
            <v>150</v>
          </cell>
        </row>
        <row r="450">
          <cell r="J450" t="str">
            <v>D6566095</v>
          </cell>
          <cell r="K450">
            <v>28.3</v>
          </cell>
          <cell r="L450">
            <v>18.5</v>
          </cell>
          <cell r="M450">
            <v>28</v>
          </cell>
          <cell r="N450">
            <v>0</v>
          </cell>
          <cell r="O450" t="str">
            <v>否</v>
          </cell>
          <cell r="P450">
            <v>12</v>
          </cell>
          <cell r="Q450">
            <v>710.40000000000009</v>
          </cell>
          <cell r="R450">
            <v>12</v>
          </cell>
          <cell r="S450">
            <v>710.40000000000009</v>
          </cell>
          <cell r="T450">
            <v>12</v>
          </cell>
          <cell r="U450">
            <v>0</v>
          </cell>
          <cell r="V450">
            <v>59.2</v>
          </cell>
          <cell r="W450">
            <v>85</v>
          </cell>
        </row>
        <row r="451">
          <cell r="J451" t="str">
            <v>D4161899</v>
          </cell>
          <cell r="K451">
            <v>28.3</v>
          </cell>
          <cell r="L451">
            <v>18.5</v>
          </cell>
          <cell r="M451">
            <v>28</v>
          </cell>
          <cell r="N451">
            <v>0</v>
          </cell>
          <cell r="O451" t="str">
            <v>否</v>
          </cell>
          <cell r="P451">
            <v>12</v>
          </cell>
          <cell r="Q451">
            <v>710.40000000000009</v>
          </cell>
          <cell r="R451">
            <v>12</v>
          </cell>
          <cell r="S451">
            <v>710.40000000000009</v>
          </cell>
          <cell r="T451">
            <v>12</v>
          </cell>
          <cell r="U451">
            <v>0</v>
          </cell>
          <cell r="V451">
            <v>59.2</v>
          </cell>
          <cell r="W451">
            <v>85</v>
          </cell>
        </row>
        <row r="452">
          <cell r="J452" t="str">
            <v>D8297469</v>
          </cell>
          <cell r="K452">
            <v>32.200000000000003</v>
          </cell>
          <cell r="L452">
            <v>17.5</v>
          </cell>
          <cell r="M452">
            <v>28</v>
          </cell>
          <cell r="N452">
            <v>0</v>
          </cell>
          <cell r="O452" t="str">
            <v>否</v>
          </cell>
          <cell r="P452">
            <v>12</v>
          </cell>
          <cell r="Q452">
            <v>837.59999999999991</v>
          </cell>
          <cell r="R452">
            <v>12</v>
          </cell>
          <cell r="S452">
            <v>837.59999999999991</v>
          </cell>
          <cell r="T452">
            <v>12</v>
          </cell>
          <cell r="U452">
            <v>0</v>
          </cell>
          <cell r="V452">
            <v>69.8</v>
          </cell>
          <cell r="W452">
            <v>99</v>
          </cell>
        </row>
        <row r="453">
          <cell r="J453" t="str">
            <v>D6892610</v>
          </cell>
          <cell r="K453">
            <v>32.200000000000003</v>
          </cell>
          <cell r="L453">
            <v>17.5</v>
          </cell>
          <cell r="M453">
            <v>28</v>
          </cell>
          <cell r="N453">
            <v>0</v>
          </cell>
          <cell r="O453" t="str">
            <v>否</v>
          </cell>
          <cell r="P453">
            <v>12</v>
          </cell>
          <cell r="Q453">
            <v>837.59999999999991</v>
          </cell>
          <cell r="R453">
            <v>12</v>
          </cell>
          <cell r="S453">
            <v>837.59999999999991</v>
          </cell>
          <cell r="T453">
            <v>12</v>
          </cell>
          <cell r="U453">
            <v>0</v>
          </cell>
          <cell r="V453">
            <v>69.8</v>
          </cell>
          <cell r="W453">
            <v>99</v>
          </cell>
        </row>
        <row r="454">
          <cell r="J454" t="str">
            <v>D5564399</v>
          </cell>
          <cell r="K454">
            <v>32.200000000000003</v>
          </cell>
          <cell r="L454">
            <v>17.5</v>
          </cell>
          <cell r="M454">
            <v>28</v>
          </cell>
          <cell r="N454">
            <v>0</v>
          </cell>
          <cell r="O454" t="str">
            <v>否</v>
          </cell>
          <cell r="P454">
            <v>12</v>
          </cell>
          <cell r="Q454">
            <v>837.59999999999991</v>
          </cell>
          <cell r="R454">
            <v>12</v>
          </cell>
          <cell r="S454">
            <v>837.59999999999991</v>
          </cell>
          <cell r="T454">
            <v>12</v>
          </cell>
          <cell r="U454">
            <v>0</v>
          </cell>
          <cell r="V454">
            <v>69.8</v>
          </cell>
          <cell r="W454">
            <v>99</v>
          </cell>
        </row>
        <row r="455">
          <cell r="J455" t="str">
            <v>D3280518</v>
          </cell>
          <cell r="K455">
            <v>34</v>
          </cell>
          <cell r="L455">
            <v>20.5</v>
          </cell>
          <cell r="M455">
            <v>28.9</v>
          </cell>
          <cell r="N455">
            <v>0</v>
          </cell>
          <cell r="O455" t="str">
            <v>否</v>
          </cell>
          <cell r="P455">
            <v>12</v>
          </cell>
          <cell r="Q455">
            <v>668.40000000000009</v>
          </cell>
          <cell r="R455">
            <v>12</v>
          </cell>
          <cell r="S455">
            <v>668.40000000000009</v>
          </cell>
          <cell r="T455">
            <v>12</v>
          </cell>
          <cell r="U455">
            <v>0</v>
          </cell>
          <cell r="V455">
            <v>55.7</v>
          </cell>
          <cell r="W455">
            <v>85</v>
          </cell>
        </row>
        <row r="456">
          <cell r="J456" t="str">
            <v>D4823874</v>
          </cell>
          <cell r="K456">
            <v>34</v>
          </cell>
          <cell r="L456">
            <v>20.5</v>
          </cell>
          <cell r="M456">
            <v>28.9</v>
          </cell>
          <cell r="N456">
            <v>0</v>
          </cell>
          <cell r="O456" t="str">
            <v>否</v>
          </cell>
          <cell r="P456">
            <v>12</v>
          </cell>
          <cell r="Q456">
            <v>668.40000000000009</v>
          </cell>
          <cell r="R456">
            <v>12</v>
          </cell>
          <cell r="S456">
            <v>668.40000000000009</v>
          </cell>
          <cell r="T456">
            <v>12</v>
          </cell>
          <cell r="U456">
            <v>0</v>
          </cell>
          <cell r="V456">
            <v>55.7</v>
          </cell>
          <cell r="W456">
            <v>85</v>
          </cell>
        </row>
        <row r="457">
          <cell r="J457" t="str">
            <v>D2125570</v>
          </cell>
          <cell r="K457">
            <v>32.799999999999997</v>
          </cell>
          <cell r="L457">
            <v>18.5</v>
          </cell>
          <cell r="M457">
            <v>29</v>
          </cell>
          <cell r="N457">
            <v>0</v>
          </cell>
          <cell r="O457" t="str">
            <v>否</v>
          </cell>
          <cell r="P457">
            <v>12</v>
          </cell>
          <cell r="Q457">
            <v>1122</v>
          </cell>
          <cell r="R457">
            <v>12</v>
          </cell>
          <cell r="S457">
            <v>1122</v>
          </cell>
          <cell r="T457">
            <v>12</v>
          </cell>
          <cell r="U457">
            <v>0</v>
          </cell>
          <cell r="V457">
            <v>93.5</v>
          </cell>
          <cell r="W457">
            <v>140</v>
          </cell>
        </row>
        <row r="458">
          <cell r="J458" t="str">
            <v>D2097678</v>
          </cell>
          <cell r="K458">
            <v>32.799999999999997</v>
          </cell>
          <cell r="L458">
            <v>18.5</v>
          </cell>
          <cell r="M458">
            <v>29</v>
          </cell>
          <cell r="N458">
            <v>0</v>
          </cell>
          <cell r="O458" t="str">
            <v>否</v>
          </cell>
          <cell r="P458">
            <v>12</v>
          </cell>
          <cell r="Q458">
            <v>1122</v>
          </cell>
          <cell r="R458">
            <v>12</v>
          </cell>
          <cell r="S458">
            <v>1122</v>
          </cell>
          <cell r="T458">
            <v>12</v>
          </cell>
          <cell r="U458">
            <v>0</v>
          </cell>
          <cell r="V458">
            <v>93.5</v>
          </cell>
          <cell r="W458">
            <v>140</v>
          </cell>
        </row>
        <row r="459">
          <cell r="J459" t="str">
            <v>D9329462</v>
          </cell>
          <cell r="K459">
            <v>28.5</v>
          </cell>
          <cell r="L459">
            <v>19.5</v>
          </cell>
          <cell r="M459">
            <v>22</v>
          </cell>
          <cell r="N459">
            <v>0</v>
          </cell>
          <cell r="O459" t="str">
            <v>否</v>
          </cell>
          <cell r="P459">
            <v>12</v>
          </cell>
          <cell r="Q459">
            <v>676.8</v>
          </cell>
          <cell r="R459">
            <v>12</v>
          </cell>
          <cell r="S459">
            <v>676.8</v>
          </cell>
          <cell r="T459">
            <v>12</v>
          </cell>
          <cell r="U459">
            <v>0</v>
          </cell>
          <cell r="V459">
            <v>56.4</v>
          </cell>
          <cell r="W459">
            <v>85</v>
          </cell>
        </row>
        <row r="460">
          <cell r="J460" t="str">
            <v>D1413639</v>
          </cell>
          <cell r="K460">
            <v>28.5</v>
          </cell>
          <cell r="L460">
            <v>19.5</v>
          </cell>
          <cell r="M460">
            <v>22</v>
          </cell>
          <cell r="N460">
            <v>0</v>
          </cell>
          <cell r="O460" t="str">
            <v>否</v>
          </cell>
          <cell r="P460">
            <v>12</v>
          </cell>
          <cell r="Q460">
            <v>676.8</v>
          </cell>
          <cell r="R460">
            <v>12</v>
          </cell>
          <cell r="S460">
            <v>676.8</v>
          </cell>
          <cell r="T460">
            <v>12</v>
          </cell>
          <cell r="U460">
            <v>0</v>
          </cell>
          <cell r="V460">
            <v>56.4</v>
          </cell>
          <cell r="W460">
            <v>85</v>
          </cell>
        </row>
        <row r="461">
          <cell r="J461" t="str">
            <v>D1447411</v>
          </cell>
          <cell r="K461">
            <v>30.3</v>
          </cell>
          <cell r="L461">
            <v>17.3</v>
          </cell>
          <cell r="M461">
            <v>35</v>
          </cell>
          <cell r="N461">
            <v>0</v>
          </cell>
          <cell r="O461" t="str">
            <v>否</v>
          </cell>
          <cell r="P461">
            <v>32</v>
          </cell>
          <cell r="Q461">
            <v>2535.6799999999998</v>
          </cell>
          <cell r="R461">
            <v>32</v>
          </cell>
          <cell r="S461">
            <v>2535.6799999999998</v>
          </cell>
          <cell r="T461">
            <v>8</v>
          </cell>
          <cell r="U461">
            <v>0</v>
          </cell>
          <cell r="V461">
            <v>79.239999999999995</v>
          </cell>
          <cell r="W461">
            <v>142</v>
          </cell>
        </row>
        <row r="462">
          <cell r="J462" t="str">
            <v>D6665440</v>
          </cell>
          <cell r="K462">
            <v>30.3</v>
          </cell>
          <cell r="L462">
            <v>17.3</v>
          </cell>
          <cell r="M462">
            <v>35</v>
          </cell>
          <cell r="N462">
            <v>0</v>
          </cell>
          <cell r="O462" t="str">
            <v>否</v>
          </cell>
          <cell r="P462">
            <v>32</v>
          </cell>
          <cell r="Q462">
            <v>2535.6799999999998</v>
          </cell>
          <cell r="R462">
            <v>32</v>
          </cell>
          <cell r="S462">
            <v>2535.6799999999998</v>
          </cell>
          <cell r="T462">
            <v>8</v>
          </cell>
          <cell r="U462">
            <v>0</v>
          </cell>
          <cell r="V462">
            <v>79.239999999999995</v>
          </cell>
          <cell r="W462">
            <v>142</v>
          </cell>
        </row>
        <row r="463">
          <cell r="J463" t="str">
            <v>D8923970</v>
          </cell>
          <cell r="K463">
            <v>30.3</v>
          </cell>
          <cell r="L463">
            <v>17.3</v>
          </cell>
          <cell r="M463">
            <v>35</v>
          </cell>
          <cell r="N463">
            <v>0</v>
          </cell>
          <cell r="O463" t="str">
            <v>否</v>
          </cell>
          <cell r="P463">
            <v>32</v>
          </cell>
          <cell r="Q463">
            <v>2535.6799999999998</v>
          </cell>
          <cell r="R463">
            <v>32</v>
          </cell>
          <cell r="S463">
            <v>2535.6799999999998</v>
          </cell>
          <cell r="T463">
            <v>8</v>
          </cell>
          <cell r="U463">
            <v>0</v>
          </cell>
          <cell r="V463">
            <v>79.239999999999995</v>
          </cell>
          <cell r="W463">
            <v>142</v>
          </cell>
        </row>
        <row r="464">
          <cell r="J464" t="str">
            <v>D4682312</v>
          </cell>
          <cell r="K464">
            <v>18</v>
          </cell>
          <cell r="L464">
            <v>12.5</v>
          </cell>
          <cell r="M464">
            <v>37.700000000000003</v>
          </cell>
          <cell r="N464">
            <v>0</v>
          </cell>
          <cell r="O464" t="str">
            <v>否</v>
          </cell>
          <cell r="P464">
            <v>16</v>
          </cell>
          <cell r="Q464">
            <v>1302.4000000000001</v>
          </cell>
          <cell r="R464">
            <v>16</v>
          </cell>
          <cell r="S464">
            <v>1302.4000000000001</v>
          </cell>
          <cell r="T464">
            <v>16</v>
          </cell>
          <cell r="U464">
            <v>0</v>
          </cell>
          <cell r="V464">
            <v>81.400000000000006</v>
          </cell>
          <cell r="W464">
            <v>135</v>
          </cell>
        </row>
        <row r="465">
          <cell r="J465" t="str">
            <v>D3188524</v>
          </cell>
          <cell r="K465">
            <v>18</v>
          </cell>
          <cell r="L465">
            <v>12.5</v>
          </cell>
          <cell r="M465">
            <v>37.700000000000003</v>
          </cell>
          <cell r="N465">
            <v>0</v>
          </cell>
          <cell r="O465" t="str">
            <v>否</v>
          </cell>
          <cell r="P465">
            <v>16</v>
          </cell>
          <cell r="Q465">
            <v>1302.4000000000001</v>
          </cell>
          <cell r="R465">
            <v>16</v>
          </cell>
          <cell r="S465">
            <v>1302.4000000000001</v>
          </cell>
          <cell r="T465">
            <v>16</v>
          </cell>
          <cell r="U465">
            <v>0</v>
          </cell>
          <cell r="V465">
            <v>81.400000000000006</v>
          </cell>
          <cell r="W465">
            <v>135</v>
          </cell>
        </row>
        <row r="466">
          <cell r="J466" t="str">
            <v>D2623590</v>
          </cell>
          <cell r="K466">
            <v>32.799999999999997</v>
          </cell>
          <cell r="L466">
            <v>18.5</v>
          </cell>
          <cell r="M466">
            <v>31</v>
          </cell>
          <cell r="N466">
            <v>0</v>
          </cell>
          <cell r="O466" t="str">
            <v>否</v>
          </cell>
          <cell r="P466">
            <v>12</v>
          </cell>
          <cell r="Q466">
            <v>1047.5999999999999</v>
          </cell>
          <cell r="R466">
            <v>12</v>
          </cell>
          <cell r="S466">
            <v>1047.5999999999999</v>
          </cell>
          <cell r="T466">
            <v>12</v>
          </cell>
          <cell r="U466">
            <v>0</v>
          </cell>
          <cell r="V466">
            <v>87.3</v>
          </cell>
          <cell r="W466">
            <v>150</v>
          </cell>
        </row>
        <row r="467">
          <cell r="J467" t="str">
            <v>D4051334</v>
          </cell>
          <cell r="K467">
            <v>32.799999999999997</v>
          </cell>
          <cell r="L467">
            <v>18.5</v>
          </cell>
          <cell r="M467">
            <v>31</v>
          </cell>
          <cell r="N467">
            <v>0</v>
          </cell>
          <cell r="O467" t="str">
            <v>否</v>
          </cell>
          <cell r="P467">
            <v>12</v>
          </cell>
          <cell r="Q467">
            <v>1047.5999999999999</v>
          </cell>
          <cell r="R467">
            <v>12</v>
          </cell>
          <cell r="S467">
            <v>1047.5999999999999</v>
          </cell>
          <cell r="T467">
            <v>12</v>
          </cell>
          <cell r="U467">
            <v>0</v>
          </cell>
          <cell r="V467">
            <v>87.3</v>
          </cell>
          <cell r="W467">
            <v>150</v>
          </cell>
        </row>
        <row r="468">
          <cell r="J468" t="str">
            <v>D9620884</v>
          </cell>
          <cell r="K468">
            <v>53</v>
          </cell>
          <cell r="L468">
            <v>37.5</v>
          </cell>
          <cell r="M468">
            <v>75</v>
          </cell>
          <cell r="N468">
            <v>0</v>
          </cell>
          <cell r="O468" t="str">
            <v>否</v>
          </cell>
          <cell r="P468">
            <v>18</v>
          </cell>
          <cell r="Q468">
            <v>4518.9000000000005</v>
          </cell>
          <cell r="R468">
            <v>18</v>
          </cell>
          <cell r="S468">
            <v>4518.9000000000005</v>
          </cell>
          <cell r="T468">
            <v>6</v>
          </cell>
          <cell r="U468">
            <v>0</v>
          </cell>
          <cell r="V468">
            <v>251.05</v>
          </cell>
          <cell r="W468">
            <v>488</v>
          </cell>
        </row>
        <row r="469">
          <cell r="J469" t="str">
            <v>D3523888</v>
          </cell>
          <cell r="K469">
            <v>53</v>
          </cell>
          <cell r="L469">
            <v>37.5</v>
          </cell>
          <cell r="M469">
            <v>75</v>
          </cell>
          <cell r="N469">
            <v>0</v>
          </cell>
          <cell r="O469" t="str">
            <v>否</v>
          </cell>
          <cell r="P469">
            <v>18</v>
          </cell>
          <cell r="Q469">
            <v>4518.9000000000005</v>
          </cell>
          <cell r="R469">
            <v>18</v>
          </cell>
          <cell r="S469">
            <v>4518.9000000000005</v>
          </cell>
          <cell r="T469">
            <v>6</v>
          </cell>
          <cell r="U469">
            <v>0</v>
          </cell>
          <cell r="V469">
            <v>251.05</v>
          </cell>
          <cell r="W469">
            <v>488</v>
          </cell>
        </row>
        <row r="470">
          <cell r="J470" t="str">
            <v>D2250736</v>
          </cell>
          <cell r="K470">
            <v>53</v>
          </cell>
          <cell r="L470">
            <v>37.5</v>
          </cell>
          <cell r="M470">
            <v>75</v>
          </cell>
          <cell r="N470">
            <v>0</v>
          </cell>
          <cell r="O470" t="str">
            <v>否</v>
          </cell>
          <cell r="P470">
            <v>18</v>
          </cell>
          <cell r="Q470">
            <v>4518.9000000000005</v>
          </cell>
          <cell r="R470">
            <v>18</v>
          </cell>
          <cell r="S470">
            <v>4518.9000000000005</v>
          </cell>
          <cell r="T470">
            <v>6</v>
          </cell>
          <cell r="U470">
            <v>0</v>
          </cell>
          <cell r="V470">
            <v>251.05</v>
          </cell>
          <cell r="W470">
            <v>488</v>
          </cell>
        </row>
        <row r="471">
          <cell r="J471" t="str">
            <v>D3256312</v>
          </cell>
          <cell r="K471">
            <v>56.2</v>
          </cell>
          <cell r="L471">
            <v>36.799999999999997</v>
          </cell>
          <cell r="M471">
            <v>7.5</v>
          </cell>
          <cell r="N471">
            <v>0</v>
          </cell>
          <cell r="O471" t="str">
            <v>否</v>
          </cell>
          <cell r="P471">
            <v>4</v>
          </cell>
          <cell r="Q471">
            <v>882</v>
          </cell>
          <cell r="R471">
            <v>4</v>
          </cell>
          <cell r="S471">
            <v>882</v>
          </cell>
          <cell r="T471">
            <v>4</v>
          </cell>
          <cell r="U471">
            <v>0</v>
          </cell>
          <cell r="V471">
            <v>220.5</v>
          </cell>
          <cell r="W471">
            <v>295</v>
          </cell>
        </row>
        <row r="472">
          <cell r="J472" t="str">
            <v>D6757990</v>
          </cell>
          <cell r="K472">
            <v>56.2</v>
          </cell>
          <cell r="L472">
            <v>36.799999999999997</v>
          </cell>
          <cell r="M472">
            <v>7.5</v>
          </cell>
          <cell r="N472">
            <v>0</v>
          </cell>
          <cell r="O472" t="str">
            <v>否</v>
          </cell>
          <cell r="P472">
            <v>4</v>
          </cell>
          <cell r="Q472">
            <v>882</v>
          </cell>
          <cell r="R472">
            <v>4</v>
          </cell>
          <cell r="S472">
            <v>882</v>
          </cell>
          <cell r="T472">
            <v>4</v>
          </cell>
          <cell r="U472">
            <v>0</v>
          </cell>
          <cell r="V472">
            <v>220.5</v>
          </cell>
          <cell r="W472">
            <v>295</v>
          </cell>
        </row>
        <row r="473">
          <cell r="J473" t="str">
            <v>D7281770</v>
          </cell>
          <cell r="K473">
            <v>56.2</v>
          </cell>
          <cell r="L473">
            <v>36.799999999999997</v>
          </cell>
          <cell r="M473">
            <v>7.5</v>
          </cell>
          <cell r="N473">
            <v>0</v>
          </cell>
          <cell r="O473" t="str">
            <v>否</v>
          </cell>
          <cell r="P473">
            <v>4</v>
          </cell>
          <cell r="Q473">
            <v>882</v>
          </cell>
          <cell r="R473">
            <v>4</v>
          </cell>
          <cell r="S473">
            <v>882</v>
          </cell>
          <cell r="T473">
            <v>4</v>
          </cell>
          <cell r="U473">
            <v>0</v>
          </cell>
          <cell r="V473">
            <v>220.5</v>
          </cell>
          <cell r="W473">
            <v>295</v>
          </cell>
        </row>
        <row r="474">
          <cell r="J474" t="str">
            <v>D2558830</v>
          </cell>
          <cell r="K474">
            <v>13.5</v>
          </cell>
          <cell r="L474">
            <v>13.5</v>
          </cell>
          <cell r="M474">
            <v>38</v>
          </cell>
          <cell r="N474">
            <v>0</v>
          </cell>
          <cell r="O474" t="str">
            <v>否</v>
          </cell>
          <cell r="P474">
            <v>36</v>
          </cell>
          <cell r="Q474">
            <v>3771.36</v>
          </cell>
          <cell r="R474">
            <v>36</v>
          </cell>
          <cell r="S474">
            <v>3771.36</v>
          </cell>
          <cell r="T474">
            <v>12</v>
          </cell>
          <cell r="U474">
            <v>0</v>
          </cell>
          <cell r="V474">
            <v>104.76</v>
          </cell>
          <cell r="W474">
            <v>168</v>
          </cell>
        </row>
        <row r="475">
          <cell r="J475" t="str">
            <v>D2481222</v>
          </cell>
          <cell r="K475">
            <v>13.5</v>
          </cell>
          <cell r="L475">
            <v>13.5</v>
          </cell>
          <cell r="M475">
            <v>38</v>
          </cell>
          <cell r="N475">
            <v>0</v>
          </cell>
          <cell r="O475" t="str">
            <v>否</v>
          </cell>
          <cell r="P475">
            <v>36</v>
          </cell>
          <cell r="Q475">
            <v>3771.36</v>
          </cell>
          <cell r="R475">
            <v>36</v>
          </cell>
          <cell r="S475">
            <v>3771.36</v>
          </cell>
          <cell r="T475">
            <v>12</v>
          </cell>
          <cell r="U475">
            <v>0</v>
          </cell>
          <cell r="V475">
            <v>104.76</v>
          </cell>
          <cell r="W475">
            <v>168</v>
          </cell>
        </row>
        <row r="476">
          <cell r="J476" t="str">
            <v>D6404250</v>
          </cell>
          <cell r="K476">
            <v>49.5</v>
          </cell>
          <cell r="L476">
            <v>9.5</v>
          </cell>
          <cell r="M476">
            <v>17</v>
          </cell>
          <cell r="N476">
            <v>0</v>
          </cell>
          <cell r="O476" t="str">
            <v>否</v>
          </cell>
          <cell r="P476">
            <v>16</v>
          </cell>
          <cell r="Q476">
            <v>2160</v>
          </cell>
          <cell r="R476">
            <v>16</v>
          </cell>
          <cell r="S476">
            <v>2160</v>
          </cell>
          <cell r="T476">
            <v>8</v>
          </cell>
          <cell r="U476">
            <v>0</v>
          </cell>
          <cell r="V476">
            <v>135</v>
          </cell>
          <cell r="W476">
            <v>189</v>
          </cell>
        </row>
        <row r="477">
          <cell r="J477" t="str">
            <v>D7327347</v>
          </cell>
          <cell r="K477">
            <v>20.5</v>
          </cell>
          <cell r="L477">
            <v>18</v>
          </cell>
          <cell r="M477">
            <v>38.5</v>
          </cell>
          <cell r="N477">
            <v>0</v>
          </cell>
          <cell r="O477" t="str">
            <v>否</v>
          </cell>
          <cell r="P477">
            <v>6</v>
          </cell>
          <cell r="Q477">
            <v>1247.4000000000001</v>
          </cell>
          <cell r="R477">
            <v>6</v>
          </cell>
          <cell r="S477">
            <v>1247.4000000000001</v>
          </cell>
          <cell r="T477">
            <v>6</v>
          </cell>
          <cell r="U477">
            <v>0</v>
          </cell>
          <cell r="V477">
            <v>207.9</v>
          </cell>
          <cell r="W477">
            <v>285</v>
          </cell>
        </row>
        <row r="478">
          <cell r="J478" t="str">
            <v>D3762862</v>
          </cell>
          <cell r="K478">
            <v>31.5</v>
          </cell>
          <cell r="L478">
            <v>18</v>
          </cell>
          <cell r="M478">
            <v>28.7</v>
          </cell>
          <cell r="N478">
            <v>0</v>
          </cell>
          <cell r="O478" t="str">
            <v>否</v>
          </cell>
          <cell r="P478">
            <v>12</v>
          </cell>
          <cell r="Q478">
            <v>888</v>
          </cell>
          <cell r="R478">
            <v>12</v>
          </cell>
          <cell r="S478">
            <v>888</v>
          </cell>
          <cell r="T478">
            <v>12</v>
          </cell>
          <cell r="U478">
            <v>0</v>
          </cell>
          <cell r="V478">
            <v>74</v>
          </cell>
          <cell r="W478">
            <v>138</v>
          </cell>
        </row>
        <row r="479">
          <cell r="J479" t="str">
            <v>D8556229</v>
          </cell>
          <cell r="K479">
            <v>31.5</v>
          </cell>
          <cell r="L479">
            <v>18</v>
          </cell>
          <cell r="M479">
            <v>28.7</v>
          </cell>
          <cell r="N479">
            <v>0</v>
          </cell>
          <cell r="O479" t="str">
            <v>否</v>
          </cell>
          <cell r="P479">
            <v>12</v>
          </cell>
          <cell r="Q479">
            <v>888</v>
          </cell>
          <cell r="R479">
            <v>12</v>
          </cell>
          <cell r="S479">
            <v>888</v>
          </cell>
          <cell r="T479">
            <v>12</v>
          </cell>
          <cell r="U479">
            <v>0</v>
          </cell>
          <cell r="V479">
            <v>74</v>
          </cell>
          <cell r="W479">
            <v>138</v>
          </cell>
        </row>
        <row r="480">
          <cell r="J480" t="str">
            <v>D7494583</v>
          </cell>
          <cell r="K480">
            <v>26.5</v>
          </cell>
          <cell r="L480">
            <v>20</v>
          </cell>
          <cell r="M480">
            <v>40.5</v>
          </cell>
          <cell r="N480">
            <v>0</v>
          </cell>
          <cell r="O480" t="str">
            <v>否</v>
          </cell>
          <cell r="P480">
            <v>6</v>
          </cell>
          <cell r="Q480">
            <v>543.59999999999991</v>
          </cell>
          <cell r="R480">
            <v>6</v>
          </cell>
          <cell r="S480">
            <v>543.59999999999991</v>
          </cell>
          <cell r="T480">
            <v>6</v>
          </cell>
          <cell r="U480">
            <v>0</v>
          </cell>
          <cell r="V480">
            <v>90.6</v>
          </cell>
          <cell r="W480">
            <v>135</v>
          </cell>
        </row>
        <row r="481">
          <cell r="J481" t="str">
            <v>D5850963</v>
          </cell>
          <cell r="K481">
            <v>26.5</v>
          </cell>
          <cell r="L481">
            <v>20</v>
          </cell>
          <cell r="M481">
            <v>40.5</v>
          </cell>
          <cell r="N481">
            <v>0</v>
          </cell>
          <cell r="O481" t="str">
            <v>否</v>
          </cell>
          <cell r="P481">
            <v>6</v>
          </cell>
          <cell r="Q481">
            <v>543.59999999999991</v>
          </cell>
          <cell r="R481">
            <v>6</v>
          </cell>
          <cell r="S481">
            <v>543.59999999999991</v>
          </cell>
          <cell r="T481">
            <v>6</v>
          </cell>
          <cell r="U481">
            <v>0</v>
          </cell>
          <cell r="V481">
            <v>90.6</v>
          </cell>
          <cell r="W481">
            <v>135</v>
          </cell>
        </row>
        <row r="482">
          <cell r="J482" t="str">
            <v>D1319343</v>
          </cell>
          <cell r="K482">
            <v>22.5</v>
          </cell>
          <cell r="L482">
            <v>17</v>
          </cell>
          <cell r="M482">
            <v>40</v>
          </cell>
          <cell r="N482">
            <v>0</v>
          </cell>
          <cell r="O482" t="str">
            <v>否</v>
          </cell>
          <cell r="P482">
            <v>8</v>
          </cell>
          <cell r="Q482">
            <v>774.4</v>
          </cell>
          <cell r="R482">
            <v>8</v>
          </cell>
          <cell r="S482">
            <v>774.4</v>
          </cell>
          <cell r="T482">
            <v>8</v>
          </cell>
          <cell r="U482">
            <v>0</v>
          </cell>
          <cell r="V482">
            <v>96.8</v>
          </cell>
          <cell r="W482">
            <v>168</v>
          </cell>
        </row>
        <row r="483">
          <cell r="J483" t="str">
            <v>D5091352</v>
          </cell>
          <cell r="K483">
            <v>22.5</v>
          </cell>
          <cell r="L483">
            <v>17</v>
          </cell>
          <cell r="M483">
            <v>40</v>
          </cell>
          <cell r="N483">
            <v>0</v>
          </cell>
          <cell r="O483" t="str">
            <v>否</v>
          </cell>
          <cell r="P483">
            <v>8</v>
          </cell>
          <cell r="Q483">
            <v>774.4</v>
          </cell>
          <cell r="R483">
            <v>8</v>
          </cell>
          <cell r="S483">
            <v>774.4</v>
          </cell>
          <cell r="T483">
            <v>8</v>
          </cell>
          <cell r="U483">
            <v>0</v>
          </cell>
          <cell r="V483">
            <v>96.8</v>
          </cell>
          <cell r="W483">
            <v>168</v>
          </cell>
        </row>
        <row r="484">
          <cell r="J484" t="str">
            <v>D5703507</v>
          </cell>
          <cell r="K484">
            <v>18.3</v>
          </cell>
          <cell r="L484">
            <v>17.3</v>
          </cell>
          <cell r="M484">
            <v>35.200000000000003</v>
          </cell>
          <cell r="N484">
            <v>0</v>
          </cell>
          <cell r="O484" t="str">
            <v>否</v>
          </cell>
          <cell r="P484">
            <v>24</v>
          </cell>
          <cell r="Q484">
            <v>1725.6000000000001</v>
          </cell>
          <cell r="R484">
            <v>24</v>
          </cell>
          <cell r="S484">
            <v>1725.6000000000001</v>
          </cell>
          <cell r="T484">
            <v>8</v>
          </cell>
          <cell r="U484">
            <v>0</v>
          </cell>
          <cell r="V484">
            <v>71.900000000000006</v>
          </cell>
          <cell r="W484">
            <v>99</v>
          </cell>
        </row>
        <row r="485">
          <cell r="J485" t="str">
            <v>D6598371</v>
          </cell>
          <cell r="K485">
            <v>18.3</v>
          </cell>
          <cell r="L485">
            <v>17.3</v>
          </cell>
          <cell r="M485">
            <v>35.200000000000003</v>
          </cell>
          <cell r="N485">
            <v>0</v>
          </cell>
          <cell r="O485" t="str">
            <v>否</v>
          </cell>
          <cell r="P485">
            <v>24</v>
          </cell>
          <cell r="Q485">
            <v>1725.6000000000001</v>
          </cell>
          <cell r="R485">
            <v>24</v>
          </cell>
          <cell r="S485">
            <v>1725.6000000000001</v>
          </cell>
          <cell r="T485">
            <v>8</v>
          </cell>
          <cell r="U485">
            <v>0</v>
          </cell>
          <cell r="V485">
            <v>71.900000000000006</v>
          </cell>
          <cell r="W485">
            <v>99</v>
          </cell>
        </row>
        <row r="486">
          <cell r="J486" t="str">
            <v>D5596931</v>
          </cell>
          <cell r="K486">
            <v>18.3</v>
          </cell>
          <cell r="L486">
            <v>17.3</v>
          </cell>
          <cell r="M486">
            <v>35.200000000000003</v>
          </cell>
          <cell r="N486">
            <v>0</v>
          </cell>
          <cell r="O486" t="str">
            <v>否</v>
          </cell>
          <cell r="P486">
            <v>24</v>
          </cell>
          <cell r="Q486">
            <v>1725.6000000000001</v>
          </cell>
          <cell r="R486">
            <v>24</v>
          </cell>
          <cell r="S486">
            <v>1725.6000000000001</v>
          </cell>
          <cell r="T486">
            <v>8</v>
          </cell>
          <cell r="U486">
            <v>0</v>
          </cell>
          <cell r="V486">
            <v>71.900000000000006</v>
          </cell>
          <cell r="W486">
            <v>99</v>
          </cell>
        </row>
        <row r="487">
          <cell r="J487" t="str">
            <v>D8882890</v>
          </cell>
          <cell r="K487">
            <v>18.3</v>
          </cell>
          <cell r="L487">
            <v>17.3</v>
          </cell>
          <cell r="M487">
            <v>35.200000000000003</v>
          </cell>
          <cell r="N487">
            <v>0</v>
          </cell>
          <cell r="O487" t="str">
            <v>否</v>
          </cell>
          <cell r="P487">
            <v>24</v>
          </cell>
          <cell r="Q487">
            <v>1725.6000000000001</v>
          </cell>
          <cell r="R487">
            <v>24</v>
          </cell>
          <cell r="S487">
            <v>1725.6000000000001</v>
          </cell>
          <cell r="T487">
            <v>8</v>
          </cell>
          <cell r="U487">
            <v>0</v>
          </cell>
          <cell r="V487">
            <v>71.900000000000006</v>
          </cell>
          <cell r="W487">
            <v>99</v>
          </cell>
        </row>
        <row r="488">
          <cell r="J488" t="str">
            <v>D5098619</v>
          </cell>
          <cell r="K488">
            <v>22</v>
          </cell>
          <cell r="L488">
            <v>15</v>
          </cell>
          <cell r="M488">
            <v>33</v>
          </cell>
          <cell r="N488">
            <v>0</v>
          </cell>
          <cell r="O488" t="str">
            <v>否</v>
          </cell>
          <cell r="P488">
            <v>12</v>
          </cell>
          <cell r="Q488">
            <v>355.20000000000005</v>
          </cell>
          <cell r="R488">
            <v>12</v>
          </cell>
          <cell r="S488">
            <v>355.20000000000005</v>
          </cell>
          <cell r="T488">
            <v>12</v>
          </cell>
          <cell r="U488">
            <v>0</v>
          </cell>
          <cell r="V488">
            <v>29.6</v>
          </cell>
          <cell r="W488">
            <v>48</v>
          </cell>
        </row>
        <row r="489">
          <cell r="J489" t="str">
            <v>D5774788</v>
          </cell>
          <cell r="K489">
            <v>22</v>
          </cell>
          <cell r="L489">
            <v>15</v>
          </cell>
          <cell r="M489">
            <v>33</v>
          </cell>
          <cell r="N489">
            <v>0</v>
          </cell>
          <cell r="O489" t="str">
            <v>否</v>
          </cell>
          <cell r="P489">
            <v>12</v>
          </cell>
          <cell r="Q489">
            <v>355.20000000000005</v>
          </cell>
          <cell r="R489">
            <v>12</v>
          </cell>
          <cell r="S489">
            <v>355.20000000000005</v>
          </cell>
          <cell r="T489">
            <v>12</v>
          </cell>
          <cell r="U489">
            <v>0</v>
          </cell>
          <cell r="V489">
            <v>29.6</v>
          </cell>
          <cell r="W489">
            <v>48</v>
          </cell>
        </row>
        <row r="490">
          <cell r="J490" t="str">
            <v>D8926433</v>
          </cell>
          <cell r="K490">
            <v>21</v>
          </cell>
          <cell r="L490">
            <v>14</v>
          </cell>
          <cell r="M490">
            <v>30</v>
          </cell>
          <cell r="N490">
            <v>0</v>
          </cell>
          <cell r="O490" t="str">
            <v>否</v>
          </cell>
          <cell r="P490">
            <v>18</v>
          </cell>
          <cell r="Q490">
            <v>543.6</v>
          </cell>
          <cell r="R490">
            <v>18</v>
          </cell>
          <cell r="S490">
            <v>543.6</v>
          </cell>
          <cell r="T490">
            <v>18</v>
          </cell>
          <cell r="U490">
            <v>0</v>
          </cell>
          <cell r="V490">
            <v>30.2</v>
          </cell>
          <cell r="W490">
            <v>48</v>
          </cell>
        </row>
        <row r="491">
          <cell r="J491" t="str">
            <v>D5082748</v>
          </cell>
          <cell r="K491">
            <v>21</v>
          </cell>
          <cell r="L491">
            <v>14</v>
          </cell>
          <cell r="M491">
            <v>30</v>
          </cell>
          <cell r="N491">
            <v>0</v>
          </cell>
          <cell r="O491" t="str">
            <v>否</v>
          </cell>
          <cell r="P491">
            <v>18</v>
          </cell>
          <cell r="Q491">
            <v>543.6</v>
          </cell>
          <cell r="R491">
            <v>18</v>
          </cell>
          <cell r="S491">
            <v>543.6</v>
          </cell>
          <cell r="T491">
            <v>18</v>
          </cell>
          <cell r="U491">
            <v>0</v>
          </cell>
          <cell r="V491">
            <v>30.2</v>
          </cell>
          <cell r="W491">
            <v>48</v>
          </cell>
        </row>
        <row r="492">
          <cell r="J492" t="str">
            <v>D6427863</v>
          </cell>
          <cell r="K492">
            <v>17.5</v>
          </cell>
          <cell r="L492">
            <v>18</v>
          </cell>
          <cell r="M492">
            <v>50</v>
          </cell>
          <cell r="N492">
            <v>0</v>
          </cell>
          <cell r="O492" t="str">
            <v>否</v>
          </cell>
          <cell r="P492">
            <v>8</v>
          </cell>
          <cell r="Q492">
            <v>809.6</v>
          </cell>
          <cell r="R492">
            <v>8</v>
          </cell>
          <cell r="S492">
            <v>809.6</v>
          </cell>
          <cell r="T492">
            <v>8</v>
          </cell>
          <cell r="U492">
            <v>0</v>
          </cell>
          <cell r="V492">
            <v>101.2</v>
          </cell>
          <cell r="W492">
            <v>199</v>
          </cell>
        </row>
        <row r="493">
          <cell r="J493" t="str">
            <v>D6255342</v>
          </cell>
          <cell r="K493">
            <v>17.5</v>
          </cell>
          <cell r="L493">
            <v>18</v>
          </cell>
          <cell r="M493">
            <v>50</v>
          </cell>
          <cell r="N493">
            <v>0</v>
          </cell>
          <cell r="O493" t="str">
            <v>否</v>
          </cell>
          <cell r="P493">
            <v>8</v>
          </cell>
          <cell r="Q493">
            <v>809.6</v>
          </cell>
          <cell r="R493">
            <v>8</v>
          </cell>
          <cell r="S493">
            <v>809.6</v>
          </cell>
          <cell r="T493">
            <v>8</v>
          </cell>
          <cell r="U493">
            <v>0</v>
          </cell>
          <cell r="V493">
            <v>101.2</v>
          </cell>
          <cell r="W493">
            <v>199</v>
          </cell>
        </row>
        <row r="494">
          <cell r="J494" t="str">
            <v>D1876796</v>
          </cell>
          <cell r="K494">
            <v>22</v>
          </cell>
          <cell r="L494">
            <v>12.5</v>
          </cell>
          <cell r="M494">
            <v>19</v>
          </cell>
          <cell r="N494">
            <v>0</v>
          </cell>
          <cell r="O494" t="str">
            <v>否</v>
          </cell>
          <cell r="P494">
            <v>12</v>
          </cell>
          <cell r="Q494">
            <v>451.20000000000005</v>
          </cell>
          <cell r="R494">
            <v>12</v>
          </cell>
          <cell r="S494">
            <v>451.20000000000005</v>
          </cell>
          <cell r="T494">
            <v>12</v>
          </cell>
          <cell r="U494">
            <v>0</v>
          </cell>
          <cell r="V494">
            <v>37.6</v>
          </cell>
          <cell r="W494">
            <v>79</v>
          </cell>
        </row>
        <row r="495">
          <cell r="J495" t="str">
            <v>D9473530</v>
          </cell>
          <cell r="K495">
            <v>22</v>
          </cell>
          <cell r="L495">
            <v>12.5</v>
          </cell>
          <cell r="M495">
            <v>19</v>
          </cell>
          <cell r="N495">
            <v>0</v>
          </cell>
          <cell r="O495" t="str">
            <v>否</v>
          </cell>
          <cell r="P495">
            <v>12</v>
          </cell>
          <cell r="Q495">
            <v>451.20000000000005</v>
          </cell>
          <cell r="R495">
            <v>12</v>
          </cell>
          <cell r="S495">
            <v>451.20000000000005</v>
          </cell>
          <cell r="T495">
            <v>12</v>
          </cell>
          <cell r="U495">
            <v>0</v>
          </cell>
          <cell r="V495">
            <v>37.6</v>
          </cell>
          <cell r="W495">
            <v>79</v>
          </cell>
        </row>
        <row r="496">
          <cell r="J496" t="str">
            <v>D8809496</v>
          </cell>
          <cell r="K496">
            <v>25.4</v>
          </cell>
          <cell r="L496">
            <v>25.4</v>
          </cell>
          <cell r="M496">
            <v>43.82</v>
          </cell>
          <cell r="N496">
            <v>1.5</v>
          </cell>
          <cell r="O496" t="str">
            <v>否</v>
          </cell>
          <cell r="P496">
            <v>8</v>
          </cell>
          <cell r="Q496">
            <v>720</v>
          </cell>
          <cell r="R496">
            <v>8</v>
          </cell>
          <cell r="S496">
            <v>720</v>
          </cell>
          <cell r="T496">
            <v>8</v>
          </cell>
          <cell r="U496">
            <v>7</v>
          </cell>
          <cell r="V496">
            <v>90</v>
          </cell>
          <cell r="W496">
            <v>118</v>
          </cell>
        </row>
        <row r="497">
          <cell r="J497" t="str">
            <v>D2421981</v>
          </cell>
          <cell r="K497">
            <v>43.18</v>
          </cell>
          <cell r="L497">
            <v>17.78</v>
          </cell>
          <cell r="M497">
            <v>43.82</v>
          </cell>
          <cell r="N497">
            <v>3.8</v>
          </cell>
          <cell r="O497" t="str">
            <v>否</v>
          </cell>
          <cell r="P497">
            <v>4</v>
          </cell>
          <cell r="Q497">
            <v>392</v>
          </cell>
          <cell r="R497">
            <v>4</v>
          </cell>
          <cell r="S497">
            <v>392</v>
          </cell>
          <cell r="T497">
            <v>8</v>
          </cell>
          <cell r="U497">
            <v>7</v>
          </cell>
          <cell r="V497">
            <v>98</v>
          </cell>
          <cell r="W497">
            <v>118</v>
          </cell>
        </row>
        <row r="498">
          <cell r="J498" t="str">
            <v>D2392156</v>
          </cell>
          <cell r="K498">
            <v>24.13</v>
          </cell>
          <cell r="L498">
            <v>24.13</v>
          </cell>
          <cell r="M498">
            <v>30.48</v>
          </cell>
          <cell r="N498">
            <v>1.2</v>
          </cell>
          <cell r="O498" t="str">
            <v>否</v>
          </cell>
          <cell r="P498">
            <v>32</v>
          </cell>
          <cell r="Q498">
            <v>2528</v>
          </cell>
          <cell r="R498">
            <v>32</v>
          </cell>
          <cell r="S498">
            <v>2528</v>
          </cell>
          <cell r="T498">
            <v>16</v>
          </cell>
          <cell r="U498">
            <v>7</v>
          </cell>
          <cell r="V498">
            <v>79</v>
          </cell>
          <cell r="W498">
            <v>99</v>
          </cell>
        </row>
        <row r="499">
          <cell r="J499" t="str">
            <v>D3500944</v>
          </cell>
          <cell r="K499">
            <v>48.26</v>
          </cell>
          <cell r="L499">
            <v>20.32</v>
          </cell>
          <cell r="M499">
            <v>34.61</v>
          </cell>
          <cell r="N499">
            <v>1.9</v>
          </cell>
          <cell r="O499" t="str">
            <v>否</v>
          </cell>
          <cell r="P499">
            <v>32</v>
          </cell>
          <cell r="Q499">
            <v>3360</v>
          </cell>
          <cell r="R499">
            <v>32</v>
          </cell>
          <cell r="S499">
            <v>3360</v>
          </cell>
          <cell r="T499">
            <v>4</v>
          </cell>
          <cell r="U499">
            <v>7</v>
          </cell>
          <cell r="V499">
            <v>105</v>
          </cell>
          <cell r="W499">
            <v>138</v>
          </cell>
        </row>
        <row r="500">
          <cell r="J500" t="str">
            <v>D3101346</v>
          </cell>
          <cell r="K500">
            <v>40</v>
          </cell>
          <cell r="L500">
            <v>40</v>
          </cell>
          <cell r="M500">
            <v>41.91</v>
          </cell>
          <cell r="N500">
            <v>6</v>
          </cell>
          <cell r="O500" t="str">
            <v>否</v>
          </cell>
          <cell r="P500">
            <v>6</v>
          </cell>
          <cell r="Q500">
            <v>1560</v>
          </cell>
          <cell r="R500">
            <v>6</v>
          </cell>
          <cell r="S500">
            <v>1560</v>
          </cell>
          <cell r="T500">
            <v>1</v>
          </cell>
          <cell r="U500">
            <v>7</v>
          </cell>
          <cell r="V500">
            <v>260</v>
          </cell>
          <cell r="W500">
            <v>408</v>
          </cell>
        </row>
        <row r="501">
          <cell r="J501" t="str">
            <v>D7736470</v>
          </cell>
          <cell r="K501">
            <v>51.5</v>
          </cell>
          <cell r="L501">
            <v>45</v>
          </cell>
          <cell r="M501">
            <v>39.799999999999997</v>
          </cell>
          <cell r="N501">
            <v>6.3</v>
          </cell>
          <cell r="O501" t="str">
            <v>否</v>
          </cell>
          <cell r="P501">
            <v>2</v>
          </cell>
          <cell r="Q501">
            <v>920</v>
          </cell>
          <cell r="R501">
            <v>2</v>
          </cell>
          <cell r="S501">
            <v>920</v>
          </cell>
          <cell r="T501">
            <v>1</v>
          </cell>
          <cell r="U501">
            <v>7</v>
          </cell>
          <cell r="V501">
            <v>460</v>
          </cell>
          <cell r="W501">
            <v>0</v>
          </cell>
        </row>
        <row r="502">
          <cell r="J502" t="str">
            <v>D2000307</v>
          </cell>
          <cell r="K502">
            <v>44.45</v>
          </cell>
          <cell r="L502">
            <v>24.77</v>
          </cell>
          <cell r="M502">
            <v>40</v>
          </cell>
          <cell r="N502">
            <v>2</v>
          </cell>
          <cell r="O502" t="str">
            <v>否</v>
          </cell>
          <cell r="P502">
            <v>4</v>
          </cell>
          <cell r="Q502">
            <v>580</v>
          </cell>
          <cell r="R502">
            <v>4</v>
          </cell>
          <cell r="S502">
            <v>580</v>
          </cell>
          <cell r="T502">
            <v>4</v>
          </cell>
          <cell r="U502">
            <v>7</v>
          </cell>
          <cell r="V502">
            <v>145</v>
          </cell>
          <cell r="W502">
            <v>179</v>
          </cell>
        </row>
        <row r="503">
          <cell r="J503" t="str">
            <v>D6680179</v>
          </cell>
          <cell r="K503">
            <v>45.72</v>
          </cell>
          <cell r="L503">
            <v>18.73</v>
          </cell>
          <cell r="M503">
            <v>45.72</v>
          </cell>
          <cell r="N503">
            <v>2</v>
          </cell>
          <cell r="O503" t="str">
            <v>否</v>
          </cell>
          <cell r="P503">
            <v>8</v>
          </cell>
          <cell r="Q503">
            <v>800</v>
          </cell>
          <cell r="R503">
            <v>8</v>
          </cell>
          <cell r="S503">
            <v>800</v>
          </cell>
          <cell r="T503">
            <v>8</v>
          </cell>
          <cell r="U503">
            <v>7</v>
          </cell>
          <cell r="V503">
            <v>100</v>
          </cell>
          <cell r="W503">
            <v>169</v>
          </cell>
        </row>
        <row r="504">
          <cell r="J504" t="str">
            <v>D9428756</v>
          </cell>
          <cell r="K504">
            <v>38.74</v>
          </cell>
          <cell r="L504">
            <v>26.04</v>
          </cell>
          <cell r="M504">
            <v>32.39</v>
          </cell>
          <cell r="N504">
            <v>2</v>
          </cell>
          <cell r="O504" t="str">
            <v>否</v>
          </cell>
          <cell r="P504">
            <v>4</v>
          </cell>
          <cell r="Q504">
            <v>400</v>
          </cell>
          <cell r="R504">
            <v>4</v>
          </cell>
          <cell r="S504">
            <v>400</v>
          </cell>
          <cell r="T504">
            <v>8</v>
          </cell>
          <cell r="U504">
            <v>7</v>
          </cell>
          <cell r="V504">
            <v>100</v>
          </cell>
          <cell r="W504">
            <v>0</v>
          </cell>
        </row>
        <row r="505">
          <cell r="J505" t="str">
            <v>D9515139</v>
          </cell>
          <cell r="K505">
            <v>22.86</v>
          </cell>
          <cell r="L505">
            <v>22.86</v>
          </cell>
          <cell r="M505">
            <v>27.94</v>
          </cell>
          <cell r="N505">
            <v>1.4</v>
          </cell>
          <cell r="O505" t="str">
            <v>否</v>
          </cell>
          <cell r="P505">
            <v>8</v>
          </cell>
          <cell r="Q505">
            <v>800</v>
          </cell>
          <cell r="R505">
            <v>8</v>
          </cell>
          <cell r="S505">
            <v>800</v>
          </cell>
          <cell r="T505">
            <v>8</v>
          </cell>
          <cell r="U505">
            <v>7</v>
          </cell>
          <cell r="V505">
            <v>100</v>
          </cell>
          <cell r="W505">
            <v>119</v>
          </cell>
        </row>
        <row r="506">
          <cell r="J506" t="str">
            <v>D3590271</v>
          </cell>
          <cell r="K506">
            <v>30.48</v>
          </cell>
          <cell r="L506">
            <v>30.48</v>
          </cell>
          <cell r="M506">
            <v>30.48</v>
          </cell>
          <cell r="N506">
            <v>2</v>
          </cell>
          <cell r="O506" t="str">
            <v>否</v>
          </cell>
          <cell r="P506">
            <v>8</v>
          </cell>
          <cell r="Q506">
            <v>880</v>
          </cell>
          <cell r="R506">
            <v>8</v>
          </cell>
          <cell r="S506">
            <v>880</v>
          </cell>
          <cell r="T506">
            <v>8</v>
          </cell>
          <cell r="U506">
            <v>7</v>
          </cell>
          <cell r="V506">
            <v>110</v>
          </cell>
          <cell r="W506">
            <v>148</v>
          </cell>
        </row>
        <row r="507">
          <cell r="J507" t="str">
            <v>D2104241</v>
          </cell>
          <cell r="K507">
            <v>52.07</v>
          </cell>
          <cell r="L507">
            <v>27.94</v>
          </cell>
          <cell r="M507">
            <v>55.88</v>
          </cell>
          <cell r="N507">
            <v>4</v>
          </cell>
          <cell r="O507" t="str">
            <v>否</v>
          </cell>
          <cell r="P507">
            <v>4</v>
          </cell>
          <cell r="Q507">
            <v>1280</v>
          </cell>
          <cell r="R507">
            <v>4</v>
          </cell>
          <cell r="S507">
            <v>1280</v>
          </cell>
          <cell r="T507">
            <v>1</v>
          </cell>
          <cell r="U507">
            <v>7</v>
          </cell>
          <cell r="V507">
            <v>320</v>
          </cell>
          <cell r="W507">
            <v>468</v>
          </cell>
        </row>
        <row r="508">
          <cell r="J508" t="str">
            <v>D1376299</v>
          </cell>
          <cell r="K508">
            <v>46.36</v>
          </cell>
          <cell r="L508">
            <v>46.36</v>
          </cell>
          <cell r="M508">
            <v>48.26</v>
          </cell>
          <cell r="N508">
            <v>6.1</v>
          </cell>
          <cell r="O508" t="str">
            <v>否</v>
          </cell>
          <cell r="P508">
            <v>2</v>
          </cell>
          <cell r="Q508">
            <v>640</v>
          </cell>
          <cell r="R508">
            <v>2</v>
          </cell>
          <cell r="S508">
            <v>640</v>
          </cell>
          <cell r="T508">
            <v>1</v>
          </cell>
          <cell r="U508">
            <v>7</v>
          </cell>
          <cell r="V508">
            <v>320</v>
          </cell>
          <cell r="W508">
            <v>489</v>
          </cell>
        </row>
        <row r="509">
          <cell r="J509" t="str">
            <v>D2035887</v>
          </cell>
          <cell r="K509">
            <v>57</v>
          </cell>
          <cell r="L509">
            <v>7</v>
          </cell>
          <cell r="M509">
            <v>14.5</v>
          </cell>
          <cell r="N509">
            <v>1</v>
          </cell>
          <cell r="O509" t="str">
            <v>否</v>
          </cell>
          <cell r="P509">
            <v>50</v>
          </cell>
          <cell r="Q509">
            <v>2400</v>
          </cell>
          <cell r="R509">
            <v>50</v>
          </cell>
          <cell r="S509">
            <v>2400</v>
          </cell>
          <cell r="T509">
            <v>10</v>
          </cell>
          <cell r="U509">
            <v>10</v>
          </cell>
          <cell r="V509">
            <v>48</v>
          </cell>
          <cell r="W509">
            <v>78</v>
          </cell>
        </row>
        <row r="510">
          <cell r="J510" t="str">
            <v>D8208807</v>
          </cell>
          <cell r="K510">
            <v>57</v>
          </cell>
          <cell r="L510">
            <v>7</v>
          </cell>
          <cell r="M510">
            <v>14.5</v>
          </cell>
          <cell r="N510">
            <v>1</v>
          </cell>
          <cell r="O510" t="str">
            <v>否</v>
          </cell>
          <cell r="P510">
            <v>50</v>
          </cell>
          <cell r="Q510">
            <v>2400</v>
          </cell>
          <cell r="R510">
            <v>50</v>
          </cell>
          <cell r="S510">
            <v>2400</v>
          </cell>
          <cell r="T510">
            <v>10</v>
          </cell>
          <cell r="U510">
            <v>10</v>
          </cell>
          <cell r="V510">
            <v>48</v>
          </cell>
          <cell r="W510">
            <v>78</v>
          </cell>
        </row>
        <row r="511">
          <cell r="J511" t="str">
            <v>D3124761</v>
          </cell>
          <cell r="K511">
            <v>22</v>
          </cell>
          <cell r="L511">
            <v>19</v>
          </cell>
          <cell r="M511">
            <v>38.5</v>
          </cell>
          <cell r="N511">
            <v>1.2</v>
          </cell>
          <cell r="O511" t="str">
            <v>否</v>
          </cell>
          <cell r="P511">
            <v>12</v>
          </cell>
          <cell r="Q511">
            <v>2196</v>
          </cell>
          <cell r="R511">
            <v>12</v>
          </cell>
          <cell r="S511">
            <v>2196</v>
          </cell>
          <cell r="T511">
            <v>6</v>
          </cell>
          <cell r="U511">
            <v>10</v>
          </cell>
          <cell r="V511">
            <v>183</v>
          </cell>
          <cell r="W511">
            <v>228</v>
          </cell>
        </row>
        <row r="512">
          <cell r="J512" t="str">
            <v>D2016659</v>
          </cell>
          <cell r="K512">
            <v>46</v>
          </cell>
          <cell r="L512">
            <v>19.5</v>
          </cell>
          <cell r="M512">
            <v>8.9</v>
          </cell>
          <cell r="N512">
            <v>0.9</v>
          </cell>
          <cell r="O512" t="str">
            <v>否</v>
          </cell>
          <cell r="P512">
            <v>16</v>
          </cell>
          <cell r="Q512">
            <v>2080</v>
          </cell>
          <cell r="R512">
            <v>16</v>
          </cell>
          <cell r="S512">
            <v>2080</v>
          </cell>
          <cell r="T512">
            <v>8</v>
          </cell>
          <cell r="U512">
            <v>10</v>
          </cell>
          <cell r="V512">
            <v>130</v>
          </cell>
          <cell r="W512">
            <v>188</v>
          </cell>
        </row>
        <row r="513">
          <cell r="J513" t="str">
            <v>D4251520</v>
          </cell>
          <cell r="K513">
            <v>46</v>
          </cell>
          <cell r="L513">
            <v>19.5</v>
          </cell>
          <cell r="M513">
            <v>8.9</v>
          </cell>
          <cell r="N513">
            <v>1.1599999999999999</v>
          </cell>
          <cell r="O513" t="str">
            <v>否</v>
          </cell>
          <cell r="P513">
            <v>16</v>
          </cell>
          <cell r="Q513">
            <v>2688</v>
          </cell>
          <cell r="R513">
            <v>16</v>
          </cell>
          <cell r="S513">
            <v>2688</v>
          </cell>
          <cell r="T513">
            <v>8</v>
          </cell>
          <cell r="U513">
            <v>10</v>
          </cell>
          <cell r="V513">
            <v>168</v>
          </cell>
          <cell r="W513">
            <v>258</v>
          </cell>
        </row>
        <row r="514">
          <cell r="J514" t="str">
            <v>D1445786</v>
          </cell>
          <cell r="K514">
            <v>22.3</v>
          </cell>
          <cell r="L514">
            <v>8.6999999999999993</v>
          </cell>
          <cell r="M514">
            <v>5.2</v>
          </cell>
          <cell r="N514">
            <v>0.22</v>
          </cell>
          <cell r="O514" t="str">
            <v>否</v>
          </cell>
          <cell r="P514">
            <v>5</v>
          </cell>
          <cell r="Q514">
            <v>250</v>
          </cell>
          <cell r="R514">
            <v>5</v>
          </cell>
          <cell r="S514">
            <v>250</v>
          </cell>
          <cell r="T514">
            <v>60</v>
          </cell>
          <cell r="U514">
            <v>10</v>
          </cell>
          <cell r="V514">
            <v>50</v>
          </cell>
          <cell r="W514">
            <v>56</v>
          </cell>
        </row>
        <row r="515">
          <cell r="J515" t="str">
            <v>D5982714</v>
          </cell>
          <cell r="K515">
            <v>20</v>
          </cell>
          <cell r="L515">
            <v>13.5</v>
          </cell>
          <cell r="M515">
            <v>4</v>
          </cell>
          <cell r="N515">
            <v>0.26</v>
          </cell>
          <cell r="O515" t="str">
            <v>否</v>
          </cell>
          <cell r="P515">
            <v>15</v>
          </cell>
          <cell r="Q515">
            <v>825</v>
          </cell>
          <cell r="R515">
            <v>15</v>
          </cell>
          <cell r="S515">
            <v>825</v>
          </cell>
          <cell r="T515">
            <v>40</v>
          </cell>
          <cell r="U515">
            <v>10</v>
          </cell>
          <cell r="V515">
            <v>55</v>
          </cell>
          <cell r="W515">
            <v>66</v>
          </cell>
        </row>
        <row r="516">
          <cell r="J516" t="str">
            <v>D2865640</v>
          </cell>
          <cell r="K516">
            <v>12</v>
          </cell>
          <cell r="L516">
            <v>11.5</v>
          </cell>
          <cell r="M516">
            <v>9.5</v>
          </cell>
          <cell r="N516">
            <v>0.6</v>
          </cell>
          <cell r="O516" t="str">
            <v>否</v>
          </cell>
          <cell r="P516">
            <v>20</v>
          </cell>
          <cell r="Q516">
            <v>350</v>
          </cell>
          <cell r="R516">
            <v>20</v>
          </cell>
          <cell r="S516">
            <v>350</v>
          </cell>
          <cell r="T516">
            <v>60</v>
          </cell>
          <cell r="U516">
            <v>10</v>
          </cell>
          <cell r="V516">
            <v>17.5</v>
          </cell>
          <cell r="W516">
            <v>38</v>
          </cell>
        </row>
        <row r="517">
          <cell r="J517" t="str">
            <v>D3946699</v>
          </cell>
          <cell r="K517">
            <v>12</v>
          </cell>
          <cell r="L517">
            <v>11.5</v>
          </cell>
          <cell r="M517">
            <v>9.5</v>
          </cell>
          <cell r="N517">
            <v>0.6</v>
          </cell>
          <cell r="O517" t="str">
            <v>否</v>
          </cell>
          <cell r="P517">
            <v>20</v>
          </cell>
          <cell r="Q517">
            <v>350</v>
          </cell>
          <cell r="R517">
            <v>20</v>
          </cell>
          <cell r="S517">
            <v>350</v>
          </cell>
          <cell r="T517">
            <v>60</v>
          </cell>
          <cell r="U517">
            <v>10</v>
          </cell>
          <cell r="V517">
            <v>17.5</v>
          </cell>
          <cell r="W517">
            <v>38</v>
          </cell>
        </row>
        <row r="518">
          <cell r="J518" t="str">
            <v>D4714065</v>
          </cell>
          <cell r="K518">
            <v>12</v>
          </cell>
          <cell r="L518">
            <v>11.5</v>
          </cell>
          <cell r="M518">
            <v>9.6</v>
          </cell>
          <cell r="N518">
            <v>0.6</v>
          </cell>
          <cell r="O518" t="str">
            <v>否</v>
          </cell>
          <cell r="P518">
            <v>20</v>
          </cell>
          <cell r="Q518">
            <v>350</v>
          </cell>
          <cell r="R518">
            <v>20</v>
          </cell>
          <cell r="S518">
            <v>350</v>
          </cell>
          <cell r="T518">
            <v>60</v>
          </cell>
          <cell r="U518">
            <v>10</v>
          </cell>
          <cell r="V518">
            <v>17.5</v>
          </cell>
          <cell r="W518">
            <v>38</v>
          </cell>
        </row>
        <row r="519">
          <cell r="J519" t="str">
            <v>D4211174</v>
          </cell>
          <cell r="K519">
            <v>12</v>
          </cell>
          <cell r="L519">
            <v>11.5</v>
          </cell>
          <cell r="M519">
            <v>9.5</v>
          </cell>
          <cell r="N519">
            <v>0.6</v>
          </cell>
          <cell r="O519" t="str">
            <v>否</v>
          </cell>
          <cell r="P519">
            <v>20</v>
          </cell>
          <cell r="Q519">
            <v>350</v>
          </cell>
          <cell r="R519">
            <v>20</v>
          </cell>
          <cell r="S519">
            <v>350</v>
          </cell>
          <cell r="T519">
            <v>60</v>
          </cell>
          <cell r="U519">
            <v>10</v>
          </cell>
          <cell r="V519">
            <v>17.5</v>
          </cell>
          <cell r="W519">
            <v>38</v>
          </cell>
        </row>
        <row r="520">
          <cell r="J520" t="str">
            <v>D8353406</v>
          </cell>
          <cell r="K520">
            <v>12</v>
          </cell>
          <cell r="L520">
            <v>11.5</v>
          </cell>
          <cell r="M520">
            <v>9.5</v>
          </cell>
          <cell r="N520">
            <v>0.6</v>
          </cell>
          <cell r="O520" t="str">
            <v>否</v>
          </cell>
          <cell r="P520">
            <v>20</v>
          </cell>
          <cell r="Q520">
            <v>350</v>
          </cell>
          <cell r="R520">
            <v>20</v>
          </cell>
          <cell r="S520">
            <v>350</v>
          </cell>
          <cell r="T520">
            <v>60</v>
          </cell>
          <cell r="U520">
            <v>10</v>
          </cell>
          <cell r="V520">
            <v>17.5</v>
          </cell>
          <cell r="W520">
            <v>38</v>
          </cell>
        </row>
        <row r="521">
          <cell r="J521" t="str">
            <v>D4598069</v>
          </cell>
          <cell r="K521">
            <v>46</v>
          </cell>
          <cell r="L521">
            <v>22.3</v>
          </cell>
          <cell r="M521">
            <v>8</v>
          </cell>
          <cell r="N521">
            <v>1.72</v>
          </cell>
          <cell r="O521" t="str">
            <v>否</v>
          </cell>
          <cell r="P521">
            <v>16</v>
          </cell>
          <cell r="Q521">
            <v>2080</v>
          </cell>
          <cell r="R521">
            <v>16</v>
          </cell>
          <cell r="S521">
            <v>2080</v>
          </cell>
          <cell r="T521">
            <v>8</v>
          </cell>
          <cell r="U521">
            <v>10</v>
          </cell>
          <cell r="V521">
            <v>130</v>
          </cell>
          <cell r="W521">
            <v>179</v>
          </cell>
        </row>
        <row r="522">
          <cell r="J522" t="str">
            <v>D9831683</v>
          </cell>
          <cell r="K522">
            <v>26</v>
          </cell>
          <cell r="L522">
            <v>33</v>
          </cell>
          <cell r="M522">
            <v>15</v>
          </cell>
          <cell r="N522">
            <v>0.7</v>
          </cell>
          <cell r="O522" t="str">
            <v>否</v>
          </cell>
          <cell r="P522">
            <v>20</v>
          </cell>
          <cell r="Q522">
            <v>1400</v>
          </cell>
          <cell r="R522">
            <v>20</v>
          </cell>
          <cell r="S522">
            <v>1400</v>
          </cell>
          <cell r="T522">
            <v>1</v>
          </cell>
          <cell r="U522">
            <v>10</v>
          </cell>
          <cell r="V522">
            <v>70</v>
          </cell>
          <cell r="W522">
            <v>99</v>
          </cell>
        </row>
        <row r="523">
          <cell r="J523" t="str">
            <v>D1507444</v>
          </cell>
          <cell r="K523">
            <v>36.200000000000003</v>
          </cell>
          <cell r="L523">
            <v>16</v>
          </cell>
          <cell r="M523">
            <v>16</v>
          </cell>
          <cell r="N523">
            <v>0.8</v>
          </cell>
          <cell r="O523" t="str">
            <v>否</v>
          </cell>
          <cell r="P523">
            <v>50</v>
          </cell>
          <cell r="Q523">
            <v>4750</v>
          </cell>
          <cell r="R523">
            <v>49</v>
          </cell>
          <cell r="S523">
            <v>4655</v>
          </cell>
          <cell r="T523">
            <v>1</v>
          </cell>
          <cell r="U523">
            <v>10</v>
          </cell>
          <cell r="V523">
            <v>95</v>
          </cell>
          <cell r="W523">
            <v>129</v>
          </cell>
        </row>
        <row r="524">
          <cell r="J524" t="str">
            <v>D9405514</v>
          </cell>
          <cell r="K524">
            <v>22</v>
          </cell>
          <cell r="L524">
            <v>18</v>
          </cell>
          <cell r="M524">
            <v>45</v>
          </cell>
          <cell r="N524">
            <v>0.8</v>
          </cell>
          <cell r="O524" t="str">
            <v>否</v>
          </cell>
          <cell r="P524">
            <v>20</v>
          </cell>
          <cell r="Q524">
            <v>2700</v>
          </cell>
          <cell r="R524">
            <v>20</v>
          </cell>
          <cell r="S524">
            <v>2700</v>
          </cell>
          <cell r="T524">
            <v>1</v>
          </cell>
          <cell r="U524">
            <v>10</v>
          </cell>
          <cell r="V524">
            <v>135</v>
          </cell>
          <cell r="W524">
            <v>169</v>
          </cell>
        </row>
        <row r="525">
          <cell r="J525" t="str">
            <v>D3928452</v>
          </cell>
          <cell r="K525">
            <v>10.9</v>
          </cell>
          <cell r="L525">
            <v>10.9</v>
          </cell>
          <cell r="M525">
            <v>25</v>
          </cell>
          <cell r="N525">
            <v>0.65</v>
          </cell>
          <cell r="O525" t="str">
            <v>否</v>
          </cell>
          <cell r="P525">
            <v>10</v>
          </cell>
          <cell r="Q525">
            <v>680</v>
          </cell>
          <cell r="R525">
            <v>20</v>
          </cell>
          <cell r="S525">
            <v>1360</v>
          </cell>
          <cell r="T525">
            <v>1</v>
          </cell>
          <cell r="U525">
            <v>10</v>
          </cell>
          <cell r="V525">
            <v>68</v>
          </cell>
          <cell r="W525">
            <v>89</v>
          </cell>
        </row>
        <row r="526">
          <cell r="J526" t="str">
            <v>D2324493</v>
          </cell>
          <cell r="K526">
            <v>3.2</v>
          </cell>
          <cell r="L526">
            <v>9.6</v>
          </cell>
          <cell r="M526">
            <v>11.6</v>
          </cell>
          <cell r="N526">
            <v>0.16</v>
          </cell>
          <cell r="O526" t="str">
            <v>否</v>
          </cell>
          <cell r="P526">
            <v>10</v>
          </cell>
          <cell r="Q526">
            <v>266</v>
          </cell>
          <cell r="R526">
            <v>10</v>
          </cell>
          <cell r="S526">
            <v>266</v>
          </cell>
          <cell r="T526">
            <v>0</v>
          </cell>
          <cell r="U526">
            <v>0</v>
          </cell>
          <cell r="V526">
            <v>26.6</v>
          </cell>
          <cell r="W526">
            <v>38</v>
          </cell>
        </row>
        <row r="527">
          <cell r="J527" t="str">
            <v>D9049096</v>
          </cell>
          <cell r="K527">
            <v>3.5</v>
          </cell>
          <cell r="L527">
            <v>10.5</v>
          </cell>
          <cell r="M527">
            <v>10.7</v>
          </cell>
          <cell r="N527">
            <v>0.16</v>
          </cell>
          <cell r="O527" t="str">
            <v>否</v>
          </cell>
          <cell r="P527">
            <v>10</v>
          </cell>
          <cell r="Q527">
            <v>252</v>
          </cell>
          <cell r="R527">
            <v>10</v>
          </cell>
          <cell r="S527">
            <v>252</v>
          </cell>
          <cell r="T527">
            <v>0</v>
          </cell>
          <cell r="U527">
            <v>0</v>
          </cell>
          <cell r="V527">
            <v>25.2</v>
          </cell>
          <cell r="W527">
            <v>38</v>
          </cell>
        </row>
        <row r="528">
          <cell r="J528" t="str">
            <v>D3091556</v>
          </cell>
          <cell r="K528">
            <v>5</v>
          </cell>
          <cell r="L528">
            <v>10</v>
          </cell>
          <cell r="M528">
            <v>14</v>
          </cell>
          <cell r="N528">
            <v>0.12</v>
          </cell>
          <cell r="O528" t="str">
            <v>否</v>
          </cell>
          <cell r="P528">
            <v>10</v>
          </cell>
          <cell r="Q528">
            <v>287</v>
          </cell>
          <cell r="R528">
            <v>10</v>
          </cell>
          <cell r="S528">
            <v>287</v>
          </cell>
          <cell r="T528">
            <v>0</v>
          </cell>
          <cell r="U528">
            <v>0</v>
          </cell>
          <cell r="V528">
            <v>28.7</v>
          </cell>
          <cell r="W528">
            <v>41</v>
          </cell>
        </row>
        <row r="529">
          <cell r="J529" t="str">
            <v>D4177595</v>
          </cell>
          <cell r="K529">
            <v>5.2</v>
          </cell>
          <cell r="L529">
            <v>10.4</v>
          </cell>
          <cell r="M529">
            <v>12</v>
          </cell>
          <cell r="N529">
            <v>0.12</v>
          </cell>
          <cell r="O529" t="str">
            <v>否</v>
          </cell>
          <cell r="P529">
            <v>10</v>
          </cell>
          <cell r="Q529">
            <v>287</v>
          </cell>
          <cell r="R529">
            <v>10</v>
          </cell>
          <cell r="S529">
            <v>287</v>
          </cell>
          <cell r="T529">
            <v>0</v>
          </cell>
          <cell r="U529">
            <v>0</v>
          </cell>
          <cell r="V529">
            <v>28.7</v>
          </cell>
          <cell r="W529">
            <v>41</v>
          </cell>
        </row>
        <row r="530">
          <cell r="J530" t="str">
            <v>D2372986</v>
          </cell>
          <cell r="K530">
            <v>5.2</v>
          </cell>
          <cell r="L530">
            <v>10.4</v>
          </cell>
          <cell r="M530">
            <v>12</v>
          </cell>
          <cell r="N530">
            <v>0.12</v>
          </cell>
          <cell r="O530" t="str">
            <v>否</v>
          </cell>
          <cell r="P530">
            <v>10</v>
          </cell>
          <cell r="Q530">
            <v>287</v>
          </cell>
          <cell r="R530">
            <v>10</v>
          </cell>
          <cell r="S530">
            <v>287</v>
          </cell>
          <cell r="T530">
            <v>0</v>
          </cell>
          <cell r="U530">
            <v>0</v>
          </cell>
          <cell r="V530">
            <v>28.7</v>
          </cell>
          <cell r="W530">
            <v>41</v>
          </cell>
        </row>
        <row r="531">
          <cell r="J531" t="str">
            <v>D4903476</v>
          </cell>
          <cell r="K531">
            <v>4.3</v>
          </cell>
          <cell r="L531">
            <v>13.9</v>
          </cell>
          <cell r="M531">
            <v>17.3</v>
          </cell>
          <cell r="N531">
            <v>0.24</v>
          </cell>
          <cell r="O531" t="str">
            <v>否</v>
          </cell>
          <cell r="P531">
            <v>10</v>
          </cell>
          <cell r="Q531">
            <v>273</v>
          </cell>
          <cell r="R531">
            <v>10</v>
          </cell>
          <cell r="S531">
            <v>273</v>
          </cell>
          <cell r="T531">
            <v>0</v>
          </cell>
          <cell r="U531">
            <v>0</v>
          </cell>
          <cell r="V531">
            <v>27.3</v>
          </cell>
          <cell r="W531">
            <v>41</v>
          </cell>
        </row>
        <row r="532">
          <cell r="J532" t="str">
            <v>D4462955</v>
          </cell>
          <cell r="K532">
            <v>4.3</v>
          </cell>
          <cell r="L532">
            <v>13.9</v>
          </cell>
          <cell r="M532">
            <v>17.3</v>
          </cell>
          <cell r="N532">
            <v>0.24</v>
          </cell>
          <cell r="O532" t="str">
            <v>否</v>
          </cell>
          <cell r="P532">
            <v>10</v>
          </cell>
          <cell r="Q532">
            <v>287</v>
          </cell>
          <cell r="R532">
            <v>10</v>
          </cell>
          <cell r="S532">
            <v>287</v>
          </cell>
          <cell r="T532">
            <v>0</v>
          </cell>
          <cell r="U532">
            <v>0</v>
          </cell>
          <cell r="V532">
            <v>28.7</v>
          </cell>
          <cell r="W532">
            <v>41</v>
          </cell>
        </row>
        <row r="533">
          <cell r="J533" t="str">
            <v>D4253249</v>
          </cell>
          <cell r="K533">
            <v>4.2</v>
          </cell>
          <cell r="L533">
            <v>8.4</v>
          </cell>
          <cell r="M533">
            <v>15</v>
          </cell>
          <cell r="N533">
            <v>0.18</v>
          </cell>
          <cell r="O533" t="str">
            <v>否</v>
          </cell>
          <cell r="P533">
            <v>150</v>
          </cell>
          <cell r="Q533">
            <v>1935</v>
          </cell>
          <cell r="R533">
            <v>50</v>
          </cell>
          <cell r="S533">
            <v>645</v>
          </cell>
          <cell r="T533">
            <v>0</v>
          </cell>
          <cell r="U533">
            <v>0</v>
          </cell>
          <cell r="V533">
            <v>12.9</v>
          </cell>
          <cell r="W533">
            <v>14</v>
          </cell>
        </row>
        <row r="534">
          <cell r="J534" t="str">
            <v>D2129653</v>
          </cell>
          <cell r="K534">
            <v>6</v>
          </cell>
          <cell r="L534">
            <v>12</v>
          </cell>
          <cell r="M534">
            <v>18</v>
          </cell>
          <cell r="N534">
            <v>0.12</v>
          </cell>
          <cell r="O534" t="str">
            <v>否</v>
          </cell>
          <cell r="P534">
            <v>10</v>
          </cell>
          <cell r="Q534">
            <v>350</v>
          </cell>
          <cell r="R534">
            <v>9</v>
          </cell>
          <cell r="S534">
            <v>315</v>
          </cell>
          <cell r="T534">
            <v>0</v>
          </cell>
          <cell r="U534">
            <v>0</v>
          </cell>
          <cell r="V534">
            <v>35</v>
          </cell>
          <cell r="W534">
            <v>50</v>
          </cell>
        </row>
        <row r="535">
          <cell r="J535" t="str">
            <v>D9128255</v>
          </cell>
          <cell r="K535">
            <v>6</v>
          </cell>
          <cell r="L535">
            <v>12</v>
          </cell>
          <cell r="M535">
            <v>18</v>
          </cell>
          <cell r="N535">
            <v>0.12</v>
          </cell>
          <cell r="O535" t="str">
            <v>否</v>
          </cell>
          <cell r="P535">
            <v>10</v>
          </cell>
          <cell r="Q535">
            <v>357</v>
          </cell>
          <cell r="R535">
            <v>9</v>
          </cell>
          <cell r="S535">
            <v>321.3</v>
          </cell>
          <cell r="T535">
            <v>0</v>
          </cell>
          <cell r="U535">
            <v>0</v>
          </cell>
          <cell r="V535">
            <v>35.700000000000003</v>
          </cell>
          <cell r="W535">
            <v>60</v>
          </cell>
        </row>
        <row r="536">
          <cell r="J536" t="str">
            <v>D7380353</v>
          </cell>
          <cell r="K536">
            <v>27.5</v>
          </cell>
          <cell r="L536">
            <v>27.5</v>
          </cell>
          <cell r="M536">
            <v>5</v>
          </cell>
          <cell r="N536">
            <v>0.36</v>
          </cell>
          <cell r="O536" t="str">
            <v>否</v>
          </cell>
          <cell r="P536">
            <v>10</v>
          </cell>
          <cell r="Q536">
            <v>238</v>
          </cell>
          <cell r="R536">
            <v>10</v>
          </cell>
          <cell r="S536">
            <v>238</v>
          </cell>
          <cell r="T536">
            <v>0</v>
          </cell>
          <cell r="U536">
            <v>0</v>
          </cell>
          <cell r="V536">
            <v>23.8</v>
          </cell>
          <cell r="W536">
            <v>34</v>
          </cell>
        </row>
        <row r="537">
          <cell r="J537" t="str">
            <v>D3608489</v>
          </cell>
          <cell r="K537">
            <v>27.5</v>
          </cell>
          <cell r="L537">
            <v>27.5</v>
          </cell>
          <cell r="M537">
            <v>5</v>
          </cell>
          <cell r="N537">
            <v>0.44</v>
          </cell>
          <cell r="O537" t="str">
            <v>否</v>
          </cell>
          <cell r="P537">
            <v>10</v>
          </cell>
          <cell r="Q537">
            <v>252</v>
          </cell>
          <cell r="R537">
            <v>10</v>
          </cell>
          <cell r="S537">
            <v>252</v>
          </cell>
          <cell r="T537">
            <v>0</v>
          </cell>
          <cell r="U537">
            <v>0</v>
          </cell>
          <cell r="V537">
            <v>25.2</v>
          </cell>
          <cell r="W537">
            <v>36</v>
          </cell>
        </row>
        <row r="538">
          <cell r="J538" t="str">
            <v>D9466538</v>
          </cell>
          <cell r="K538">
            <v>5</v>
          </cell>
          <cell r="L538">
            <v>5</v>
          </cell>
          <cell r="M538">
            <v>11</v>
          </cell>
          <cell r="N538">
            <v>0.06</v>
          </cell>
          <cell r="O538" t="str">
            <v>否</v>
          </cell>
          <cell r="P538">
            <v>150</v>
          </cell>
          <cell r="Q538">
            <v>2400</v>
          </cell>
          <cell r="R538">
            <v>100</v>
          </cell>
          <cell r="S538">
            <v>1600</v>
          </cell>
          <cell r="T538">
            <v>0</v>
          </cell>
          <cell r="U538">
            <v>0</v>
          </cell>
          <cell r="V538">
            <v>16</v>
          </cell>
          <cell r="W538">
            <v>20</v>
          </cell>
        </row>
        <row r="539">
          <cell r="J539" t="str">
            <v>D9131737</v>
          </cell>
          <cell r="K539">
            <v>5</v>
          </cell>
          <cell r="L539">
            <v>5</v>
          </cell>
          <cell r="M539">
            <v>8</v>
          </cell>
          <cell r="N539">
            <v>0.05</v>
          </cell>
          <cell r="O539" t="str">
            <v>否</v>
          </cell>
          <cell r="P539">
            <v>10</v>
          </cell>
          <cell r="Q539">
            <v>198</v>
          </cell>
          <cell r="R539">
            <v>9</v>
          </cell>
          <cell r="S539">
            <v>178.20000000000002</v>
          </cell>
          <cell r="T539">
            <v>0</v>
          </cell>
          <cell r="U539">
            <v>0</v>
          </cell>
          <cell r="V539">
            <v>19.8</v>
          </cell>
          <cell r="W539">
            <v>29</v>
          </cell>
        </row>
        <row r="540">
          <cell r="J540" t="str">
            <v>D3558211</v>
          </cell>
          <cell r="K540">
            <v>5</v>
          </cell>
          <cell r="L540">
            <v>5</v>
          </cell>
          <cell r="M540">
            <v>8</v>
          </cell>
          <cell r="N540">
            <v>0.05</v>
          </cell>
          <cell r="O540" t="str">
            <v>否</v>
          </cell>
          <cell r="P540">
            <v>30</v>
          </cell>
          <cell r="Q540">
            <v>594</v>
          </cell>
          <cell r="R540">
            <v>29</v>
          </cell>
          <cell r="S540">
            <v>574.20000000000005</v>
          </cell>
          <cell r="T540">
            <v>0</v>
          </cell>
          <cell r="U540">
            <v>0</v>
          </cell>
          <cell r="V540">
            <v>19.8</v>
          </cell>
          <cell r="W540">
            <v>29</v>
          </cell>
        </row>
        <row r="541">
          <cell r="J541" t="str">
            <v>D2006379</v>
          </cell>
          <cell r="K541">
            <v>3.5</v>
          </cell>
          <cell r="L541">
            <v>4</v>
          </cell>
          <cell r="M541">
            <v>24.1</v>
          </cell>
          <cell r="N541">
            <v>0.24</v>
          </cell>
          <cell r="O541" t="str">
            <v>否</v>
          </cell>
          <cell r="P541">
            <v>10</v>
          </cell>
          <cell r="Q541">
            <v>238</v>
          </cell>
          <cell r="R541">
            <v>10</v>
          </cell>
          <cell r="S541">
            <v>238</v>
          </cell>
          <cell r="T541">
            <v>0</v>
          </cell>
          <cell r="U541">
            <v>0</v>
          </cell>
          <cell r="V541">
            <v>23.8</v>
          </cell>
          <cell r="W541">
            <v>34</v>
          </cell>
        </row>
        <row r="542">
          <cell r="J542" t="str">
            <v>D4407779</v>
          </cell>
          <cell r="K542">
            <v>7</v>
          </cell>
          <cell r="L542">
            <v>9.4</v>
          </cell>
          <cell r="M542">
            <v>23.4</v>
          </cell>
          <cell r="N542">
            <v>2.4</v>
          </cell>
          <cell r="O542" t="str">
            <v>否</v>
          </cell>
          <cell r="P542">
            <v>30</v>
          </cell>
          <cell r="Q542">
            <v>798</v>
          </cell>
          <cell r="R542">
            <v>28</v>
          </cell>
          <cell r="S542">
            <v>744.80000000000007</v>
          </cell>
          <cell r="T542">
            <v>0</v>
          </cell>
          <cell r="U542">
            <v>0</v>
          </cell>
          <cell r="V542">
            <v>26.6</v>
          </cell>
          <cell r="W542">
            <v>38</v>
          </cell>
        </row>
        <row r="543">
          <cell r="J543" t="str">
            <v>D8334970</v>
          </cell>
          <cell r="K543">
            <v>21.5</v>
          </cell>
          <cell r="L543">
            <v>21.5</v>
          </cell>
          <cell r="M543">
            <v>7</v>
          </cell>
          <cell r="N543">
            <v>0.48</v>
          </cell>
          <cell r="O543" t="str">
            <v>否</v>
          </cell>
          <cell r="P543">
            <v>10</v>
          </cell>
          <cell r="Q543">
            <v>252</v>
          </cell>
          <cell r="R543">
            <v>10</v>
          </cell>
          <cell r="S543">
            <v>252</v>
          </cell>
          <cell r="T543">
            <v>0</v>
          </cell>
          <cell r="U543">
            <v>0</v>
          </cell>
          <cell r="V543">
            <v>25.2</v>
          </cell>
          <cell r="W543">
            <v>54</v>
          </cell>
        </row>
        <row r="544">
          <cell r="J544" t="str">
            <v>D6495577</v>
          </cell>
          <cell r="K544">
            <v>21</v>
          </cell>
          <cell r="L544">
            <v>22</v>
          </cell>
          <cell r="M544">
            <v>7</v>
          </cell>
          <cell r="N544">
            <v>0.48</v>
          </cell>
          <cell r="O544" t="str">
            <v>否</v>
          </cell>
          <cell r="P544">
            <v>10</v>
          </cell>
          <cell r="Q544">
            <v>261</v>
          </cell>
          <cell r="R544">
            <v>9</v>
          </cell>
          <cell r="S544">
            <v>234.9</v>
          </cell>
          <cell r="T544">
            <v>0</v>
          </cell>
          <cell r="U544">
            <v>0</v>
          </cell>
          <cell r="V544">
            <v>26.1</v>
          </cell>
          <cell r="W544">
            <v>56</v>
          </cell>
        </row>
        <row r="545">
          <cell r="J545" t="str">
            <v>D2491060</v>
          </cell>
          <cell r="K545">
            <v>7.4</v>
          </cell>
          <cell r="L545">
            <v>10.4</v>
          </cell>
          <cell r="M545">
            <v>19.8</v>
          </cell>
          <cell r="N545">
            <v>2.8</v>
          </cell>
          <cell r="O545" t="str">
            <v>否</v>
          </cell>
          <cell r="P545">
            <v>30</v>
          </cell>
          <cell r="Q545">
            <v>798</v>
          </cell>
          <cell r="R545">
            <v>28</v>
          </cell>
          <cell r="S545">
            <v>744.80000000000007</v>
          </cell>
          <cell r="T545">
            <v>0</v>
          </cell>
          <cell r="U545">
            <v>0</v>
          </cell>
          <cell r="V545">
            <v>26.6</v>
          </cell>
          <cell r="W545">
            <v>38</v>
          </cell>
        </row>
        <row r="546">
          <cell r="J546" t="str">
            <v>D5526395</v>
          </cell>
          <cell r="K546">
            <v>26.5</v>
          </cell>
          <cell r="L546">
            <v>8.3000000000000007</v>
          </cell>
          <cell r="M546">
            <v>16</v>
          </cell>
          <cell r="N546">
            <v>0.4</v>
          </cell>
          <cell r="O546" t="str">
            <v>否</v>
          </cell>
          <cell r="P546">
            <v>5</v>
          </cell>
          <cell r="Q546">
            <v>340</v>
          </cell>
          <cell r="R546">
            <v>6</v>
          </cell>
          <cell r="S546">
            <v>408</v>
          </cell>
          <cell r="T546">
            <v>20</v>
          </cell>
          <cell r="U546">
            <v>3</v>
          </cell>
          <cell r="V546">
            <v>68</v>
          </cell>
          <cell r="W546">
            <v>0</v>
          </cell>
        </row>
        <row r="547">
          <cell r="J547" t="str">
            <v>D6229613</v>
          </cell>
          <cell r="K547">
            <v>26.5</v>
          </cell>
          <cell r="L547">
            <v>8.3000000000000007</v>
          </cell>
          <cell r="M547">
            <v>16</v>
          </cell>
          <cell r="N547">
            <v>0.4</v>
          </cell>
          <cell r="O547" t="str">
            <v>否</v>
          </cell>
          <cell r="P547">
            <v>5</v>
          </cell>
          <cell r="Q547">
            <v>340</v>
          </cell>
          <cell r="R547">
            <v>6</v>
          </cell>
          <cell r="S547">
            <v>408</v>
          </cell>
          <cell r="T547">
            <v>20</v>
          </cell>
          <cell r="U547">
            <v>3</v>
          </cell>
          <cell r="V547">
            <v>68</v>
          </cell>
          <cell r="W547">
            <v>0</v>
          </cell>
        </row>
        <row r="548">
          <cell r="J548" t="str">
            <v>D4185497</v>
          </cell>
          <cell r="K548">
            <v>26.5</v>
          </cell>
          <cell r="L548">
            <v>8.3000000000000007</v>
          </cell>
          <cell r="M548">
            <v>16</v>
          </cell>
          <cell r="N548">
            <v>0.4</v>
          </cell>
          <cell r="O548" t="str">
            <v>否</v>
          </cell>
          <cell r="P548">
            <v>5</v>
          </cell>
          <cell r="Q548">
            <v>340</v>
          </cell>
          <cell r="R548">
            <v>6</v>
          </cell>
          <cell r="S548">
            <v>408</v>
          </cell>
          <cell r="T548">
            <v>20</v>
          </cell>
          <cell r="U548">
            <v>3</v>
          </cell>
          <cell r="V548">
            <v>68</v>
          </cell>
          <cell r="W548">
            <v>0</v>
          </cell>
        </row>
        <row r="549">
          <cell r="J549" t="str">
            <v>D3396936</v>
          </cell>
          <cell r="K549">
            <v>26.5</v>
          </cell>
          <cell r="L549">
            <v>8.3000000000000007</v>
          </cell>
          <cell r="M549">
            <v>16</v>
          </cell>
          <cell r="N549">
            <v>0.4</v>
          </cell>
          <cell r="O549" t="str">
            <v>否</v>
          </cell>
          <cell r="P549">
            <v>5</v>
          </cell>
          <cell r="Q549">
            <v>340</v>
          </cell>
          <cell r="R549">
            <v>6</v>
          </cell>
          <cell r="S549">
            <v>408</v>
          </cell>
          <cell r="T549">
            <v>20</v>
          </cell>
          <cell r="U549">
            <v>3</v>
          </cell>
          <cell r="V549">
            <v>68</v>
          </cell>
          <cell r="W549">
            <v>0</v>
          </cell>
        </row>
        <row r="550">
          <cell r="J550" t="str">
            <v>D8963599</v>
          </cell>
          <cell r="K550">
            <v>27.5</v>
          </cell>
          <cell r="L550">
            <v>15</v>
          </cell>
          <cell r="M550">
            <v>29</v>
          </cell>
          <cell r="N550">
            <v>1.1000000000000001</v>
          </cell>
          <cell r="O550" t="str">
            <v>否</v>
          </cell>
          <cell r="P550">
            <v>8</v>
          </cell>
          <cell r="Q550">
            <v>520</v>
          </cell>
          <cell r="R550">
            <v>8</v>
          </cell>
          <cell r="S550">
            <v>520</v>
          </cell>
          <cell r="T550">
            <v>8</v>
          </cell>
          <cell r="U550">
            <v>3</v>
          </cell>
          <cell r="V550">
            <v>65</v>
          </cell>
          <cell r="W550">
            <v>128</v>
          </cell>
        </row>
        <row r="551">
          <cell r="J551" t="str">
            <v>D2137321</v>
          </cell>
          <cell r="K551">
            <v>27.5</v>
          </cell>
          <cell r="L551">
            <v>15</v>
          </cell>
          <cell r="M551">
            <v>29</v>
          </cell>
          <cell r="N551">
            <v>1.1000000000000001</v>
          </cell>
          <cell r="O551" t="str">
            <v>否</v>
          </cell>
          <cell r="P551">
            <v>8</v>
          </cell>
          <cell r="Q551">
            <v>520</v>
          </cell>
          <cell r="R551">
            <v>8</v>
          </cell>
          <cell r="S551">
            <v>520</v>
          </cell>
          <cell r="T551">
            <v>8</v>
          </cell>
          <cell r="U551">
            <v>3</v>
          </cell>
          <cell r="V551">
            <v>65</v>
          </cell>
          <cell r="W551">
            <v>128</v>
          </cell>
        </row>
        <row r="552">
          <cell r="J552" t="str">
            <v>D9127472</v>
          </cell>
          <cell r="K552">
            <v>27.5</v>
          </cell>
          <cell r="L552">
            <v>15</v>
          </cell>
          <cell r="M552">
            <v>29</v>
          </cell>
          <cell r="N552">
            <v>1.1000000000000001</v>
          </cell>
          <cell r="O552" t="str">
            <v>否</v>
          </cell>
          <cell r="P552">
            <v>8</v>
          </cell>
          <cell r="Q552">
            <v>520</v>
          </cell>
          <cell r="R552">
            <v>8</v>
          </cell>
          <cell r="S552">
            <v>520</v>
          </cell>
          <cell r="T552">
            <v>8</v>
          </cell>
          <cell r="U552">
            <v>3</v>
          </cell>
          <cell r="V552">
            <v>65</v>
          </cell>
          <cell r="W552">
            <v>128</v>
          </cell>
        </row>
        <row r="553">
          <cell r="J553" t="str">
            <v>D1498156</v>
          </cell>
          <cell r="K553">
            <v>57.3</v>
          </cell>
          <cell r="L553">
            <v>21.2</v>
          </cell>
          <cell r="M553">
            <v>7.3</v>
          </cell>
          <cell r="N553">
            <v>1.8</v>
          </cell>
          <cell r="O553" t="str">
            <v>否</v>
          </cell>
          <cell r="P553">
            <v>5</v>
          </cell>
          <cell r="Q553">
            <v>680</v>
          </cell>
          <cell r="R553">
            <v>5</v>
          </cell>
          <cell r="S553">
            <v>680</v>
          </cell>
          <cell r="T553">
            <v>5</v>
          </cell>
          <cell r="U553">
            <v>3</v>
          </cell>
          <cell r="V553">
            <v>136</v>
          </cell>
          <cell r="W553">
            <v>199</v>
          </cell>
        </row>
        <row r="554">
          <cell r="J554" t="str">
            <v>D7912625</v>
          </cell>
          <cell r="K554">
            <v>57.3</v>
          </cell>
          <cell r="L554">
            <v>21.2</v>
          </cell>
          <cell r="M554">
            <v>7.3</v>
          </cell>
          <cell r="N554">
            <v>1.8</v>
          </cell>
          <cell r="O554" t="str">
            <v>否</v>
          </cell>
          <cell r="P554">
            <v>5</v>
          </cell>
          <cell r="Q554">
            <v>680</v>
          </cell>
          <cell r="R554">
            <v>5</v>
          </cell>
          <cell r="S554">
            <v>680</v>
          </cell>
          <cell r="T554">
            <v>5</v>
          </cell>
          <cell r="U554">
            <v>3</v>
          </cell>
          <cell r="V554">
            <v>136</v>
          </cell>
          <cell r="W554">
            <v>199</v>
          </cell>
        </row>
        <row r="555">
          <cell r="J555" t="str">
            <v>D6409761</v>
          </cell>
          <cell r="K555">
            <v>34</v>
          </cell>
          <cell r="L555">
            <v>18.8</v>
          </cell>
          <cell r="M555">
            <v>5</v>
          </cell>
          <cell r="N555">
            <v>1</v>
          </cell>
          <cell r="O555" t="str">
            <v>否</v>
          </cell>
          <cell r="P555">
            <v>10</v>
          </cell>
          <cell r="Q555">
            <v>960</v>
          </cell>
          <cell r="R555">
            <v>10</v>
          </cell>
          <cell r="S555">
            <v>960</v>
          </cell>
          <cell r="T555">
            <v>10</v>
          </cell>
          <cell r="U555">
            <v>3</v>
          </cell>
          <cell r="V555">
            <v>96</v>
          </cell>
          <cell r="W555">
            <v>174</v>
          </cell>
        </row>
        <row r="556">
          <cell r="J556" t="str">
            <v>D4082334</v>
          </cell>
          <cell r="K556">
            <v>34</v>
          </cell>
          <cell r="L556">
            <v>18.8</v>
          </cell>
          <cell r="M556">
            <v>5</v>
          </cell>
          <cell r="N556">
            <v>1</v>
          </cell>
          <cell r="O556" t="str">
            <v>否</v>
          </cell>
          <cell r="P556">
            <v>10</v>
          </cell>
          <cell r="Q556">
            <v>960</v>
          </cell>
          <cell r="R556">
            <v>10</v>
          </cell>
          <cell r="S556">
            <v>960</v>
          </cell>
          <cell r="T556">
            <v>10</v>
          </cell>
          <cell r="U556">
            <v>3</v>
          </cell>
          <cell r="V556">
            <v>96</v>
          </cell>
          <cell r="W556">
            <v>174</v>
          </cell>
        </row>
        <row r="557">
          <cell r="J557" t="str">
            <v>D7287044</v>
          </cell>
          <cell r="K557">
            <v>34</v>
          </cell>
          <cell r="L557">
            <v>18.8</v>
          </cell>
          <cell r="M557">
            <v>5</v>
          </cell>
          <cell r="N557">
            <v>1</v>
          </cell>
          <cell r="O557" t="str">
            <v>否</v>
          </cell>
          <cell r="P557">
            <v>10</v>
          </cell>
          <cell r="Q557">
            <v>960</v>
          </cell>
          <cell r="R557">
            <v>10</v>
          </cell>
          <cell r="S557">
            <v>960</v>
          </cell>
          <cell r="T557">
            <v>10</v>
          </cell>
          <cell r="U557">
            <v>3</v>
          </cell>
          <cell r="V557">
            <v>96</v>
          </cell>
          <cell r="W557">
            <v>174</v>
          </cell>
        </row>
        <row r="558">
          <cell r="J558" t="str">
            <v>D5361591</v>
          </cell>
          <cell r="K558">
            <v>26.5</v>
          </cell>
          <cell r="L558">
            <v>8.3000000000000007</v>
          </cell>
          <cell r="M558">
            <v>16</v>
          </cell>
          <cell r="N558">
            <v>0.4</v>
          </cell>
          <cell r="O558" t="str">
            <v>否</v>
          </cell>
          <cell r="P558">
            <v>10</v>
          </cell>
          <cell r="Q558">
            <v>320</v>
          </cell>
          <cell r="R558">
            <v>6</v>
          </cell>
          <cell r="S558">
            <v>192</v>
          </cell>
          <cell r="T558">
            <v>20</v>
          </cell>
          <cell r="U558">
            <v>3</v>
          </cell>
          <cell r="V558">
            <v>32</v>
          </cell>
          <cell r="W558">
            <v>0</v>
          </cell>
        </row>
        <row r="559">
          <cell r="J559" t="str">
            <v>D6607996</v>
          </cell>
          <cell r="K559">
            <v>26.5</v>
          </cell>
          <cell r="L559">
            <v>8.3000000000000007</v>
          </cell>
          <cell r="M559">
            <v>16</v>
          </cell>
          <cell r="N559">
            <v>0.4</v>
          </cell>
          <cell r="O559" t="str">
            <v>否</v>
          </cell>
          <cell r="P559">
            <v>10</v>
          </cell>
          <cell r="Q559">
            <v>320</v>
          </cell>
          <cell r="R559">
            <v>6</v>
          </cell>
          <cell r="S559">
            <v>192</v>
          </cell>
          <cell r="T559">
            <v>20</v>
          </cell>
          <cell r="U559">
            <v>3</v>
          </cell>
          <cell r="V559">
            <v>32</v>
          </cell>
          <cell r="W559">
            <v>0</v>
          </cell>
        </row>
        <row r="560">
          <cell r="J560" t="str">
            <v>D6292162</v>
          </cell>
          <cell r="K560">
            <v>26.5</v>
          </cell>
          <cell r="L560">
            <v>8.3000000000000007</v>
          </cell>
          <cell r="M560">
            <v>16</v>
          </cell>
          <cell r="N560">
            <v>0.4</v>
          </cell>
          <cell r="O560" t="str">
            <v>否</v>
          </cell>
          <cell r="P560">
            <v>10</v>
          </cell>
          <cell r="Q560">
            <v>320</v>
          </cell>
          <cell r="R560">
            <v>6</v>
          </cell>
          <cell r="S560">
            <v>192</v>
          </cell>
          <cell r="T560">
            <v>20</v>
          </cell>
          <cell r="U560">
            <v>3</v>
          </cell>
          <cell r="V560">
            <v>32</v>
          </cell>
          <cell r="W560">
            <v>0</v>
          </cell>
        </row>
        <row r="561">
          <cell r="J561" t="str">
            <v>D2898208</v>
          </cell>
          <cell r="K561">
            <v>26.5</v>
          </cell>
          <cell r="L561">
            <v>8.3000000000000007</v>
          </cell>
          <cell r="M561">
            <v>16</v>
          </cell>
          <cell r="N561">
            <v>0.4</v>
          </cell>
          <cell r="O561" t="str">
            <v>否</v>
          </cell>
          <cell r="P561">
            <v>10</v>
          </cell>
          <cell r="Q561">
            <v>320</v>
          </cell>
          <cell r="R561">
            <v>6</v>
          </cell>
          <cell r="S561">
            <v>192</v>
          </cell>
          <cell r="T561">
            <v>20</v>
          </cell>
          <cell r="U561">
            <v>3</v>
          </cell>
          <cell r="V561">
            <v>32</v>
          </cell>
          <cell r="W561">
            <v>0</v>
          </cell>
        </row>
        <row r="562">
          <cell r="J562" t="str">
            <v>D4409435</v>
          </cell>
          <cell r="K562">
            <v>76.5</v>
          </cell>
          <cell r="L562">
            <v>26.7</v>
          </cell>
          <cell r="M562">
            <v>10.6</v>
          </cell>
          <cell r="N562">
            <v>5.3</v>
          </cell>
          <cell r="O562" t="str">
            <v>否</v>
          </cell>
          <cell r="P562">
            <v>5</v>
          </cell>
          <cell r="Q562">
            <v>1900</v>
          </cell>
          <cell r="R562">
            <v>5</v>
          </cell>
          <cell r="S562">
            <v>1900</v>
          </cell>
          <cell r="T562">
            <v>5</v>
          </cell>
          <cell r="U562">
            <v>3</v>
          </cell>
          <cell r="V562">
            <v>380</v>
          </cell>
          <cell r="W562">
            <v>580</v>
          </cell>
        </row>
        <row r="563">
          <cell r="J563" t="str">
            <v>D2060274</v>
          </cell>
          <cell r="K563">
            <v>16</v>
          </cell>
          <cell r="L563">
            <v>11</v>
          </cell>
          <cell r="M563">
            <v>23.5</v>
          </cell>
          <cell r="N563">
            <v>0.36</v>
          </cell>
          <cell r="O563" t="str">
            <v>否</v>
          </cell>
          <cell r="P563">
            <v>12</v>
          </cell>
          <cell r="Q563">
            <v>645.59999999999991</v>
          </cell>
          <cell r="R563">
            <v>12</v>
          </cell>
          <cell r="S563">
            <v>645.59999999999991</v>
          </cell>
          <cell r="T563">
            <v>0</v>
          </cell>
          <cell r="U563">
            <v>0</v>
          </cell>
          <cell r="V563">
            <v>53.8</v>
          </cell>
          <cell r="W563">
            <v>79</v>
          </cell>
        </row>
        <row r="564">
          <cell r="J564" t="str">
            <v>D7086498</v>
          </cell>
          <cell r="K564">
            <v>16</v>
          </cell>
          <cell r="L564">
            <v>11</v>
          </cell>
          <cell r="M564">
            <v>23.5</v>
          </cell>
          <cell r="N564">
            <v>0.36</v>
          </cell>
          <cell r="O564" t="str">
            <v>否</v>
          </cell>
          <cell r="P564">
            <v>12</v>
          </cell>
          <cell r="Q564">
            <v>645.59999999999991</v>
          </cell>
          <cell r="R564">
            <v>12</v>
          </cell>
          <cell r="S564">
            <v>645.59999999999991</v>
          </cell>
          <cell r="T564">
            <v>0</v>
          </cell>
          <cell r="U564">
            <v>0</v>
          </cell>
          <cell r="V564">
            <v>53.8</v>
          </cell>
          <cell r="W564">
            <v>79</v>
          </cell>
        </row>
        <row r="565">
          <cell r="J565" t="str">
            <v>D8741050</v>
          </cell>
          <cell r="K565">
            <v>13.2</v>
          </cell>
          <cell r="L565">
            <v>13.2</v>
          </cell>
          <cell r="M565">
            <v>21</v>
          </cell>
          <cell r="N565">
            <v>0.47</v>
          </cell>
          <cell r="O565" t="str">
            <v>否</v>
          </cell>
          <cell r="P565">
            <v>12</v>
          </cell>
          <cell r="Q565">
            <v>816</v>
          </cell>
          <cell r="R565">
            <v>12</v>
          </cell>
          <cell r="S565">
            <v>816</v>
          </cell>
          <cell r="T565">
            <v>0</v>
          </cell>
          <cell r="U565">
            <v>0</v>
          </cell>
          <cell r="V565">
            <v>68</v>
          </cell>
          <cell r="W565">
            <v>99</v>
          </cell>
        </row>
        <row r="566">
          <cell r="J566" t="str">
            <v>D7727010</v>
          </cell>
          <cell r="K566">
            <v>19</v>
          </cell>
          <cell r="L566">
            <v>19</v>
          </cell>
          <cell r="M566">
            <v>19</v>
          </cell>
          <cell r="N566">
            <v>0.72</v>
          </cell>
          <cell r="O566" t="str">
            <v>否</v>
          </cell>
          <cell r="P566">
            <v>8</v>
          </cell>
          <cell r="Q566">
            <v>624</v>
          </cell>
          <cell r="R566">
            <v>8</v>
          </cell>
          <cell r="S566">
            <v>624</v>
          </cell>
          <cell r="T566">
            <v>0</v>
          </cell>
          <cell r="U566">
            <v>0</v>
          </cell>
          <cell r="V566">
            <v>78</v>
          </cell>
          <cell r="W566">
            <v>128</v>
          </cell>
        </row>
        <row r="567">
          <cell r="J567" t="str">
            <v>D9590480</v>
          </cell>
          <cell r="K567">
            <v>11.5</v>
          </cell>
          <cell r="L567">
            <v>11.5</v>
          </cell>
          <cell r="M567">
            <v>21.5</v>
          </cell>
          <cell r="N567">
            <v>0.41</v>
          </cell>
          <cell r="O567" t="str">
            <v>否</v>
          </cell>
          <cell r="P567">
            <v>40</v>
          </cell>
          <cell r="Q567">
            <v>1800</v>
          </cell>
          <cell r="R567">
            <v>40</v>
          </cell>
          <cell r="S567">
            <v>1800</v>
          </cell>
          <cell r="T567">
            <v>0</v>
          </cell>
          <cell r="U567">
            <v>0</v>
          </cell>
          <cell r="V567">
            <v>45</v>
          </cell>
          <cell r="W567">
            <v>78</v>
          </cell>
        </row>
        <row r="568">
          <cell r="J568" t="str">
            <v>D3698978</v>
          </cell>
          <cell r="K568">
            <v>11.5</v>
          </cell>
          <cell r="L568">
            <v>11.5</v>
          </cell>
          <cell r="M568">
            <v>21.5</v>
          </cell>
          <cell r="N568">
            <v>0.41</v>
          </cell>
          <cell r="O568" t="str">
            <v>否</v>
          </cell>
          <cell r="P568">
            <v>40</v>
          </cell>
          <cell r="Q568">
            <v>1800</v>
          </cell>
          <cell r="R568">
            <v>40</v>
          </cell>
          <cell r="S568">
            <v>1800</v>
          </cell>
          <cell r="T568">
            <v>0</v>
          </cell>
          <cell r="U568">
            <v>0</v>
          </cell>
          <cell r="V568">
            <v>45</v>
          </cell>
          <cell r="W568">
            <v>78</v>
          </cell>
        </row>
        <row r="569">
          <cell r="J569" t="str">
            <v>D8327263</v>
          </cell>
          <cell r="K569">
            <v>11.5</v>
          </cell>
          <cell r="L569">
            <v>11.5</v>
          </cell>
          <cell r="M569">
            <v>21.5</v>
          </cell>
          <cell r="N569">
            <v>0.41</v>
          </cell>
          <cell r="O569" t="str">
            <v>否</v>
          </cell>
          <cell r="P569">
            <v>40</v>
          </cell>
          <cell r="Q569">
            <v>1800</v>
          </cell>
          <cell r="R569">
            <v>40</v>
          </cell>
          <cell r="S569">
            <v>1800</v>
          </cell>
          <cell r="T569">
            <v>0</v>
          </cell>
          <cell r="U569">
            <v>0</v>
          </cell>
          <cell r="V569">
            <v>45</v>
          </cell>
          <cell r="W569">
            <v>78</v>
          </cell>
        </row>
        <row r="570">
          <cell r="J570" t="str">
            <v>D1507349</v>
          </cell>
          <cell r="K570">
            <v>11.5</v>
          </cell>
          <cell r="L570">
            <v>11.5</v>
          </cell>
          <cell r="M570">
            <v>21.5</v>
          </cell>
          <cell r="N570">
            <v>0.41</v>
          </cell>
          <cell r="O570" t="str">
            <v>否</v>
          </cell>
          <cell r="P570">
            <v>40</v>
          </cell>
          <cell r="Q570">
            <v>1800</v>
          </cell>
          <cell r="R570">
            <v>40</v>
          </cell>
          <cell r="S570">
            <v>1800</v>
          </cell>
          <cell r="T570">
            <v>0</v>
          </cell>
          <cell r="U570">
            <v>0</v>
          </cell>
          <cell r="V570">
            <v>45</v>
          </cell>
          <cell r="W570">
            <v>78</v>
          </cell>
        </row>
        <row r="571">
          <cell r="J571" t="str">
            <v>D3867074</v>
          </cell>
          <cell r="K571">
            <v>12.5</v>
          </cell>
          <cell r="L571">
            <v>12.5</v>
          </cell>
          <cell r="M571">
            <v>20</v>
          </cell>
          <cell r="N571">
            <v>0.37</v>
          </cell>
          <cell r="O571" t="str">
            <v>否</v>
          </cell>
          <cell r="P571">
            <v>18</v>
          </cell>
          <cell r="Q571">
            <v>540</v>
          </cell>
          <cell r="R571">
            <v>18</v>
          </cell>
          <cell r="S571">
            <v>540</v>
          </cell>
          <cell r="T571">
            <v>0</v>
          </cell>
          <cell r="U571">
            <v>0</v>
          </cell>
          <cell r="V571">
            <v>30</v>
          </cell>
          <cell r="W571">
            <v>49</v>
          </cell>
        </row>
        <row r="572">
          <cell r="J572" t="str">
            <v>D9709504</v>
          </cell>
          <cell r="K572">
            <v>12.5</v>
          </cell>
          <cell r="L572">
            <v>12.5</v>
          </cell>
          <cell r="M572">
            <v>20</v>
          </cell>
          <cell r="N572">
            <v>0.37</v>
          </cell>
          <cell r="O572" t="str">
            <v>否</v>
          </cell>
          <cell r="P572">
            <v>18</v>
          </cell>
          <cell r="Q572">
            <v>540</v>
          </cell>
          <cell r="R572">
            <v>18</v>
          </cell>
          <cell r="S572">
            <v>540</v>
          </cell>
          <cell r="T572">
            <v>0</v>
          </cell>
          <cell r="U572">
            <v>0</v>
          </cell>
          <cell r="V572">
            <v>30</v>
          </cell>
          <cell r="W572">
            <v>49</v>
          </cell>
        </row>
        <row r="573">
          <cell r="J573" t="str">
            <v>D9374360</v>
          </cell>
          <cell r="K573">
            <v>12.5</v>
          </cell>
          <cell r="L573">
            <v>12.5</v>
          </cell>
          <cell r="M573">
            <v>20</v>
          </cell>
          <cell r="N573">
            <v>0.37</v>
          </cell>
          <cell r="O573" t="str">
            <v>否</v>
          </cell>
          <cell r="P573">
            <v>18</v>
          </cell>
          <cell r="Q573">
            <v>540</v>
          </cell>
          <cell r="R573">
            <v>18</v>
          </cell>
          <cell r="S573">
            <v>540</v>
          </cell>
          <cell r="T573">
            <v>0</v>
          </cell>
          <cell r="U573">
            <v>0</v>
          </cell>
          <cell r="V573">
            <v>30</v>
          </cell>
          <cell r="W573">
            <v>49</v>
          </cell>
        </row>
        <row r="574">
          <cell r="J574" t="str">
            <v>D2782886</v>
          </cell>
          <cell r="K574">
            <v>14.5</v>
          </cell>
          <cell r="L574">
            <v>14.5</v>
          </cell>
          <cell r="M574">
            <v>36</v>
          </cell>
          <cell r="N574">
            <v>0.74</v>
          </cell>
          <cell r="O574" t="str">
            <v>否</v>
          </cell>
          <cell r="P574">
            <v>24</v>
          </cell>
          <cell r="Q574">
            <v>1800</v>
          </cell>
          <cell r="R574">
            <v>24</v>
          </cell>
          <cell r="S574">
            <v>1800</v>
          </cell>
          <cell r="T574">
            <v>0</v>
          </cell>
          <cell r="U574">
            <v>0</v>
          </cell>
          <cell r="V574">
            <v>75</v>
          </cell>
          <cell r="W574">
            <v>119</v>
          </cell>
        </row>
        <row r="575">
          <cell r="J575" t="str">
            <v>D2059819</v>
          </cell>
          <cell r="K575">
            <v>14.5</v>
          </cell>
          <cell r="L575">
            <v>14.5</v>
          </cell>
          <cell r="M575">
            <v>36</v>
          </cell>
          <cell r="N575">
            <v>0.74</v>
          </cell>
          <cell r="O575" t="str">
            <v>否</v>
          </cell>
          <cell r="P575">
            <v>24</v>
          </cell>
          <cell r="Q575">
            <v>1800</v>
          </cell>
          <cell r="R575">
            <v>24</v>
          </cell>
          <cell r="S575">
            <v>1800</v>
          </cell>
          <cell r="T575">
            <v>0</v>
          </cell>
          <cell r="U575">
            <v>0</v>
          </cell>
          <cell r="V575">
            <v>75</v>
          </cell>
          <cell r="W575">
            <v>119</v>
          </cell>
        </row>
        <row r="576">
          <cell r="J576" t="str">
            <v>D1335139</v>
          </cell>
          <cell r="K576">
            <v>0</v>
          </cell>
          <cell r="L576">
            <v>0</v>
          </cell>
          <cell r="M576">
            <v>0</v>
          </cell>
          <cell r="N576">
            <v>0</v>
          </cell>
          <cell r="O576" t="str">
            <v>否</v>
          </cell>
          <cell r="P576">
            <v>0</v>
          </cell>
          <cell r="Q576">
            <v>0</v>
          </cell>
          <cell r="R576">
            <v>2</v>
          </cell>
          <cell r="S576">
            <v>824</v>
          </cell>
          <cell r="T576">
            <v>0</v>
          </cell>
          <cell r="U576">
            <v>0</v>
          </cell>
          <cell r="V576">
            <v>412</v>
          </cell>
          <cell r="W576">
            <v>588</v>
          </cell>
        </row>
        <row r="577">
          <cell r="J577" t="str">
            <v>D1750695</v>
          </cell>
          <cell r="K577">
            <v>0</v>
          </cell>
          <cell r="L577">
            <v>0</v>
          </cell>
          <cell r="M577">
            <v>0</v>
          </cell>
          <cell r="N577">
            <v>0</v>
          </cell>
          <cell r="O577" t="str">
            <v>否</v>
          </cell>
          <cell r="P577">
            <v>0</v>
          </cell>
          <cell r="Q577">
            <v>0</v>
          </cell>
          <cell r="R577">
            <v>2</v>
          </cell>
          <cell r="S577">
            <v>884</v>
          </cell>
          <cell r="T577">
            <v>0</v>
          </cell>
          <cell r="U577">
            <v>0</v>
          </cell>
          <cell r="V577">
            <v>442</v>
          </cell>
          <cell r="W577">
            <v>588</v>
          </cell>
        </row>
        <row r="578">
          <cell r="J578" t="str">
            <v>D1321984</v>
          </cell>
          <cell r="K578">
            <v>0</v>
          </cell>
          <cell r="L578">
            <v>0</v>
          </cell>
          <cell r="M578">
            <v>0</v>
          </cell>
          <cell r="N578">
            <v>0</v>
          </cell>
          <cell r="O578" t="str">
            <v>否</v>
          </cell>
          <cell r="P578">
            <v>0</v>
          </cell>
          <cell r="Q578">
            <v>0</v>
          </cell>
          <cell r="R578">
            <v>2</v>
          </cell>
          <cell r="S578">
            <v>884</v>
          </cell>
          <cell r="T578">
            <v>0</v>
          </cell>
          <cell r="U578">
            <v>0</v>
          </cell>
          <cell r="V578">
            <v>442</v>
          </cell>
          <cell r="W578">
            <v>588</v>
          </cell>
        </row>
        <row r="579">
          <cell r="J579" t="str">
            <v>D1793366</v>
          </cell>
          <cell r="K579">
            <v>0</v>
          </cell>
          <cell r="L579">
            <v>0</v>
          </cell>
          <cell r="M579">
            <v>0</v>
          </cell>
          <cell r="N579">
            <v>0</v>
          </cell>
          <cell r="O579" t="str">
            <v>否</v>
          </cell>
          <cell r="P579">
            <v>0</v>
          </cell>
          <cell r="Q579">
            <v>0</v>
          </cell>
          <cell r="R579">
            <v>2</v>
          </cell>
          <cell r="S579">
            <v>824</v>
          </cell>
          <cell r="T579">
            <v>0</v>
          </cell>
          <cell r="U579">
            <v>0</v>
          </cell>
          <cell r="V579">
            <v>412</v>
          </cell>
          <cell r="W579">
            <v>588</v>
          </cell>
        </row>
        <row r="580">
          <cell r="J580" t="str">
            <v>D1414026</v>
          </cell>
          <cell r="K580">
            <v>0</v>
          </cell>
          <cell r="L580">
            <v>0</v>
          </cell>
          <cell r="M580">
            <v>0</v>
          </cell>
          <cell r="N580">
            <v>0</v>
          </cell>
          <cell r="O580" t="str">
            <v>否</v>
          </cell>
          <cell r="P580">
            <v>0</v>
          </cell>
          <cell r="Q580">
            <v>0</v>
          </cell>
          <cell r="R580">
            <v>2</v>
          </cell>
          <cell r="S580">
            <v>918</v>
          </cell>
          <cell r="T580">
            <v>0</v>
          </cell>
          <cell r="U580">
            <v>0</v>
          </cell>
          <cell r="V580">
            <v>459</v>
          </cell>
          <cell r="W580">
            <v>597.79999999999995</v>
          </cell>
        </row>
        <row r="581">
          <cell r="J581" t="str">
            <v>D1690848</v>
          </cell>
          <cell r="K581">
            <v>25</v>
          </cell>
          <cell r="L581">
            <v>25</v>
          </cell>
          <cell r="M581">
            <v>58</v>
          </cell>
          <cell r="N581">
            <v>3.7</v>
          </cell>
          <cell r="O581" t="str">
            <v>否</v>
          </cell>
          <cell r="P581">
            <v>0</v>
          </cell>
          <cell r="Q581">
            <v>0</v>
          </cell>
          <cell r="R581">
            <v>2</v>
          </cell>
          <cell r="S581">
            <v>368</v>
          </cell>
          <cell r="T581">
            <v>0</v>
          </cell>
          <cell r="U581">
            <v>0</v>
          </cell>
          <cell r="V581">
            <v>184</v>
          </cell>
          <cell r="W581">
            <v>299</v>
          </cell>
        </row>
        <row r="582">
          <cell r="J582" t="str">
            <v>D1652764</v>
          </cell>
          <cell r="K582">
            <v>35</v>
          </cell>
          <cell r="L582">
            <v>35</v>
          </cell>
          <cell r="M582">
            <v>58</v>
          </cell>
          <cell r="N582">
            <v>4.5</v>
          </cell>
          <cell r="O582" t="str">
            <v>否</v>
          </cell>
          <cell r="P582">
            <v>0</v>
          </cell>
          <cell r="Q582">
            <v>0</v>
          </cell>
          <cell r="R582">
            <v>7</v>
          </cell>
          <cell r="S582">
            <v>1232</v>
          </cell>
          <cell r="T582">
            <v>0</v>
          </cell>
          <cell r="U582">
            <v>0</v>
          </cell>
          <cell r="V582">
            <v>176</v>
          </cell>
          <cell r="W582">
            <v>397.6</v>
          </cell>
        </row>
        <row r="583">
          <cell r="J583" t="str">
            <v>D1756037</v>
          </cell>
          <cell r="K583">
            <v>0</v>
          </cell>
          <cell r="L583">
            <v>0</v>
          </cell>
          <cell r="M583">
            <v>0</v>
          </cell>
          <cell r="N583">
            <v>0</v>
          </cell>
          <cell r="O583" t="str">
            <v>否</v>
          </cell>
          <cell r="P583">
            <v>0</v>
          </cell>
          <cell r="Q583">
            <v>0</v>
          </cell>
          <cell r="R583">
            <v>2</v>
          </cell>
          <cell r="S583">
            <v>314</v>
          </cell>
          <cell r="T583">
            <v>0</v>
          </cell>
          <cell r="U583">
            <v>0</v>
          </cell>
          <cell r="V583">
            <v>157</v>
          </cell>
          <cell r="W583">
            <v>526</v>
          </cell>
        </row>
        <row r="584">
          <cell r="J584" t="str">
            <v>D1324875</v>
          </cell>
          <cell r="K584">
            <v>25</v>
          </cell>
          <cell r="L584">
            <v>25</v>
          </cell>
          <cell r="M584">
            <v>63</v>
          </cell>
          <cell r="N584">
            <v>2.6</v>
          </cell>
          <cell r="O584" t="str">
            <v>否</v>
          </cell>
          <cell r="P584">
            <v>0</v>
          </cell>
          <cell r="Q584">
            <v>0</v>
          </cell>
          <cell r="R584">
            <v>7</v>
          </cell>
          <cell r="S584">
            <v>875</v>
          </cell>
          <cell r="T584">
            <v>0</v>
          </cell>
          <cell r="U584">
            <v>0</v>
          </cell>
          <cell r="V584">
            <v>125</v>
          </cell>
          <cell r="W584">
            <v>196</v>
          </cell>
        </row>
        <row r="585">
          <cell r="J585" t="str">
            <v>D1146302</v>
          </cell>
          <cell r="K585">
            <v>24</v>
          </cell>
          <cell r="L585">
            <v>24</v>
          </cell>
          <cell r="M585">
            <v>44</v>
          </cell>
          <cell r="N585">
            <v>4.5</v>
          </cell>
          <cell r="O585" t="str">
            <v>否</v>
          </cell>
          <cell r="P585">
            <v>0</v>
          </cell>
          <cell r="Q585">
            <v>0</v>
          </cell>
          <cell r="R585">
            <v>12</v>
          </cell>
          <cell r="S585">
            <v>2280</v>
          </cell>
          <cell r="T585">
            <v>0</v>
          </cell>
          <cell r="U585">
            <v>0</v>
          </cell>
          <cell r="V585">
            <v>190</v>
          </cell>
          <cell r="W585">
            <v>387.8</v>
          </cell>
        </row>
        <row r="586">
          <cell r="J586" t="str">
            <v>D1231176</v>
          </cell>
          <cell r="K586">
            <v>24</v>
          </cell>
          <cell r="L586">
            <v>24</v>
          </cell>
          <cell r="M586">
            <v>44</v>
          </cell>
          <cell r="N586">
            <v>4.5</v>
          </cell>
          <cell r="O586" t="str">
            <v>否</v>
          </cell>
          <cell r="P586">
            <v>0</v>
          </cell>
          <cell r="Q586">
            <v>0</v>
          </cell>
          <cell r="R586">
            <v>12</v>
          </cell>
          <cell r="S586">
            <v>2280</v>
          </cell>
          <cell r="T586">
            <v>0</v>
          </cell>
          <cell r="U586">
            <v>0</v>
          </cell>
          <cell r="V586">
            <v>190</v>
          </cell>
          <cell r="W586">
            <v>387.8</v>
          </cell>
        </row>
        <row r="587">
          <cell r="J587" t="str">
            <v>D1969602</v>
          </cell>
          <cell r="K587">
            <v>24</v>
          </cell>
          <cell r="L587">
            <v>24</v>
          </cell>
          <cell r="M587">
            <v>33</v>
          </cell>
          <cell r="N587">
            <v>1</v>
          </cell>
          <cell r="O587" t="str">
            <v>否</v>
          </cell>
          <cell r="P587">
            <v>0</v>
          </cell>
          <cell r="Q587">
            <v>0</v>
          </cell>
          <cell r="R587">
            <v>60</v>
          </cell>
          <cell r="S587">
            <v>2100</v>
          </cell>
          <cell r="T587">
            <v>0</v>
          </cell>
          <cell r="U587">
            <v>0</v>
          </cell>
          <cell r="V587">
            <v>35</v>
          </cell>
          <cell r="W587">
            <v>77</v>
          </cell>
        </row>
        <row r="588">
          <cell r="J588" t="str">
            <v>D1290049</v>
          </cell>
          <cell r="K588">
            <v>24</v>
          </cell>
          <cell r="L588">
            <v>24</v>
          </cell>
          <cell r="M588">
            <v>33</v>
          </cell>
          <cell r="N588">
            <v>1</v>
          </cell>
          <cell r="O588" t="str">
            <v>否</v>
          </cell>
          <cell r="P588">
            <v>0</v>
          </cell>
          <cell r="Q588">
            <v>0</v>
          </cell>
          <cell r="R588">
            <v>62</v>
          </cell>
          <cell r="S588">
            <v>2170</v>
          </cell>
          <cell r="T588">
            <v>0</v>
          </cell>
          <cell r="U588">
            <v>0</v>
          </cell>
          <cell r="V588">
            <v>35</v>
          </cell>
          <cell r="W588">
            <v>77</v>
          </cell>
        </row>
        <row r="589">
          <cell r="J589" t="str">
            <v>D1237154</v>
          </cell>
          <cell r="K589">
            <v>35</v>
          </cell>
          <cell r="L589">
            <v>35</v>
          </cell>
          <cell r="M589">
            <v>58</v>
          </cell>
          <cell r="N589">
            <v>6</v>
          </cell>
          <cell r="O589" t="str">
            <v>否</v>
          </cell>
          <cell r="P589">
            <v>0</v>
          </cell>
          <cell r="Q589">
            <v>0</v>
          </cell>
          <cell r="R589">
            <v>2</v>
          </cell>
          <cell r="S589">
            <v>770</v>
          </cell>
          <cell r="T589">
            <v>0</v>
          </cell>
          <cell r="U589">
            <v>0</v>
          </cell>
          <cell r="V589">
            <v>385</v>
          </cell>
          <cell r="W589">
            <v>497.7</v>
          </cell>
        </row>
        <row r="590">
          <cell r="J590" t="str">
            <v>D1167941</v>
          </cell>
          <cell r="K590">
            <v>35</v>
          </cell>
          <cell r="L590">
            <v>35</v>
          </cell>
          <cell r="M590">
            <v>63</v>
          </cell>
          <cell r="N590">
            <v>4.8</v>
          </cell>
          <cell r="O590" t="str">
            <v>否</v>
          </cell>
          <cell r="P590">
            <v>0</v>
          </cell>
          <cell r="Q590">
            <v>0</v>
          </cell>
          <cell r="R590">
            <v>2</v>
          </cell>
          <cell r="S590">
            <v>566</v>
          </cell>
          <cell r="T590">
            <v>0</v>
          </cell>
          <cell r="U590">
            <v>0</v>
          </cell>
          <cell r="V590">
            <v>283</v>
          </cell>
          <cell r="W590">
            <v>397.6</v>
          </cell>
        </row>
        <row r="591">
          <cell r="J591" t="str">
            <v>D1702948</v>
          </cell>
          <cell r="K591">
            <v>24</v>
          </cell>
          <cell r="L591">
            <v>24</v>
          </cell>
          <cell r="M591">
            <v>33</v>
          </cell>
          <cell r="N591">
            <v>1</v>
          </cell>
          <cell r="O591" t="str">
            <v>否</v>
          </cell>
          <cell r="P591">
            <v>0</v>
          </cell>
          <cell r="Q591">
            <v>0</v>
          </cell>
          <cell r="R591">
            <v>7</v>
          </cell>
          <cell r="S591">
            <v>273</v>
          </cell>
          <cell r="T591">
            <v>0</v>
          </cell>
          <cell r="U591">
            <v>0</v>
          </cell>
          <cell r="V591">
            <v>39</v>
          </cell>
          <cell r="W591">
            <v>77</v>
          </cell>
        </row>
        <row r="592">
          <cell r="J592" t="str">
            <v>D1422282</v>
          </cell>
          <cell r="K592">
            <v>24</v>
          </cell>
          <cell r="L592">
            <v>24</v>
          </cell>
          <cell r="M592">
            <v>33</v>
          </cell>
          <cell r="N592">
            <v>1</v>
          </cell>
          <cell r="O592" t="str">
            <v>否</v>
          </cell>
          <cell r="P592">
            <v>0</v>
          </cell>
          <cell r="Q592">
            <v>0</v>
          </cell>
          <cell r="R592">
            <v>22</v>
          </cell>
          <cell r="S592">
            <v>858</v>
          </cell>
          <cell r="T592">
            <v>0</v>
          </cell>
          <cell r="U592">
            <v>0</v>
          </cell>
          <cell r="V592">
            <v>39</v>
          </cell>
          <cell r="W592">
            <v>77</v>
          </cell>
        </row>
        <row r="593">
          <cell r="J593" t="str">
            <v>D1267117</v>
          </cell>
          <cell r="K593">
            <v>24</v>
          </cell>
          <cell r="L593">
            <v>24</v>
          </cell>
          <cell r="M593">
            <v>33</v>
          </cell>
          <cell r="N593">
            <v>1</v>
          </cell>
          <cell r="O593" t="str">
            <v>否</v>
          </cell>
          <cell r="P593">
            <v>0</v>
          </cell>
          <cell r="Q593">
            <v>0</v>
          </cell>
          <cell r="R593">
            <v>52</v>
          </cell>
          <cell r="S593">
            <v>1924</v>
          </cell>
          <cell r="T593">
            <v>0</v>
          </cell>
          <cell r="U593">
            <v>0</v>
          </cell>
          <cell r="V593">
            <v>37</v>
          </cell>
          <cell r="W593">
            <v>77</v>
          </cell>
        </row>
        <row r="594">
          <cell r="J594" t="str">
            <v>D1277652</v>
          </cell>
          <cell r="K594">
            <v>35</v>
          </cell>
          <cell r="L594">
            <v>35</v>
          </cell>
          <cell r="M594">
            <v>45</v>
          </cell>
          <cell r="N594">
            <v>2.5</v>
          </cell>
          <cell r="O594" t="str">
            <v>否</v>
          </cell>
          <cell r="P594">
            <v>0</v>
          </cell>
          <cell r="Q594">
            <v>0</v>
          </cell>
          <cell r="R594">
            <v>6</v>
          </cell>
          <cell r="S594">
            <v>528</v>
          </cell>
          <cell r="T594">
            <v>0</v>
          </cell>
          <cell r="U594">
            <v>0</v>
          </cell>
          <cell r="V594">
            <v>88</v>
          </cell>
          <cell r="W594">
            <v>158.19999999999999</v>
          </cell>
        </row>
        <row r="595">
          <cell r="J595" t="str">
            <v>D1872096</v>
          </cell>
          <cell r="K595">
            <v>26</v>
          </cell>
          <cell r="L595">
            <v>26</v>
          </cell>
          <cell r="M595">
            <v>29</v>
          </cell>
          <cell r="N595">
            <v>1</v>
          </cell>
          <cell r="O595" t="str">
            <v>否</v>
          </cell>
          <cell r="P595">
            <v>0</v>
          </cell>
          <cell r="Q595">
            <v>0</v>
          </cell>
          <cell r="R595">
            <v>81</v>
          </cell>
          <cell r="S595">
            <v>2025</v>
          </cell>
          <cell r="T595">
            <v>0</v>
          </cell>
          <cell r="U595">
            <v>0</v>
          </cell>
          <cell r="V595">
            <v>25</v>
          </cell>
          <cell r="W595">
            <v>54.6</v>
          </cell>
        </row>
        <row r="596">
          <cell r="J596" t="str">
            <v>D1943460</v>
          </cell>
          <cell r="K596">
            <v>26</v>
          </cell>
          <cell r="L596">
            <v>26</v>
          </cell>
          <cell r="M596">
            <v>29</v>
          </cell>
          <cell r="N596">
            <v>1</v>
          </cell>
          <cell r="O596" t="str">
            <v>否</v>
          </cell>
          <cell r="P596">
            <v>0</v>
          </cell>
          <cell r="Q596">
            <v>0</v>
          </cell>
          <cell r="R596">
            <v>20</v>
          </cell>
          <cell r="S596">
            <v>540</v>
          </cell>
          <cell r="T596">
            <v>0</v>
          </cell>
          <cell r="U596">
            <v>0</v>
          </cell>
          <cell r="V596">
            <v>27</v>
          </cell>
          <cell r="W596">
            <v>54.6</v>
          </cell>
        </row>
        <row r="597">
          <cell r="J597" t="str">
            <v>D1756583</v>
          </cell>
          <cell r="K597">
            <v>26</v>
          </cell>
          <cell r="L597">
            <v>26</v>
          </cell>
          <cell r="M597">
            <v>29</v>
          </cell>
          <cell r="N597">
            <v>1</v>
          </cell>
          <cell r="O597" t="str">
            <v>否</v>
          </cell>
          <cell r="P597">
            <v>0</v>
          </cell>
          <cell r="Q597">
            <v>0</v>
          </cell>
          <cell r="R597">
            <v>11</v>
          </cell>
          <cell r="S597">
            <v>297</v>
          </cell>
          <cell r="T597">
            <v>0</v>
          </cell>
          <cell r="U597">
            <v>0</v>
          </cell>
          <cell r="V597">
            <v>27</v>
          </cell>
          <cell r="W597">
            <v>54.6</v>
          </cell>
        </row>
        <row r="598">
          <cell r="J598" t="str">
            <v>D1707822</v>
          </cell>
          <cell r="K598">
            <v>26</v>
          </cell>
          <cell r="L598">
            <v>26</v>
          </cell>
          <cell r="M598">
            <v>29</v>
          </cell>
          <cell r="N598">
            <v>1</v>
          </cell>
          <cell r="O598" t="str">
            <v>否</v>
          </cell>
          <cell r="P598">
            <v>0</v>
          </cell>
          <cell r="Q598">
            <v>0</v>
          </cell>
          <cell r="R598">
            <v>20</v>
          </cell>
          <cell r="S598">
            <v>540</v>
          </cell>
          <cell r="T598">
            <v>0</v>
          </cell>
          <cell r="U598">
            <v>0</v>
          </cell>
          <cell r="V598">
            <v>27</v>
          </cell>
          <cell r="W598">
            <v>54.6</v>
          </cell>
        </row>
        <row r="599">
          <cell r="J599" t="str">
            <v>D1395871</v>
          </cell>
          <cell r="K599">
            <v>26</v>
          </cell>
          <cell r="L599">
            <v>26</v>
          </cell>
          <cell r="M599">
            <v>29</v>
          </cell>
          <cell r="N599">
            <v>1</v>
          </cell>
          <cell r="O599" t="str">
            <v>否</v>
          </cell>
          <cell r="P599">
            <v>0</v>
          </cell>
          <cell r="Q599">
            <v>0</v>
          </cell>
          <cell r="R599">
            <v>81</v>
          </cell>
          <cell r="S599">
            <v>2025</v>
          </cell>
          <cell r="T599">
            <v>0</v>
          </cell>
          <cell r="U599">
            <v>0</v>
          </cell>
          <cell r="V599">
            <v>25</v>
          </cell>
          <cell r="W599">
            <v>54.6</v>
          </cell>
        </row>
        <row r="600">
          <cell r="J600" t="str">
            <v>D1243636</v>
          </cell>
          <cell r="K600">
            <v>35</v>
          </cell>
          <cell r="L600">
            <v>35</v>
          </cell>
          <cell r="M600">
            <v>58</v>
          </cell>
          <cell r="N600">
            <v>3.6</v>
          </cell>
          <cell r="O600" t="str">
            <v>否</v>
          </cell>
          <cell r="P600">
            <v>0</v>
          </cell>
          <cell r="Q600">
            <v>0</v>
          </cell>
          <cell r="R600">
            <v>4</v>
          </cell>
          <cell r="S600">
            <v>576</v>
          </cell>
          <cell r="T600">
            <v>0</v>
          </cell>
          <cell r="U600">
            <v>0</v>
          </cell>
          <cell r="V600">
            <v>144</v>
          </cell>
          <cell r="W600">
            <v>278.60000000000002</v>
          </cell>
        </row>
        <row r="601">
          <cell r="J601" t="str">
            <v>D1972596</v>
          </cell>
          <cell r="K601">
            <v>42</v>
          </cell>
          <cell r="L601">
            <v>42</v>
          </cell>
          <cell r="M601">
            <v>56</v>
          </cell>
          <cell r="N601">
            <v>4.4000000000000004</v>
          </cell>
          <cell r="O601" t="str">
            <v>否</v>
          </cell>
          <cell r="P601">
            <v>0</v>
          </cell>
          <cell r="Q601">
            <v>0</v>
          </cell>
          <cell r="R601">
            <v>7</v>
          </cell>
          <cell r="S601">
            <v>1008</v>
          </cell>
          <cell r="T601">
            <v>0</v>
          </cell>
          <cell r="U601">
            <v>0</v>
          </cell>
          <cell r="V601">
            <v>144</v>
          </cell>
          <cell r="W601">
            <v>278.60000000000002</v>
          </cell>
        </row>
        <row r="602">
          <cell r="J602" t="str">
            <v>D1726598</v>
          </cell>
          <cell r="K602">
            <v>26</v>
          </cell>
          <cell r="L602">
            <v>26</v>
          </cell>
          <cell r="M602">
            <v>29</v>
          </cell>
          <cell r="N602">
            <v>1</v>
          </cell>
          <cell r="O602" t="str">
            <v>否</v>
          </cell>
          <cell r="P602">
            <v>0</v>
          </cell>
          <cell r="Q602">
            <v>0</v>
          </cell>
          <cell r="R602">
            <v>7</v>
          </cell>
          <cell r="S602">
            <v>161</v>
          </cell>
          <cell r="T602">
            <v>0</v>
          </cell>
          <cell r="U602">
            <v>0</v>
          </cell>
          <cell r="V602">
            <v>23</v>
          </cell>
          <cell r="W602">
            <v>49</v>
          </cell>
        </row>
        <row r="603">
          <cell r="J603" t="str">
            <v>D1578214</v>
          </cell>
          <cell r="K603">
            <v>26</v>
          </cell>
          <cell r="L603">
            <v>26</v>
          </cell>
          <cell r="M603">
            <v>29</v>
          </cell>
          <cell r="N603">
            <v>1</v>
          </cell>
          <cell r="O603" t="str">
            <v>否</v>
          </cell>
          <cell r="P603">
            <v>0</v>
          </cell>
          <cell r="Q603">
            <v>0</v>
          </cell>
          <cell r="R603">
            <v>7</v>
          </cell>
          <cell r="S603">
            <v>161</v>
          </cell>
          <cell r="T603">
            <v>0</v>
          </cell>
          <cell r="U603">
            <v>0</v>
          </cell>
          <cell r="V603">
            <v>23</v>
          </cell>
          <cell r="W603">
            <v>49</v>
          </cell>
        </row>
        <row r="604">
          <cell r="J604" t="str">
            <v>D8980886</v>
          </cell>
          <cell r="K604">
            <v>10</v>
          </cell>
          <cell r="L604">
            <v>10</v>
          </cell>
          <cell r="M604">
            <v>4</v>
          </cell>
          <cell r="N604">
            <v>0.12</v>
          </cell>
          <cell r="O604" t="str">
            <v>否</v>
          </cell>
          <cell r="P604">
            <v>15</v>
          </cell>
          <cell r="Q604">
            <v>259.5</v>
          </cell>
          <cell r="R604">
            <v>15</v>
          </cell>
          <cell r="S604">
            <v>259.5</v>
          </cell>
          <cell r="T604">
            <v>0</v>
          </cell>
          <cell r="U604">
            <v>0</v>
          </cell>
          <cell r="V604">
            <v>17.3</v>
          </cell>
          <cell r="W604">
            <v>22</v>
          </cell>
        </row>
        <row r="605">
          <cell r="J605" t="str">
            <v>D7443513</v>
          </cell>
          <cell r="K605">
            <v>10</v>
          </cell>
          <cell r="L605">
            <v>10</v>
          </cell>
          <cell r="M605">
            <v>4</v>
          </cell>
          <cell r="N605">
            <v>0.12</v>
          </cell>
          <cell r="O605" t="str">
            <v>否</v>
          </cell>
          <cell r="P605">
            <v>15</v>
          </cell>
          <cell r="Q605">
            <v>259.5</v>
          </cell>
          <cell r="R605">
            <v>15</v>
          </cell>
          <cell r="S605">
            <v>259.5</v>
          </cell>
          <cell r="T605">
            <v>0</v>
          </cell>
          <cell r="U605">
            <v>0</v>
          </cell>
          <cell r="V605">
            <v>17.3</v>
          </cell>
          <cell r="W605">
            <v>22</v>
          </cell>
        </row>
        <row r="606">
          <cell r="J606" t="str">
            <v>D4370048</v>
          </cell>
          <cell r="K606">
            <v>10</v>
          </cell>
          <cell r="L606">
            <v>10</v>
          </cell>
          <cell r="M606">
            <v>4</v>
          </cell>
          <cell r="N606">
            <v>0.12</v>
          </cell>
          <cell r="O606" t="str">
            <v>否</v>
          </cell>
          <cell r="P606">
            <v>15</v>
          </cell>
          <cell r="Q606">
            <v>259.5</v>
          </cell>
          <cell r="R606">
            <v>15</v>
          </cell>
          <cell r="S606">
            <v>259.5</v>
          </cell>
          <cell r="T606">
            <v>0</v>
          </cell>
          <cell r="U606">
            <v>0</v>
          </cell>
          <cell r="V606">
            <v>17.3</v>
          </cell>
          <cell r="W606">
            <v>22</v>
          </cell>
        </row>
        <row r="607">
          <cell r="J607" t="str">
            <v>D7572497</v>
          </cell>
          <cell r="K607">
            <v>10</v>
          </cell>
          <cell r="L607">
            <v>10</v>
          </cell>
          <cell r="M607">
            <v>4</v>
          </cell>
          <cell r="N607">
            <v>0.12</v>
          </cell>
          <cell r="O607" t="str">
            <v>否</v>
          </cell>
          <cell r="P607">
            <v>15</v>
          </cell>
          <cell r="Q607">
            <v>259.5</v>
          </cell>
          <cell r="R607">
            <v>15</v>
          </cell>
          <cell r="S607">
            <v>259.5</v>
          </cell>
          <cell r="T607">
            <v>0</v>
          </cell>
          <cell r="U607">
            <v>0</v>
          </cell>
          <cell r="V607">
            <v>17.3</v>
          </cell>
          <cell r="W607">
            <v>22</v>
          </cell>
        </row>
        <row r="608">
          <cell r="J608" t="str">
            <v>D3754236</v>
          </cell>
          <cell r="K608">
            <v>10</v>
          </cell>
          <cell r="L608">
            <v>10</v>
          </cell>
          <cell r="M608">
            <v>4</v>
          </cell>
          <cell r="N608">
            <v>0.12</v>
          </cell>
          <cell r="O608" t="str">
            <v>否</v>
          </cell>
          <cell r="P608">
            <v>15</v>
          </cell>
          <cell r="Q608">
            <v>259.5</v>
          </cell>
          <cell r="R608">
            <v>15</v>
          </cell>
          <cell r="S608">
            <v>259.5</v>
          </cell>
          <cell r="T608">
            <v>0</v>
          </cell>
          <cell r="U608">
            <v>0</v>
          </cell>
          <cell r="V608">
            <v>17.3</v>
          </cell>
          <cell r="W608">
            <v>22</v>
          </cell>
        </row>
        <row r="609">
          <cell r="J609" t="str">
            <v>D3524029</v>
          </cell>
          <cell r="K609">
            <v>10</v>
          </cell>
          <cell r="L609">
            <v>10</v>
          </cell>
          <cell r="M609">
            <v>4</v>
          </cell>
          <cell r="N609">
            <v>0.12</v>
          </cell>
          <cell r="O609" t="str">
            <v>否</v>
          </cell>
          <cell r="P609">
            <v>15</v>
          </cell>
          <cell r="Q609">
            <v>259.5</v>
          </cell>
          <cell r="R609">
            <v>15</v>
          </cell>
          <cell r="S609">
            <v>259.5</v>
          </cell>
          <cell r="T609">
            <v>0</v>
          </cell>
          <cell r="U609">
            <v>0</v>
          </cell>
          <cell r="V609">
            <v>17.3</v>
          </cell>
          <cell r="W609">
            <v>22</v>
          </cell>
        </row>
        <row r="610">
          <cell r="J610" t="str">
            <v>D4145391</v>
          </cell>
          <cell r="K610">
            <v>6.5</v>
          </cell>
          <cell r="L610">
            <v>6.5</v>
          </cell>
          <cell r="M610">
            <v>14</v>
          </cell>
          <cell r="N610">
            <v>0.14000000000000001</v>
          </cell>
          <cell r="O610" t="str">
            <v>否</v>
          </cell>
          <cell r="P610">
            <v>10</v>
          </cell>
          <cell r="Q610">
            <v>480</v>
          </cell>
          <cell r="R610">
            <v>10</v>
          </cell>
          <cell r="S610">
            <v>480</v>
          </cell>
          <cell r="T610">
            <v>0</v>
          </cell>
          <cell r="U610">
            <v>0</v>
          </cell>
          <cell r="V610">
            <v>48</v>
          </cell>
          <cell r="W610">
            <v>60</v>
          </cell>
        </row>
        <row r="611">
          <cell r="J611" t="str">
            <v>D6536110</v>
          </cell>
          <cell r="K611">
            <v>6.5</v>
          </cell>
          <cell r="L611">
            <v>6.5</v>
          </cell>
          <cell r="M611">
            <v>14</v>
          </cell>
          <cell r="N611">
            <v>0.14000000000000001</v>
          </cell>
          <cell r="O611" t="str">
            <v>否</v>
          </cell>
          <cell r="P611">
            <v>10</v>
          </cell>
          <cell r="Q611">
            <v>480</v>
          </cell>
          <cell r="R611">
            <v>10</v>
          </cell>
          <cell r="S611">
            <v>480</v>
          </cell>
          <cell r="T611">
            <v>0</v>
          </cell>
          <cell r="U611">
            <v>0</v>
          </cell>
          <cell r="V611">
            <v>48</v>
          </cell>
          <cell r="W611">
            <v>60</v>
          </cell>
        </row>
        <row r="612">
          <cell r="J612" t="str">
            <v>D3121194</v>
          </cell>
          <cell r="K612">
            <v>9.5</v>
          </cell>
          <cell r="L612">
            <v>9.5</v>
          </cell>
          <cell r="M612">
            <v>5.8</v>
          </cell>
          <cell r="N612">
            <v>0.13</v>
          </cell>
          <cell r="O612" t="str">
            <v>否</v>
          </cell>
          <cell r="P612">
            <v>20</v>
          </cell>
          <cell r="Q612">
            <v>340</v>
          </cell>
          <cell r="R612">
            <v>20</v>
          </cell>
          <cell r="S612">
            <v>340</v>
          </cell>
          <cell r="T612">
            <v>0</v>
          </cell>
          <cell r="U612">
            <v>0</v>
          </cell>
          <cell r="V612">
            <v>17</v>
          </cell>
          <cell r="W612">
            <v>22</v>
          </cell>
        </row>
        <row r="613">
          <cell r="J613" t="str">
            <v>D7783810</v>
          </cell>
          <cell r="K613">
            <v>9.5</v>
          </cell>
          <cell r="L613">
            <v>9.5</v>
          </cell>
          <cell r="M613">
            <v>5.8</v>
          </cell>
          <cell r="N613">
            <v>0.13</v>
          </cell>
          <cell r="O613" t="str">
            <v>否</v>
          </cell>
          <cell r="P613">
            <v>20</v>
          </cell>
          <cell r="Q613">
            <v>340</v>
          </cell>
          <cell r="R613">
            <v>20</v>
          </cell>
          <cell r="S613">
            <v>340</v>
          </cell>
          <cell r="T613">
            <v>0</v>
          </cell>
          <cell r="U613">
            <v>0</v>
          </cell>
          <cell r="V613">
            <v>17</v>
          </cell>
          <cell r="W613">
            <v>22</v>
          </cell>
        </row>
        <row r="614">
          <cell r="J614" t="str">
            <v>D2727742</v>
          </cell>
          <cell r="K614">
            <v>9.5</v>
          </cell>
          <cell r="L614">
            <v>9.5</v>
          </cell>
          <cell r="M614">
            <v>5.8</v>
          </cell>
          <cell r="N614">
            <v>0.13</v>
          </cell>
          <cell r="O614" t="str">
            <v>否</v>
          </cell>
          <cell r="P614">
            <v>20</v>
          </cell>
          <cell r="Q614">
            <v>340</v>
          </cell>
          <cell r="R614">
            <v>20</v>
          </cell>
          <cell r="S614">
            <v>340</v>
          </cell>
          <cell r="T614">
            <v>0</v>
          </cell>
          <cell r="U614">
            <v>0</v>
          </cell>
          <cell r="V614">
            <v>17</v>
          </cell>
          <cell r="W614">
            <v>22</v>
          </cell>
        </row>
        <row r="615">
          <cell r="J615" t="str">
            <v>D2000943</v>
          </cell>
          <cell r="K615">
            <v>9.5</v>
          </cell>
          <cell r="L615">
            <v>9.5</v>
          </cell>
          <cell r="M615">
            <v>5.8</v>
          </cell>
          <cell r="N615">
            <v>0.13</v>
          </cell>
          <cell r="O615" t="str">
            <v>否</v>
          </cell>
          <cell r="P615">
            <v>20</v>
          </cell>
          <cell r="Q615">
            <v>340</v>
          </cell>
          <cell r="R615">
            <v>20</v>
          </cell>
          <cell r="S615">
            <v>340</v>
          </cell>
          <cell r="T615">
            <v>0</v>
          </cell>
          <cell r="U615">
            <v>0</v>
          </cell>
          <cell r="V615">
            <v>17</v>
          </cell>
          <cell r="W615">
            <v>22</v>
          </cell>
        </row>
        <row r="616">
          <cell r="J616" t="str">
            <v>D7661061</v>
          </cell>
          <cell r="K616">
            <v>9.5</v>
          </cell>
          <cell r="L616">
            <v>9.5</v>
          </cell>
          <cell r="M616">
            <v>5.8</v>
          </cell>
          <cell r="N616">
            <v>0.13</v>
          </cell>
          <cell r="O616" t="str">
            <v>否</v>
          </cell>
          <cell r="P616">
            <v>20</v>
          </cell>
          <cell r="Q616">
            <v>340</v>
          </cell>
          <cell r="R616">
            <v>20</v>
          </cell>
          <cell r="S616">
            <v>340</v>
          </cell>
          <cell r="T616">
            <v>0</v>
          </cell>
          <cell r="U616">
            <v>0</v>
          </cell>
          <cell r="V616">
            <v>17</v>
          </cell>
          <cell r="W616">
            <v>22</v>
          </cell>
        </row>
        <row r="617">
          <cell r="J617" t="str">
            <v>D2314409</v>
          </cell>
          <cell r="K617">
            <v>9.5</v>
          </cell>
          <cell r="L617">
            <v>9.5</v>
          </cell>
          <cell r="M617">
            <v>5.8</v>
          </cell>
          <cell r="N617">
            <v>0.13</v>
          </cell>
          <cell r="O617" t="str">
            <v>否</v>
          </cell>
          <cell r="P617">
            <v>20</v>
          </cell>
          <cell r="Q617">
            <v>340</v>
          </cell>
          <cell r="R617">
            <v>20</v>
          </cell>
          <cell r="S617">
            <v>340</v>
          </cell>
          <cell r="T617">
            <v>0</v>
          </cell>
          <cell r="U617">
            <v>0</v>
          </cell>
          <cell r="V617">
            <v>17</v>
          </cell>
          <cell r="W617">
            <v>22</v>
          </cell>
        </row>
        <row r="618">
          <cell r="J618" t="str">
            <v>D7600329</v>
          </cell>
          <cell r="K618">
            <v>10</v>
          </cell>
          <cell r="L618">
            <v>10</v>
          </cell>
          <cell r="M618">
            <v>4</v>
          </cell>
          <cell r="N618">
            <v>0.08</v>
          </cell>
          <cell r="O618" t="str">
            <v>否</v>
          </cell>
          <cell r="P618">
            <v>10</v>
          </cell>
          <cell r="Q618">
            <v>168</v>
          </cell>
          <cell r="R618">
            <v>10</v>
          </cell>
          <cell r="S618">
            <v>168</v>
          </cell>
          <cell r="T618">
            <v>0</v>
          </cell>
          <cell r="U618">
            <v>0</v>
          </cell>
          <cell r="V618">
            <v>16.8</v>
          </cell>
          <cell r="W618">
            <v>21</v>
          </cell>
        </row>
        <row r="619">
          <cell r="J619" t="str">
            <v>D9319888</v>
          </cell>
          <cell r="K619">
            <v>34</v>
          </cell>
          <cell r="L619">
            <v>3.6</v>
          </cell>
          <cell r="M619">
            <v>3.6</v>
          </cell>
          <cell r="N619">
            <v>0.11</v>
          </cell>
          <cell r="O619" t="str">
            <v>否</v>
          </cell>
          <cell r="P619">
            <v>5</v>
          </cell>
          <cell r="Q619">
            <v>175</v>
          </cell>
          <cell r="R619">
            <v>5</v>
          </cell>
          <cell r="S619">
            <v>175</v>
          </cell>
          <cell r="T619">
            <v>0</v>
          </cell>
          <cell r="U619">
            <v>0</v>
          </cell>
          <cell r="V619">
            <v>35</v>
          </cell>
          <cell r="W619">
            <v>45</v>
          </cell>
        </row>
        <row r="620">
          <cell r="J620" t="str">
            <v>D4710287</v>
          </cell>
          <cell r="K620">
            <v>34</v>
          </cell>
          <cell r="L620">
            <v>3.6</v>
          </cell>
          <cell r="M620">
            <v>3.6</v>
          </cell>
          <cell r="N620">
            <v>0.11</v>
          </cell>
          <cell r="O620" t="str">
            <v>否</v>
          </cell>
          <cell r="P620">
            <v>5</v>
          </cell>
          <cell r="Q620">
            <v>175</v>
          </cell>
          <cell r="R620">
            <v>5</v>
          </cell>
          <cell r="S620">
            <v>175</v>
          </cell>
          <cell r="T620">
            <v>0</v>
          </cell>
          <cell r="U620">
            <v>0</v>
          </cell>
          <cell r="V620">
            <v>35</v>
          </cell>
          <cell r="W620">
            <v>45</v>
          </cell>
        </row>
        <row r="621">
          <cell r="J621" t="str">
            <v>D4999335</v>
          </cell>
          <cell r="K621">
            <v>54</v>
          </cell>
          <cell r="L621">
            <v>3.6</v>
          </cell>
          <cell r="M621">
            <v>3.6</v>
          </cell>
          <cell r="N621">
            <v>0.14000000000000001</v>
          </cell>
          <cell r="O621" t="str">
            <v>否</v>
          </cell>
          <cell r="P621">
            <v>5</v>
          </cell>
          <cell r="Q621">
            <v>240</v>
          </cell>
          <cell r="R621">
            <v>5</v>
          </cell>
          <cell r="S621">
            <v>240</v>
          </cell>
          <cell r="T621">
            <v>0</v>
          </cell>
          <cell r="U621">
            <v>0</v>
          </cell>
          <cell r="V621">
            <v>48</v>
          </cell>
          <cell r="W621">
            <v>60</v>
          </cell>
        </row>
        <row r="622">
          <cell r="J622" t="str">
            <v>D8739338</v>
          </cell>
          <cell r="K622">
            <v>54</v>
          </cell>
          <cell r="L622">
            <v>3.6</v>
          </cell>
          <cell r="M622">
            <v>3.6</v>
          </cell>
          <cell r="N622">
            <v>0.14000000000000001</v>
          </cell>
          <cell r="O622" t="str">
            <v>否</v>
          </cell>
          <cell r="P622">
            <v>5</v>
          </cell>
          <cell r="Q622">
            <v>240</v>
          </cell>
          <cell r="R622">
            <v>5</v>
          </cell>
          <cell r="S622">
            <v>240</v>
          </cell>
          <cell r="T622">
            <v>0</v>
          </cell>
          <cell r="U622">
            <v>0</v>
          </cell>
          <cell r="V622">
            <v>48</v>
          </cell>
          <cell r="W622">
            <v>60</v>
          </cell>
        </row>
        <row r="623">
          <cell r="J623" t="str">
            <v>D4873959</v>
          </cell>
          <cell r="K623">
            <v>8.6</v>
          </cell>
          <cell r="L623">
            <v>5.5</v>
          </cell>
          <cell r="M623">
            <v>4</v>
          </cell>
          <cell r="N623">
            <v>0.06</v>
          </cell>
          <cell r="O623" t="str">
            <v>否</v>
          </cell>
          <cell r="P623">
            <v>10</v>
          </cell>
          <cell r="Q623">
            <v>160</v>
          </cell>
          <cell r="R623">
            <v>10</v>
          </cell>
          <cell r="S623">
            <v>160</v>
          </cell>
          <cell r="T623">
            <v>0</v>
          </cell>
          <cell r="U623">
            <v>0</v>
          </cell>
          <cell r="V623">
            <v>16</v>
          </cell>
          <cell r="W623">
            <v>20</v>
          </cell>
        </row>
        <row r="624">
          <cell r="J624" t="str">
            <v>D6242053</v>
          </cell>
          <cell r="K624">
            <v>8.6</v>
          </cell>
          <cell r="L624">
            <v>5.5</v>
          </cell>
          <cell r="M624">
            <v>4</v>
          </cell>
          <cell r="N624">
            <v>0.06</v>
          </cell>
          <cell r="O624" t="str">
            <v>否</v>
          </cell>
          <cell r="P624">
            <v>10</v>
          </cell>
          <cell r="Q624">
            <v>160</v>
          </cell>
          <cell r="R624">
            <v>10</v>
          </cell>
          <cell r="S624">
            <v>160</v>
          </cell>
          <cell r="T624">
            <v>0</v>
          </cell>
          <cell r="U624">
            <v>0</v>
          </cell>
          <cell r="V624">
            <v>16</v>
          </cell>
          <cell r="W624">
            <v>20</v>
          </cell>
        </row>
        <row r="625">
          <cell r="J625" t="str">
            <v>D2294796</v>
          </cell>
          <cell r="K625">
            <v>22.5</v>
          </cell>
          <cell r="L625">
            <v>4</v>
          </cell>
          <cell r="M625">
            <v>2.2000000000000002</v>
          </cell>
          <cell r="N625">
            <v>0.06</v>
          </cell>
          <cell r="O625" t="str">
            <v>否</v>
          </cell>
          <cell r="P625">
            <v>10</v>
          </cell>
          <cell r="Q625">
            <v>155</v>
          </cell>
          <cell r="R625">
            <v>10</v>
          </cell>
          <cell r="S625">
            <v>155</v>
          </cell>
          <cell r="T625">
            <v>0</v>
          </cell>
          <cell r="U625">
            <v>0</v>
          </cell>
          <cell r="V625">
            <v>15.5</v>
          </cell>
          <cell r="W625">
            <v>26</v>
          </cell>
        </row>
        <row r="626">
          <cell r="J626" t="str">
            <v>D1358237</v>
          </cell>
          <cell r="K626">
            <v>5</v>
          </cell>
          <cell r="L626">
            <v>5</v>
          </cell>
          <cell r="M626">
            <v>15</v>
          </cell>
          <cell r="N626">
            <v>0.15</v>
          </cell>
          <cell r="O626" t="str">
            <v>否</v>
          </cell>
          <cell r="P626">
            <v>10</v>
          </cell>
          <cell r="Q626">
            <v>58</v>
          </cell>
          <cell r="R626">
            <v>10</v>
          </cell>
          <cell r="S626">
            <v>58</v>
          </cell>
          <cell r="T626">
            <v>0</v>
          </cell>
          <cell r="U626">
            <v>0</v>
          </cell>
          <cell r="V626">
            <v>5.8</v>
          </cell>
          <cell r="W626">
            <v>8.5</v>
          </cell>
        </row>
        <row r="627">
          <cell r="J627" t="str">
            <v>D1711622</v>
          </cell>
          <cell r="K627">
            <v>5</v>
          </cell>
          <cell r="L627">
            <v>5</v>
          </cell>
          <cell r="M627">
            <v>15</v>
          </cell>
          <cell r="N627">
            <v>0.15</v>
          </cell>
          <cell r="O627" t="str">
            <v>否</v>
          </cell>
          <cell r="P627">
            <v>10</v>
          </cell>
          <cell r="Q627">
            <v>58</v>
          </cell>
          <cell r="R627">
            <v>10</v>
          </cell>
          <cell r="S627">
            <v>58</v>
          </cell>
          <cell r="T627">
            <v>0</v>
          </cell>
          <cell r="U627">
            <v>0</v>
          </cell>
          <cell r="V627">
            <v>5.8</v>
          </cell>
          <cell r="W627">
            <v>8.5</v>
          </cell>
        </row>
        <row r="628">
          <cell r="J628" t="str">
            <v>D1864510</v>
          </cell>
          <cell r="K628">
            <v>5</v>
          </cell>
          <cell r="L628">
            <v>5</v>
          </cell>
          <cell r="M628">
            <v>15</v>
          </cell>
          <cell r="N628">
            <v>0.15</v>
          </cell>
          <cell r="O628" t="str">
            <v>否</v>
          </cell>
          <cell r="P628">
            <v>15</v>
          </cell>
          <cell r="Q628">
            <v>87</v>
          </cell>
          <cell r="R628">
            <v>15</v>
          </cell>
          <cell r="S628">
            <v>87</v>
          </cell>
          <cell r="T628">
            <v>0</v>
          </cell>
          <cell r="U628">
            <v>0</v>
          </cell>
          <cell r="V628">
            <v>5.8</v>
          </cell>
          <cell r="W628">
            <v>8.5</v>
          </cell>
        </row>
        <row r="629">
          <cell r="J629" t="str">
            <v>D1862297</v>
          </cell>
          <cell r="K629">
            <v>5</v>
          </cell>
          <cell r="L629">
            <v>5</v>
          </cell>
          <cell r="M629">
            <v>15</v>
          </cell>
          <cell r="N629">
            <v>0.15</v>
          </cell>
          <cell r="O629" t="str">
            <v>否</v>
          </cell>
          <cell r="P629">
            <v>15</v>
          </cell>
          <cell r="Q629">
            <v>87</v>
          </cell>
          <cell r="R629">
            <v>15</v>
          </cell>
          <cell r="S629">
            <v>87</v>
          </cell>
          <cell r="T629">
            <v>0</v>
          </cell>
          <cell r="U629">
            <v>0</v>
          </cell>
          <cell r="V629">
            <v>5.8</v>
          </cell>
          <cell r="W629">
            <v>8.5</v>
          </cell>
        </row>
        <row r="630">
          <cell r="J630" t="str">
            <v>D1355833</v>
          </cell>
          <cell r="K630">
            <v>5.5</v>
          </cell>
          <cell r="L630">
            <v>5.5</v>
          </cell>
          <cell r="M630">
            <v>13</v>
          </cell>
          <cell r="N630">
            <v>0.15</v>
          </cell>
          <cell r="O630" t="str">
            <v>否</v>
          </cell>
          <cell r="P630">
            <v>30</v>
          </cell>
          <cell r="Q630">
            <v>300</v>
          </cell>
          <cell r="R630">
            <v>30</v>
          </cell>
          <cell r="S630">
            <v>300</v>
          </cell>
          <cell r="T630">
            <v>0</v>
          </cell>
          <cell r="U630">
            <v>0</v>
          </cell>
          <cell r="V630">
            <v>10</v>
          </cell>
          <cell r="W630">
            <v>12.5</v>
          </cell>
        </row>
        <row r="631">
          <cell r="J631" t="str">
            <v>D1546823</v>
          </cell>
          <cell r="K631">
            <v>5.5</v>
          </cell>
          <cell r="L631">
            <v>5.5</v>
          </cell>
          <cell r="M631">
            <v>13</v>
          </cell>
          <cell r="N631">
            <v>0.15</v>
          </cell>
          <cell r="O631" t="str">
            <v>否</v>
          </cell>
          <cell r="P631">
            <v>30</v>
          </cell>
          <cell r="Q631">
            <v>300</v>
          </cell>
          <cell r="R631">
            <v>30</v>
          </cell>
          <cell r="S631">
            <v>300</v>
          </cell>
          <cell r="T631">
            <v>0</v>
          </cell>
          <cell r="U631">
            <v>0</v>
          </cell>
          <cell r="V631">
            <v>10</v>
          </cell>
          <cell r="W631">
            <v>12.5</v>
          </cell>
        </row>
        <row r="632">
          <cell r="J632" t="str">
            <v>D1330748</v>
          </cell>
          <cell r="K632">
            <v>5.5</v>
          </cell>
          <cell r="L632">
            <v>5.5</v>
          </cell>
          <cell r="M632">
            <v>14</v>
          </cell>
          <cell r="N632">
            <v>0.2</v>
          </cell>
          <cell r="O632" t="str">
            <v>否</v>
          </cell>
          <cell r="P632">
            <v>10</v>
          </cell>
          <cell r="Q632">
            <v>110</v>
          </cell>
          <cell r="R632">
            <v>10</v>
          </cell>
          <cell r="S632">
            <v>110</v>
          </cell>
          <cell r="T632">
            <v>0</v>
          </cell>
          <cell r="U632">
            <v>0</v>
          </cell>
          <cell r="V632">
            <v>11</v>
          </cell>
          <cell r="W632">
            <v>13.5</v>
          </cell>
        </row>
        <row r="633">
          <cell r="J633" t="str">
            <v>D1100945</v>
          </cell>
          <cell r="K633">
            <v>5.5</v>
          </cell>
          <cell r="L633">
            <v>5.5</v>
          </cell>
          <cell r="M633">
            <v>14</v>
          </cell>
          <cell r="N633">
            <v>0.2</v>
          </cell>
          <cell r="O633" t="str">
            <v>否</v>
          </cell>
          <cell r="P633">
            <v>10</v>
          </cell>
          <cell r="Q633">
            <v>110</v>
          </cell>
          <cell r="R633">
            <v>10</v>
          </cell>
          <cell r="S633">
            <v>110</v>
          </cell>
          <cell r="T633">
            <v>0</v>
          </cell>
          <cell r="U633">
            <v>0</v>
          </cell>
          <cell r="V633">
            <v>11</v>
          </cell>
          <cell r="W633">
            <v>13.5</v>
          </cell>
        </row>
        <row r="634">
          <cell r="J634" t="str">
            <v>D1886221</v>
          </cell>
          <cell r="K634">
            <v>5</v>
          </cell>
          <cell r="L634">
            <v>5</v>
          </cell>
          <cell r="M634">
            <v>16</v>
          </cell>
          <cell r="N634">
            <v>0.15</v>
          </cell>
          <cell r="O634" t="str">
            <v>否</v>
          </cell>
          <cell r="P634">
            <v>30</v>
          </cell>
          <cell r="Q634">
            <v>180</v>
          </cell>
          <cell r="R634">
            <v>30</v>
          </cell>
          <cell r="S634">
            <v>180</v>
          </cell>
          <cell r="T634">
            <v>0</v>
          </cell>
          <cell r="U634">
            <v>0</v>
          </cell>
          <cell r="V634">
            <v>6</v>
          </cell>
          <cell r="W634">
            <v>8.5</v>
          </cell>
        </row>
        <row r="635">
          <cell r="J635" t="str">
            <v>D1471065</v>
          </cell>
          <cell r="K635">
            <v>5</v>
          </cell>
          <cell r="L635">
            <v>5</v>
          </cell>
          <cell r="M635">
            <v>16</v>
          </cell>
          <cell r="N635">
            <v>0.15</v>
          </cell>
          <cell r="O635" t="str">
            <v>否</v>
          </cell>
          <cell r="P635">
            <v>30</v>
          </cell>
          <cell r="Q635">
            <v>180</v>
          </cell>
          <cell r="R635">
            <v>30</v>
          </cell>
          <cell r="S635">
            <v>180</v>
          </cell>
          <cell r="T635">
            <v>0</v>
          </cell>
          <cell r="U635">
            <v>0</v>
          </cell>
          <cell r="V635">
            <v>6</v>
          </cell>
          <cell r="W635">
            <v>8.5</v>
          </cell>
        </row>
        <row r="636">
          <cell r="J636" t="str">
            <v>D1837910</v>
          </cell>
          <cell r="K636">
            <v>5</v>
          </cell>
          <cell r="L636">
            <v>5</v>
          </cell>
          <cell r="M636">
            <v>15</v>
          </cell>
          <cell r="N636">
            <v>0.15</v>
          </cell>
          <cell r="O636" t="str">
            <v>否</v>
          </cell>
          <cell r="P636">
            <v>30</v>
          </cell>
          <cell r="Q636">
            <v>174</v>
          </cell>
          <cell r="R636">
            <v>30</v>
          </cell>
          <cell r="S636">
            <v>174</v>
          </cell>
          <cell r="T636">
            <v>0</v>
          </cell>
          <cell r="U636">
            <v>0</v>
          </cell>
          <cell r="V636">
            <v>5.8</v>
          </cell>
          <cell r="W636">
            <v>8.5</v>
          </cell>
        </row>
        <row r="637">
          <cell r="J637" t="str">
            <v>D1275121</v>
          </cell>
          <cell r="K637">
            <v>5</v>
          </cell>
          <cell r="L637">
            <v>5</v>
          </cell>
          <cell r="M637">
            <v>15</v>
          </cell>
          <cell r="N637">
            <v>0.15</v>
          </cell>
          <cell r="O637" t="str">
            <v>否</v>
          </cell>
          <cell r="P637">
            <v>30</v>
          </cell>
          <cell r="Q637">
            <v>174</v>
          </cell>
          <cell r="R637">
            <v>30</v>
          </cell>
          <cell r="S637">
            <v>174</v>
          </cell>
          <cell r="T637">
            <v>0</v>
          </cell>
          <cell r="U637">
            <v>0</v>
          </cell>
          <cell r="V637">
            <v>5.8</v>
          </cell>
          <cell r="W637">
            <v>8.5</v>
          </cell>
        </row>
        <row r="638">
          <cell r="J638" t="str">
            <v>D1798611</v>
          </cell>
          <cell r="K638">
            <v>5</v>
          </cell>
          <cell r="L638">
            <v>5</v>
          </cell>
          <cell r="M638">
            <v>15</v>
          </cell>
          <cell r="N638">
            <v>0.15</v>
          </cell>
          <cell r="O638" t="str">
            <v>否</v>
          </cell>
          <cell r="P638">
            <v>30</v>
          </cell>
          <cell r="Q638">
            <v>174</v>
          </cell>
          <cell r="R638">
            <v>30</v>
          </cell>
          <cell r="S638">
            <v>174</v>
          </cell>
          <cell r="T638">
            <v>0</v>
          </cell>
          <cell r="U638">
            <v>0</v>
          </cell>
          <cell r="V638">
            <v>5.8</v>
          </cell>
          <cell r="W638">
            <v>8.5</v>
          </cell>
        </row>
        <row r="639">
          <cell r="J639" t="str">
            <v>D1715308</v>
          </cell>
          <cell r="K639">
            <v>5</v>
          </cell>
          <cell r="L639">
            <v>5</v>
          </cell>
          <cell r="M639">
            <v>15</v>
          </cell>
          <cell r="N639">
            <v>0.15</v>
          </cell>
          <cell r="O639" t="str">
            <v>否</v>
          </cell>
          <cell r="P639">
            <v>30</v>
          </cell>
          <cell r="Q639">
            <v>174</v>
          </cell>
          <cell r="R639">
            <v>30</v>
          </cell>
          <cell r="S639">
            <v>174</v>
          </cell>
          <cell r="T639">
            <v>0</v>
          </cell>
          <cell r="U639">
            <v>0</v>
          </cell>
          <cell r="V639">
            <v>5.8</v>
          </cell>
          <cell r="W639">
            <v>8.5</v>
          </cell>
        </row>
        <row r="640">
          <cell r="J640" t="str">
            <v>D1564947</v>
          </cell>
          <cell r="K640">
            <v>6</v>
          </cell>
          <cell r="L640">
            <v>6</v>
          </cell>
          <cell r="M640">
            <v>16</v>
          </cell>
          <cell r="N640">
            <v>0.2</v>
          </cell>
          <cell r="O640" t="str">
            <v>否</v>
          </cell>
          <cell r="P640">
            <v>10</v>
          </cell>
          <cell r="Q640">
            <v>75</v>
          </cell>
          <cell r="R640">
            <v>10</v>
          </cell>
          <cell r="S640">
            <v>75</v>
          </cell>
          <cell r="T640">
            <v>0</v>
          </cell>
          <cell r="U640">
            <v>0</v>
          </cell>
          <cell r="V640">
            <v>7.5</v>
          </cell>
          <cell r="W640">
            <v>10</v>
          </cell>
        </row>
        <row r="641">
          <cell r="J641" t="str">
            <v>D1321130</v>
          </cell>
          <cell r="K641">
            <v>6</v>
          </cell>
          <cell r="L641">
            <v>6</v>
          </cell>
          <cell r="M641">
            <v>16</v>
          </cell>
          <cell r="N641">
            <v>0.2</v>
          </cell>
          <cell r="O641" t="str">
            <v>否</v>
          </cell>
          <cell r="P641">
            <v>10</v>
          </cell>
          <cell r="Q641">
            <v>75</v>
          </cell>
          <cell r="R641">
            <v>10</v>
          </cell>
          <cell r="S641">
            <v>75</v>
          </cell>
          <cell r="T641">
            <v>0</v>
          </cell>
          <cell r="U641">
            <v>0</v>
          </cell>
          <cell r="V641">
            <v>7.5</v>
          </cell>
          <cell r="W641">
            <v>10</v>
          </cell>
        </row>
        <row r="642">
          <cell r="J642" t="str">
            <v>D1304142</v>
          </cell>
          <cell r="K642">
            <v>5</v>
          </cell>
          <cell r="L642">
            <v>5</v>
          </cell>
          <cell r="M642">
            <v>14</v>
          </cell>
          <cell r="N642">
            <v>0.2</v>
          </cell>
          <cell r="O642" t="str">
            <v>否</v>
          </cell>
          <cell r="P642">
            <v>20</v>
          </cell>
          <cell r="Q642">
            <v>144</v>
          </cell>
          <cell r="R642">
            <v>20</v>
          </cell>
          <cell r="S642">
            <v>144</v>
          </cell>
          <cell r="T642">
            <v>0</v>
          </cell>
          <cell r="U642">
            <v>0</v>
          </cell>
          <cell r="V642">
            <v>7.2</v>
          </cell>
          <cell r="W642">
            <v>11</v>
          </cell>
        </row>
        <row r="643">
          <cell r="J643" t="str">
            <v>D1849528</v>
          </cell>
          <cell r="K643">
            <v>5</v>
          </cell>
          <cell r="L643">
            <v>5</v>
          </cell>
          <cell r="M643">
            <v>14</v>
          </cell>
          <cell r="N643">
            <v>0.2</v>
          </cell>
          <cell r="O643" t="str">
            <v>否</v>
          </cell>
          <cell r="P643">
            <v>20</v>
          </cell>
          <cell r="Q643">
            <v>144</v>
          </cell>
          <cell r="R643">
            <v>20</v>
          </cell>
          <cell r="S643">
            <v>144</v>
          </cell>
          <cell r="T643">
            <v>0</v>
          </cell>
          <cell r="U643">
            <v>0</v>
          </cell>
          <cell r="V643">
            <v>7.2</v>
          </cell>
          <cell r="W643">
            <v>11</v>
          </cell>
        </row>
        <row r="644">
          <cell r="J644" t="str">
            <v>D1864124</v>
          </cell>
          <cell r="K644">
            <v>5</v>
          </cell>
          <cell r="L644">
            <v>5</v>
          </cell>
          <cell r="M644">
            <v>14</v>
          </cell>
          <cell r="N644">
            <v>0.2</v>
          </cell>
          <cell r="O644" t="str">
            <v>否</v>
          </cell>
          <cell r="P644">
            <v>15</v>
          </cell>
          <cell r="Q644">
            <v>93</v>
          </cell>
          <cell r="R644">
            <v>15</v>
          </cell>
          <cell r="S644">
            <v>93</v>
          </cell>
          <cell r="T644">
            <v>0</v>
          </cell>
          <cell r="U644">
            <v>0</v>
          </cell>
          <cell r="V644">
            <v>6.2</v>
          </cell>
          <cell r="W644">
            <v>10</v>
          </cell>
        </row>
        <row r="645">
          <cell r="J645" t="str">
            <v>D1745633</v>
          </cell>
          <cell r="K645">
            <v>5</v>
          </cell>
          <cell r="L645">
            <v>5</v>
          </cell>
          <cell r="M645">
            <v>14</v>
          </cell>
          <cell r="N645">
            <v>0.2</v>
          </cell>
          <cell r="O645" t="str">
            <v>否</v>
          </cell>
          <cell r="P645">
            <v>15</v>
          </cell>
          <cell r="Q645">
            <v>93</v>
          </cell>
          <cell r="R645">
            <v>15</v>
          </cell>
          <cell r="S645">
            <v>93</v>
          </cell>
          <cell r="T645">
            <v>0</v>
          </cell>
          <cell r="U645">
            <v>0</v>
          </cell>
          <cell r="V645">
            <v>6.2</v>
          </cell>
          <cell r="W645">
            <v>10</v>
          </cell>
        </row>
        <row r="646">
          <cell r="J646" t="str">
            <v>D1106821</v>
          </cell>
          <cell r="K646">
            <v>5.5</v>
          </cell>
          <cell r="L646">
            <v>5.5</v>
          </cell>
          <cell r="M646">
            <v>13</v>
          </cell>
          <cell r="N646">
            <v>0.15</v>
          </cell>
          <cell r="O646" t="str">
            <v>否</v>
          </cell>
          <cell r="P646">
            <v>15</v>
          </cell>
          <cell r="Q646">
            <v>150</v>
          </cell>
          <cell r="R646">
            <v>15</v>
          </cell>
          <cell r="S646">
            <v>150</v>
          </cell>
          <cell r="T646">
            <v>0</v>
          </cell>
          <cell r="U646">
            <v>0</v>
          </cell>
          <cell r="V646">
            <v>10</v>
          </cell>
          <cell r="W646">
            <v>12.5</v>
          </cell>
        </row>
        <row r="647">
          <cell r="J647" t="str">
            <v>D1923270</v>
          </cell>
          <cell r="K647">
            <v>5.5</v>
          </cell>
          <cell r="L647">
            <v>5.5</v>
          </cell>
          <cell r="M647">
            <v>13</v>
          </cell>
          <cell r="N647">
            <v>0.15</v>
          </cell>
          <cell r="O647" t="str">
            <v>否</v>
          </cell>
          <cell r="P647">
            <v>15</v>
          </cell>
          <cell r="Q647">
            <v>150</v>
          </cell>
          <cell r="R647">
            <v>15</v>
          </cell>
          <cell r="S647">
            <v>150</v>
          </cell>
          <cell r="T647">
            <v>0</v>
          </cell>
          <cell r="U647">
            <v>0</v>
          </cell>
          <cell r="V647">
            <v>10</v>
          </cell>
          <cell r="W647">
            <v>12.5</v>
          </cell>
        </row>
        <row r="648">
          <cell r="J648" t="str">
            <v>D1525045</v>
          </cell>
          <cell r="K648">
            <v>5.5</v>
          </cell>
          <cell r="L648">
            <v>5.5</v>
          </cell>
          <cell r="M648">
            <v>10</v>
          </cell>
          <cell r="N648">
            <v>0.15</v>
          </cell>
          <cell r="O648" t="str">
            <v>否</v>
          </cell>
          <cell r="P648">
            <v>15</v>
          </cell>
          <cell r="Q648">
            <v>142.5</v>
          </cell>
          <cell r="R648">
            <v>15</v>
          </cell>
          <cell r="S648">
            <v>142.5</v>
          </cell>
          <cell r="T648">
            <v>0</v>
          </cell>
          <cell r="U648">
            <v>0</v>
          </cell>
          <cell r="V648">
            <v>9.5</v>
          </cell>
          <cell r="W648">
            <v>12</v>
          </cell>
        </row>
        <row r="649">
          <cell r="J649" t="str">
            <v>D1517459</v>
          </cell>
          <cell r="K649">
            <v>5.5</v>
          </cell>
          <cell r="L649">
            <v>5.5</v>
          </cell>
          <cell r="M649">
            <v>10</v>
          </cell>
          <cell r="N649">
            <v>0.15</v>
          </cell>
          <cell r="O649" t="str">
            <v>否</v>
          </cell>
          <cell r="P649">
            <v>15</v>
          </cell>
          <cell r="Q649">
            <v>142.5</v>
          </cell>
          <cell r="R649">
            <v>15</v>
          </cell>
          <cell r="S649">
            <v>142.5</v>
          </cell>
          <cell r="T649">
            <v>0</v>
          </cell>
          <cell r="U649">
            <v>0</v>
          </cell>
          <cell r="V649">
            <v>9.5</v>
          </cell>
          <cell r="W649">
            <v>12</v>
          </cell>
        </row>
        <row r="650">
          <cell r="J650" t="str">
            <v>D1518599</v>
          </cell>
          <cell r="K650">
            <v>5.5</v>
          </cell>
          <cell r="L650">
            <v>5.5</v>
          </cell>
          <cell r="M650">
            <v>10</v>
          </cell>
          <cell r="N650">
            <v>0.15</v>
          </cell>
          <cell r="O650" t="str">
            <v>否</v>
          </cell>
          <cell r="P650">
            <v>30</v>
          </cell>
          <cell r="Q650">
            <v>285</v>
          </cell>
          <cell r="R650">
            <v>30</v>
          </cell>
          <cell r="S650">
            <v>285</v>
          </cell>
          <cell r="T650">
            <v>0</v>
          </cell>
          <cell r="U650">
            <v>0</v>
          </cell>
          <cell r="V650">
            <v>9.5</v>
          </cell>
          <cell r="W650">
            <v>12</v>
          </cell>
        </row>
        <row r="651">
          <cell r="J651" t="str">
            <v>D1232277</v>
          </cell>
          <cell r="K651">
            <v>5.5</v>
          </cell>
          <cell r="L651">
            <v>5.5</v>
          </cell>
          <cell r="M651">
            <v>10</v>
          </cell>
          <cell r="N651">
            <v>0.15</v>
          </cell>
          <cell r="O651" t="str">
            <v>否</v>
          </cell>
          <cell r="P651">
            <v>30</v>
          </cell>
          <cell r="Q651">
            <v>285</v>
          </cell>
          <cell r="R651">
            <v>30</v>
          </cell>
          <cell r="S651">
            <v>285</v>
          </cell>
          <cell r="T651">
            <v>0</v>
          </cell>
          <cell r="U651">
            <v>0</v>
          </cell>
          <cell r="V651">
            <v>9.5</v>
          </cell>
          <cell r="W651">
            <v>12</v>
          </cell>
        </row>
        <row r="652">
          <cell r="J652" t="str">
            <v>D1345695</v>
          </cell>
          <cell r="K652">
            <v>5.5</v>
          </cell>
          <cell r="L652">
            <v>5.5</v>
          </cell>
          <cell r="M652">
            <v>11</v>
          </cell>
          <cell r="N652">
            <v>0.15</v>
          </cell>
          <cell r="O652" t="str">
            <v>否</v>
          </cell>
          <cell r="P652">
            <v>15</v>
          </cell>
          <cell r="Q652">
            <v>150</v>
          </cell>
          <cell r="R652">
            <v>15</v>
          </cell>
          <cell r="S652">
            <v>150</v>
          </cell>
          <cell r="T652">
            <v>0</v>
          </cell>
          <cell r="U652">
            <v>0</v>
          </cell>
          <cell r="V652">
            <v>10</v>
          </cell>
          <cell r="W652">
            <v>12.5</v>
          </cell>
        </row>
        <row r="653">
          <cell r="J653" t="str">
            <v>D1112174</v>
          </cell>
          <cell r="K653">
            <v>5.5</v>
          </cell>
          <cell r="L653">
            <v>5.5</v>
          </cell>
          <cell r="M653">
            <v>11</v>
          </cell>
          <cell r="N653">
            <v>0.15</v>
          </cell>
          <cell r="O653" t="str">
            <v>否</v>
          </cell>
          <cell r="P653">
            <v>15</v>
          </cell>
          <cell r="Q653">
            <v>150</v>
          </cell>
          <cell r="R653">
            <v>15</v>
          </cell>
          <cell r="S653">
            <v>150</v>
          </cell>
          <cell r="T653">
            <v>0</v>
          </cell>
          <cell r="U653">
            <v>0</v>
          </cell>
          <cell r="V653">
            <v>10</v>
          </cell>
          <cell r="W653">
            <v>12.5</v>
          </cell>
        </row>
        <row r="654">
          <cell r="J654" t="str">
            <v>D1994645</v>
          </cell>
          <cell r="K654">
            <v>5.5</v>
          </cell>
          <cell r="L654">
            <v>5.5</v>
          </cell>
          <cell r="M654">
            <v>11</v>
          </cell>
          <cell r="N654">
            <v>0.15</v>
          </cell>
          <cell r="O654" t="str">
            <v>否</v>
          </cell>
          <cell r="P654">
            <v>30</v>
          </cell>
          <cell r="Q654">
            <v>300</v>
          </cell>
          <cell r="R654">
            <v>30</v>
          </cell>
          <cell r="S654">
            <v>300</v>
          </cell>
          <cell r="T654">
            <v>0</v>
          </cell>
          <cell r="U654">
            <v>0</v>
          </cell>
          <cell r="V654">
            <v>10</v>
          </cell>
          <cell r="W654">
            <v>12.5</v>
          </cell>
        </row>
        <row r="655">
          <cell r="J655" t="str">
            <v>D1577861</v>
          </cell>
          <cell r="K655">
            <v>5.5</v>
          </cell>
          <cell r="L655">
            <v>5.5</v>
          </cell>
          <cell r="M655">
            <v>11</v>
          </cell>
          <cell r="N655">
            <v>0.15</v>
          </cell>
          <cell r="O655" t="str">
            <v>否</v>
          </cell>
          <cell r="P655">
            <v>30</v>
          </cell>
          <cell r="Q655">
            <v>300</v>
          </cell>
          <cell r="R655">
            <v>30</v>
          </cell>
          <cell r="S655">
            <v>300</v>
          </cell>
          <cell r="T655">
            <v>0</v>
          </cell>
          <cell r="U655">
            <v>0</v>
          </cell>
          <cell r="V655">
            <v>10</v>
          </cell>
          <cell r="W655">
            <v>12.5</v>
          </cell>
        </row>
        <row r="656">
          <cell r="J656" t="str">
            <v>D2797838</v>
          </cell>
          <cell r="K656">
            <v>7</v>
          </cell>
          <cell r="L656">
            <v>7</v>
          </cell>
          <cell r="M656">
            <v>12</v>
          </cell>
          <cell r="N656">
            <v>0.4</v>
          </cell>
          <cell r="O656" t="str">
            <v>否</v>
          </cell>
          <cell r="P656">
            <v>49</v>
          </cell>
          <cell r="Q656">
            <v>1127</v>
          </cell>
          <cell r="R656">
            <v>48</v>
          </cell>
          <cell r="S656">
            <v>1104</v>
          </cell>
          <cell r="T656">
            <v>0</v>
          </cell>
          <cell r="U656">
            <v>0</v>
          </cell>
          <cell r="V656">
            <v>23</v>
          </cell>
          <cell r="W656">
            <v>29</v>
          </cell>
        </row>
        <row r="657">
          <cell r="J657" t="str">
            <v>D1919300</v>
          </cell>
          <cell r="K657">
            <v>7</v>
          </cell>
          <cell r="L657">
            <v>7</v>
          </cell>
          <cell r="M657">
            <v>12</v>
          </cell>
          <cell r="N657">
            <v>0.4</v>
          </cell>
          <cell r="O657" t="str">
            <v>否</v>
          </cell>
          <cell r="P657">
            <v>49</v>
          </cell>
          <cell r="Q657">
            <v>1127</v>
          </cell>
          <cell r="R657">
            <v>49</v>
          </cell>
          <cell r="S657">
            <v>1127</v>
          </cell>
          <cell r="T657">
            <v>0</v>
          </cell>
          <cell r="U657">
            <v>0</v>
          </cell>
          <cell r="V657">
            <v>23</v>
          </cell>
          <cell r="W657">
            <v>29</v>
          </cell>
        </row>
        <row r="658">
          <cell r="J658" t="str">
            <v>D5259317</v>
          </cell>
          <cell r="K658">
            <v>7</v>
          </cell>
          <cell r="L658">
            <v>7</v>
          </cell>
          <cell r="M658">
            <v>12</v>
          </cell>
          <cell r="N658">
            <v>0.4</v>
          </cell>
          <cell r="O658" t="str">
            <v>否</v>
          </cell>
          <cell r="P658">
            <v>49</v>
          </cell>
          <cell r="Q658">
            <v>980</v>
          </cell>
          <cell r="R658">
            <v>48</v>
          </cell>
          <cell r="S658">
            <v>960</v>
          </cell>
          <cell r="T658">
            <v>0</v>
          </cell>
          <cell r="U658">
            <v>0</v>
          </cell>
          <cell r="V658">
            <v>20</v>
          </cell>
          <cell r="W658">
            <v>26</v>
          </cell>
        </row>
        <row r="659">
          <cell r="J659" t="str">
            <v>D7676876</v>
          </cell>
          <cell r="K659">
            <v>7</v>
          </cell>
          <cell r="L659">
            <v>7</v>
          </cell>
          <cell r="M659">
            <v>12</v>
          </cell>
          <cell r="N659">
            <v>0.4</v>
          </cell>
          <cell r="O659" t="str">
            <v>否</v>
          </cell>
          <cell r="P659">
            <v>49</v>
          </cell>
          <cell r="Q659">
            <v>980</v>
          </cell>
          <cell r="R659">
            <v>0</v>
          </cell>
          <cell r="S659">
            <v>0</v>
          </cell>
          <cell r="T659">
            <v>0</v>
          </cell>
          <cell r="U659">
            <v>0</v>
          </cell>
          <cell r="V659">
            <v>20</v>
          </cell>
          <cell r="W659">
            <v>26</v>
          </cell>
        </row>
        <row r="660">
          <cell r="J660" t="str">
            <v>D3793600</v>
          </cell>
          <cell r="K660">
            <v>7</v>
          </cell>
          <cell r="L660">
            <v>7</v>
          </cell>
          <cell r="M660">
            <v>12</v>
          </cell>
          <cell r="N660">
            <v>0.4</v>
          </cell>
          <cell r="O660" t="str">
            <v>否</v>
          </cell>
          <cell r="P660">
            <v>49</v>
          </cell>
          <cell r="Q660">
            <v>1225</v>
          </cell>
          <cell r="R660">
            <v>49</v>
          </cell>
          <cell r="S660">
            <v>1225</v>
          </cell>
          <cell r="T660">
            <v>0</v>
          </cell>
          <cell r="U660">
            <v>0</v>
          </cell>
          <cell r="V660">
            <v>25</v>
          </cell>
          <cell r="W660">
            <v>32</v>
          </cell>
        </row>
        <row r="661">
          <cell r="J661" t="str">
            <v>D5055374</v>
          </cell>
          <cell r="K661">
            <v>7</v>
          </cell>
          <cell r="L661">
            <v>7</v>
          </cell>
          <cell r="M661">
            <v>12</v>
          </cell>
          <cell r="N661">
            <v>0.4</v>
          </cell>
          <cell r="O661" t="str">
            <v>否</v>
          </cell>
          <cell r="P661">
            <v>49</v>
          </cell>
          <cell r="Q661">
            <v>1225</v>
          </cell>
          <cell r="R661">
            <v>49</v>
          </cell>
          <cell r="S661">
            <v>1225</v>
          </cell>
          <cell r="T661">
            <v>0</v>
          </cell>
          <cell r="U661">
            <v>0</v>
          </cell>
          <cell r="V661">
            <v>25</v>
          </cell>
          <cell r="W661">
            <v>32</v>
          </cell>
        </row>
        <row r="662">
          <cell r="J662" t="str">
            <v>D2395096</v>
          </cell>
          <cell r="K662">
            <v>3.5</v>
          </cell>
          <cell r="L662">
            <v>3.5</v>
          </cell>
          <cell r="M662">
            <v>60</v>
          </cell>
          <cell r="N662">
            <v>0.33</v>
          </cell>
          <cell r="O662" t="str">
            <v>否</v>
          </cell>
          <cell r="P662">
            <v>9</v>
          </cell>
          <cell r="Q662">
            <v>378</v>
          </cell>
          <cell r="R662">
            <v>9</v>
          </cell>
          <cell r="S662">
            <v>378</v>
          </cell>
          <cell r="T662">
            <v>0</v>
          </cell>
          <cell r="U662">
            <v>0</v>
          </cell>
          <cell r="V662">
            <v>42</v>
          </cell>
          <cell r="W662">
            <v>63</v>
          </cell>
        </row>
        <row r="663">
          <cell r="J663" t="str">
            <v>D1065041</v>
          </cell>
          <cell r="K663">
            <v>3.5</v>
          </cell>
          <cell r="L663">
            <v>3.5</v>
          </cell>
          <cell r="M663">
            <v>90</v>
          </cell>
          <cell r="N663">
            <v>0.45</v>
          </cell>
          <cell r="O663" t="str">
            <v>否</v>
          </cell>
          <cell r="P663">
            <v>9</v>
          </cell>
          <cell r="Q663">
            <v>468</v>
          </cell>
          <cell r="R663">
            <v>9</v>
          </cell>
          <cell r="S663">
            <v>468</v>
          </cell>
          <cell r="T663">
            <v>0</v>
          </cell>
          <cell r="U663">
            <v>0</v>
          </cell>
          <cell r="V663">
            <v>52</v>
          </cell>
          <cell r="W663">
            <v>79.8</v>
          </cell>
        </row>
        <row r="664">
          <cell r="J664" t="str">
            <v>D1590976</v>
          </cell>
          <cell r="K664">
            <v>3.5</v>
          </cell>
          <cell r="L664">
            <v>3.5</v>
          </cell>
          <cell r="M664">
            <v>120</v>
          </cell>
          <cell r="N664">
            <v>0.56000000000000005</v>
          </cell>
          <cell r="O664" t="str">
            <v>否</v>
          </cell>
          <cell r="P664">
            <v>9</v>
          </cell>
          <cell r="Q664">
            <v>558</v>
          </cell>
          <cell r="R664">
            <v>9</v>
          </cell>
          <cell r="S664">
            <v>558</v>
          </cell>
          <cell r="T664">
            <v>0</v>
          </cell>
          <cell r="U664">
            <v>0</v>
          </cell>
          <cell r="V664">
            <v>62</v>
          </cell>
          <cell r="W664">
            <v>92.75</v>
          </cell>
        </row>
        <row r="665">
          <cell r="J665" t="str">
            <v>D6827615</v>
          </cell>
          <cell r="K665">
            <v>4.5</v>
          </cell>
          <cell r="L665">
            <v>4.5</v>
          </cell>
          <cell r="M665">
            <v>60</v>
          </cell>
          <cell r="N665">
            <v>0.43</v>
          </cell>
          <cell r="O665" t="str">
            <v>否</v>
          </cell>
          <cell r="P665">
            <v>9</v>
          </cell>
          <cell r="Q665">
            <v>450</v>
          </cell>
          <cell r="R665">
            <v>9</v>
          </cell>
          <cell r="S665">
            <v>450</v>
          </cell>
          <cell r="T665">
            <v>0</v>
          </cell>
          <cell r="U665">
            <v>0</v>
          </cell>
          <cell r="V665">
            <v>50</v>
          </cell>
          <cell r="W665">
            <v>76.041840247305657</v>
          </cell>
        </row>
        <row r="666">
          <cell r="J666" t="str">
            <v>D6747930</v>
          </cell>
          <cell r="K666">
            <v>4.5</v>
          </cell>
          <cell r="L666">
            <v>4.5</v>
          </cell>
          <cell r="M666">
            <v>90</v>
          </cell>
          <cell r="N666">
            <v>0.54</v>
          </cell>
          <cell r="O666" t="str">
            <v>否</v>
          </cell>
          <cell r="P666">
            <v>9</v>
          </cell>
          <cell r="Q666">
            <v>540</v>
          </cell>
          <cell r="R666">
            <v>9</v>
          </cell>
          <cell r="S666">
            <v>540</v>
          </cell>
          <cell r="T666">
            <v>0</v>
          </cell>
          <cell r="U666">
            <v>0</v>
          </cell>
          <cell r="V666">
            <v>60</v>
          </cell>
          <cell r="W666">
            <v>97.778468016060359</v>
          </cell>
        </row>
        <row r="667">
          <cell r="J667" t="str">
            <v>D9885680</v>
          </cell>
          <cell r="K667">
            <v>4.5</v>
          </cell>
          <cell r="L667">
            <v>4.5</v>
          </cell>
          <cell r="M667">
            <v>120</v>
          </cell>
          <cell r="N667">
            <v>0.65</v>
          </cell>
          <cell r="O667" t="str">
            <v>否</v>
          </cell>
          <cell r="P667">
            <v>9</v>
          </cell>
          <cell r="Q667">
            <v>612</v>
          </cell>
          <cell r="R667">
            <v>9</v>
          </cell>
          <cell r="S667">
            <v>612</v>
          </cell>
          <cell r="T667">
            <v>0</v>
          </cell>
          <cell r="U667">
            <v>0</v>
          </cell>
          <cell r="V667">
            <v>68</v>
          </cell>
          <cell r="W667">
            <v>108.03673501089811</v>
          </cell>
        </row>
        <row r="668">
          <cell r="J668" t="str">
            <v>D8855604</v>
          </cell>
          <cell r="K668">
            <v>3.8</v>
          </cell>
          <cell r="L668">
            <v>3.8</v>
          </cell>
          <cell r="M668">
            <v>60</v>
          </cell>
          <cell r="N668">
            <v>0.33</v>
          </cell>
          <cell r="O668" t="str">
            <v>否</v>
          </cell>
          <cell r="P668">
            <v>9</v>
          </cell>
          <cell r="Q668">
            <v>378</v>
          </cell>
          <cell r="R668">
            <v>9</v>
          </cell>
          <cell r="S668">
            <v>378</v>
          </cell>
          <cell r="T668">
            <v>0</v>
          </cell>
          <cell r="U668">
            <v>0</v>
          </cell>
          <cell r="V668">
            <v>42</v>
          </cell>
          <cell r="W668">
            <v>65.211690327828933</v>
          </cell>
        </row>
        <row r="669">
          <cell r="J669" t="str">
            <v>D1829902</v>
          </cell>
          <cell r="K669">
            <v>3.8</v>
          </cell>
          <cell r="L669">
            <v>3.8</v>
          </cell>
          <cell r="M669">
            <v>90</v>
          </cell>
          <cell r="N669">
            <v>0.44</v>
          </cell>
          <cell r="O669" t="str">
            <v>否</v>
          </cell>
          <cell r="P669">
            <v>9</v>
          </cell>
          <cell r="Q669">
            <v>477</v>
          </cell>
          <cell r="R669">
            <v>9</v>
          </cell>
          <cell r="S669">
            <v>477</v>
          </cell>
          <cell r="T669">
            <v>0</v>
          </cell>
          <cell r="U669">
            <v>0</v>
          </cell>
          <cell r="V669">
            <v>53</v>
          </cell>
          <cell r="W669">
            <v>90.625099103879251</v>
          </cell>
        </row>
        <row r="670">
          <cell r="J670" t="str">
            <v>D1428964</v>
          </cell>
          <cell r="K670">
            <v>3.8</v>
          </cell>
          <cell r="L670">
            <v>3.8</v>
          </cell>
          <cell r="M670">
            <v>120</v>
          </cell>
          <cell r="N670">
            <v>0.54</v>
          </cell>
          <cell r="O670" t="str">
            <v>否</v>
          </cell>
          <cell r="P670">
            <v>9</v>
          </cell>
          <cell r="Q670">
            <v>540</v>
          </cell>
          <cell r="R670">
            <v>9</v>
          </cell>
          <cell r="S670">
            <v>540</v>
          </cell>
          <cell r="T670">
            <v>0</v>
          </cell>
          <cell r="U670">
            <v>0</v>
          </cell>
          <cell r="V670">
            <v>60</v>
          </cell>
          <cell r="W670">
            <v>92.15885101204529</v>
          </cell>
        </row>
      </sheetData>
      <sheetData sheetId="1" refreshError="1"/>
      <sheetData sheetId="2" refreshError="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1.商品信息"/>
      <sheetName val="说明"/>
      <sheetName val="Sheet1"/>
    </sheetNames>
    <sheetDataSet>
      <sheetData sheetId="0" refreshError="1">
        <row r="1">
          <cell r="F1" t="str">
            <v>SKU</v>
          </cell>
          <cell r="G1" t="str">
            <v>部件名称</v>
          </cell>
          <cell r="H1" t="str">
            <v>部件数量</v>
          </cell>
          <cell r="I1" t="str">
            <v>部件出厂价</v>
          </cell>
          <cell r="J1" t="str">
            <v>部件毛重</v>
          </cell>
          <cell r="K1" t="str">
            <v>装箱数</v>
          </cell>
          <cell r="L1" t="str">
            <v>单盒长（CM）</v>
          </cell>
          <cell r="M1" t="str">
            <v>单盒宽（CM）</v>
          </cell>
          <cell r="N1" t="str">
            <v>单盒高（CM）</v>
          </cell>
          <cell r="O1" t="str">
            <v>国标码</v>
          </cell>
          <cell r="P1" t="str">
            <v>是否易碎</v>
          </cell>
          <cell r="Q1" t="str">
            <v>单盒毛重（KG）</v>
          </cell>
          <cell r="R1" t="str">
            <v>出厂价          (含税.RMB)</v>
          </cell>
          <cell r="S1" t="str">
            <v>零售价        （RMB）</v>
          </cell>
          <cell r="T1" t="str">
            <v>市场参考价        （RMB）</v>
          </cell>
          <cell r="U1" t="str">
            <v>市场最低价        （RMB）</v>
          </cell>
        </row>
        <row r="2">
          <cell r="F2" t="str">
            <v xml:space="preserve">E3853254 </v>
          </cell>
          <cell r="K2">
            <v>8</v>
          </cell>
          <cell r="L2">
            <v>35</v>
          </cell>
          <cell r="M2">
            <v>26</v>
          </cell>
          <cell r="N2">
            <v>11.5</v>
          </cell>
          <cell r="O2">
            <v>6903148187166</v>
          </cell>
          <cell r="P2" t="str">
            <v>否</v>
          </cell>
          <cell r="Q2">
            <v>1.5</v>
          </cell>
          <cell r="R2">
            <v>18.18937575</v>
          </cell>
          <cell r="S2">
            <v>19.899999999999999</v>
          </cell>
          <cell r="T2">
            <v>26.8</v>
          </cell>
          <cell r="U2">
            <v>24</v>
          </cell>
        </row>
        <row r="3">
          <cell r="F3" t="str">
            <v xml:space="preserve">E4404789  </v>
          </cell>
          <cell r="K3">
            <v>24</v>
          </cell>
          <cell r="L3">
            <v>3.5</v>
          </cell>
          <cell r="M3">
            <v>14</v>
          </cell>
          <cell r="N3">
            <v>22.5</v>
          </cell>
          <cell r="O3">
            <v>6903148168875</v>
          </cell>
          <cell r="P3" t="str">
            <v>否</v>
          </cell>
          <cell r="Q3">
            <v>0.5</v>
          </cell>
          <cell r="R3">
            <v>6.5012220000000003</v>
          </cell>
          <cell r="S3">
            <v>7.9</v>
          </cell>
          <cell r="T3">
            <v>11</v>
          </cell>
          <cell r="U3">
            <v>7.5</v>
          </cell>
        </row>
        <row r="4">
          <cell r="F4" t="str">
            <v xml:space="preserve">E6434964 </v>
          </cell>
          <cell r="K4">
            <v>8</v>
          </cell>
          <cell r="L4">
            <v>35</v>
          </cell>
          <cell r="M4">
            <v>26</v>
          </cell>
          <cell r="N4">
            <v>11.5</v>
          </cell>
          <cell r="O4">
            <v>6903148181133</v>
          </cell>
          <cell r="P4" t="str">
            <v>否</v>
          </cell>
          <cell r="Q4">
            <v>1.5</v>
          </cell>
          <cell r="R4">
            <v>18.18937575</v>
          </cell>
          <cell r="S4">
            <v>21.9</v>
          </cell>
          <cell r="T4">
            <v>26</v>
          </cell>
          <cell r="U4">
            <v>23.9</v>
          </cell>
        </row>
        <row r="5">
          <cell r="F5" t="str">
            <v xml:space="preserve">E1107280 </v>
          </cell>
          <cell r="K5">
            <v>8</v>
          </cell>
          <cell r="L5">
            <v>35</v>
          </cell>
          <cell r="M5">
            <v>26</v>
          </cell>
          <cell r="N5">
            <v>11.5</v>
          </cell>
          <cell r="O5">
            <v>6903148181485</v>
          </cell>
          <cell r="P5" t="str">
            <v>否</v>
          </cell>
          <cell r="Q5">
            <v>1.5</v>
          </cell>
          <cell r="R5">
            <v>16.601971750000001</v>
          </cell>
          <cell r="S5">
            <v>19.899999999999999</v>
          </cell>
          <cell r="T5">
            <v>26</v>
          </cell>
          <cell r="U5">
            <v>21.5</v>
          </cell>
        </row>
        <row r="6">
          <cell r="F6" t="str">
            <v xml:space="preserve">E2495235 </v>
          </cell>
          <cell r="K6">
            <v>8</v>
          </cell>
          <cell r="L6">
            <v>35</v>
          </cell>
          <cell r="M6">
            <v>26</v>
          </cell>
          <cell r="N6">
            <v>11.5</v>
          </cell>
          <cell r="O6">
            <v>6903148181140</v>
          </cell>
          <cell r="P6" t="str">
            <v>否</v>
          </cell>
          <cell r="Q6">
            <v>1.5</v>
          </cell>
          <cell r="R6">
            <v>18.18937575</v>
          </cell>
          <cell r="S6">
            <v>19.899999999999999</v>
          </cell>
          <cell r="T6">
            <v>25</v>
          </cell>
          <cell r="U6">
            <v>23.9</v>
          </cell>
        </row>
        <row r="7">
          <cell r="F7" t="str">
            <v xml:space="preserve">E8454323 </v>
          </cell>
          <cell r="K7">
            <v>4</v>
          </cell>
          <cell r="L7">
            <v>44</v>
          </cell>
          <cell r="M7">
            <v>29</v>
          </cell>
          <cell r="N7">
            <v>5.5</v>
          </cell>
          <cell r="O7">
            <v>6903148078969</v>
          </cell>
          <cell r="P7" t="str">
            <v>否</v>
          </cell>
          <cell r="Q7">
            <v>2.8</v>
          </cell>
          <cell r="R7">
            <v>17.813705000000002</v>
          </cell>
          <cell r="S7">
            <v>19.8</v>
          </cell>
          <cell r="T7">
            <v>25</v>
          </cell>
          <cell r="U7">
            <v>21.5</v>
          </cell>
        </row>
        <row r="8">
          <cell r="F8" t="str">
            <v xml:space="preserve">E3689822 </v>
          </cell>
          <cell r="K8">
            <v>6</v>
          </cell>
          <cell r="L8">
            <v>32</v>
          </cell>
          <cell r="M8">
            <v>24</v>
          </cell>
          <cell r="N8">
            <v>5.5</v>
          </cell>
          <cell r="O8">
            <v>6903148078945</v>
          </cell>
          <cell r="P8" t="str">
            <v>否</v>
          </cell>
          <cell r="Q8">
            <v>1.36</v>
          </cell>
          <cell r="R8">
            <v>8.4810180000000006</v>
          </cell>
          <cell r="S8">
            <v>9.9</v>
          </cell>
          <cell r="T8">
            <v>13</v>
          </cell>
          <cell r="U8">
            <v>10.9</v>
          </cell>
        </row>
        <row r="9">
          <cell r="F9" t="str">
            <v xml:space="preserve">E9298485 </v>
          </cell>
          <cell r="K9">
            <v>12</v>
          </cell>
          <cell r="L9">
            <v>22</v>
          </cell>
          <cell r="M9">
            <v>18</v>
          </cell>
          <cell r="N9">
            <v>3.5</v>
          </cell>
          <cell r="O9">
            <v>6903148078938</v>
          </cell>
          <cell r="P9" t="str">
            <v>否</v>
          </cell>
          <cell r="Q9">
            <v>0.50800000000000001</v>
          </cell>
          <cell r="R9">
            <v>3.3873536666666664</v>
          </cell>
          <cell r="S9">
            <v>4.8</v>
          </cell>
          <cell r="T9">
            <v>6</v>
          </cell>
          <cell r="U9">
            <v>4.8</v>
          </cell>
        </row>
        <row r="10">
          <cell r="F10" t="str">
            <v xml:space="preserve">E3636855 </v>
          </cell>
          <cell r="K10">
            <v>4</v>
          </cell>
          <cell r="L10">
            <v>11.3</v>
          </cell>
          <cell r="M10">
            <v>19.100000000000001</v>
          </cell>
          <cell r="N10">
            <v>32.299999999999997</v>
          </cell>
          <cell r="O10">
            <v>6903148168837</v>
          </cell>
          <cell r="P10" t="str">
            <v>否</v>
          </cell>
          <cell r="Q10">
            <v>3</v>
          </cell>
          <cell r="R10">
            <v>41.668900000000001</v>
          </cell>
          <cell r="S10">
            <v>48.9</v>
          </cell>
          <cell r="T10">
            <v>54</v>
          </cell>
          <cell r="U10">
            <v>48.7</v>
          </cell>
        </row>
        <row r="11">
          <cell r="F11" t="str">
            <v xml:space="preserve">E5857239 </v>
          </cell>
          <cell r="K11">
            <v>24</v>
          </cell>
          <cell r="L11">
            <v>3.5</v>
          </cell>
          <cell r="M11">
            <v>14</v>
          </cell>
          <cell r="N11">
            <v>22.5</v>
          </cell>
          <cell r="O11">
            <v>6903148116906</v>
          </cell>
          <cell r="P11" t="str">
            <v>否</v>
          </cell>
          <cell r="Q11">
            <v>0.5</v>
          </cell>
          <cell r="R11">
            <v>7.3276233333333316</v>
          </cell>
          <cell r="S11">
            <v>9.9</v>
          </cell>
          <cell r="T11">
            <v>13.8</v>
          </cell>
          <cell r="U11">
            <v>11.9</v>
          </cell>
        </row>
        <row r="12">
          <cell r="F12" t="str">
            <v xml:space="preserve">E1714193 </v>
          </cell>
          <cell r="K12">
            <v>12</v>
          </cell>
          <cell r="L12">
            <v>6</v>
          </cell>
          <cell r="M12">
            <v>24</v>
          </cell>
          <cell r="N12">
            <v>30</v>
          </cell>
          <cell r="O12">
            <v>6903148182543</v>
          </cell>
          <cell r="P12" t="str">
            <v>否</v>
          </cell>
          <cell r="Q12">
            <v>1</v>
          </cell>
          <cell r="R12">
            <v>13.989369333333334</v>
          </cell>
          <cell r="S12">
            <v>15.8</v>
          </cell>
          <cell r="T12">
            <v>18</v>
          </cell>
          <cell r="U12">
            <v>16.899999999999999</v>
          </cell>
        </row>
        <row r="13">
          <cell r="F13" t="str">
            <v xml:space="preserve">E4871915 </v>
          </cell>
          <cell r="K13">
            <v>12</v>
          </cell>
          <cell r="L13">
            <v>6</v>
          </cell>
          <cell r="M13">
            <v>24</v>
          </cell>
          <cell r="N13">
            <v>30</v>
          </cell>
          <cell r="O13">
            <v>6903148182550</v>
          </cell>
          <cell r="P13" t="str">
            <v>否</v>
          </cell>
          <cell r="Q13">
            <v>1</v>
          </cell>
          <cell r="R13">
            <v>13.989369333333334</v>
          </cell>
          <cell r="S13">
            <v>15.8</v>
          </cell>
          <cell r="T13">
            <v>20</v>
          </cell>
          <cell r="U13">
            <v>18.899999999999999</v>
          </cell>
        </row>
        <row r="14">
          <cell r="F14" t="str">
            <v xml:space="preserve">E7255897 </v>
          </cell>
          <cell r="K14">
            <v>4</v>
          </cell>
          <cell r="L14">
            <v>11.3</v>
          </cell>
          <cell r="M14">
            <v>19.100000000000001</v>
          </cell>
          <cell r="N14">
            <v>32.299999999999997</v>
          </cell>
          <cell r="O14">
            <v>6903148153031</v>
          </cell>
          <cell r="P14" t="str">
            <v>否</v>
          </cell>
          <cell r="Q14">
            <v>3</v>
          </cell>
          <cell r="R14">
            <v>42.8337</v>
          </cell>
          <cell r="S14">
            <v>49.9</v>
          </cell>
          <cell r="T14">
            <v>60</v>
          </cell>
          <cell r="U14">
            <v>54.9</v>
          </cell>
        </row>
        <row r="15">
          <cell r="F15" t="str">
            <v xml:space="preserve">E9728791 </v>
          </cell>
          <cell r="K15">
            <v>3</v>
          </cell>
          <cell r="L15">
            <v>31</v>
          </cell>
          <cell r="M15">
            <v>14</v>
          </cell>
          <cell r="N15">
            <v>33</v>
          </cell>
          <cell r="O15">
            <v>6903148199350</v>
          </cell>
          <cell r="P15" t="str">
            <v>否</v>
          </cell>
          <cell r="Q15">
            <v>4</v>
          </cell>
          <cell r="R15">
            <v>39.036274666666664</v>
          </cell>
          <cell r="S15">
            <v>46</v>
          </cell>
          <cell r="T15">
            <v>58</v>
          </cell>
          <cell r="U15">
            <v>49.9</v>
          </cell>
        </row>
        <row r="16">
          <cell r="F16" t="str">
            <v xml:space="preserve">E7756493 </v>
          </cell>
          <cell r="K16">
            <v>3</v>
          </cell>
          <cell r="L16">
            <v>31</v>
          </cell>
          <cell r="M16">
            <v>14</v>
          </cell>
          <cell r="N16">
            <v>33</v>
          </cell>
          <cell r="O16">
            <v>6903148198278</v>
          </cell>
          <cell r="P16" t="str">
            <v>否</v>
          </cell>
          <cell r="Q16">
            <v>4</v>
          </cell>
          <cell r="R16">
            <v>39.036274666666664</v>
          </cell>
          <cell r="S16">
            <v>46</v>
          </cell>
          <cell r="T16">
            <v>28</v>
          </cell>
          <cell r="U16">
            <v>49.9</v>
          </cell>
        </row>
        <row r="17">
          <cell r="F17" t="str">
            <v xml:space="preserve">E4178922 </v>
          </cell>
          <cell r="K17">
            <v>3</v>
          </cell>
          <cell r="L17">
            <v>9</v>
          </cell>
          <cell r="M17">
            <v>17.399999999999999</v>
          </cell>
          <cell r="N17">
            <v>32</v>
          </cell>
          <cell r="P17" t="str">
            <v>否</v>
          </cell>
          <cell r="Q17">
            <v>2</v>
          </cell>
          <cell r="R17">
            <v>26.975871999999999</v>
          </cell>
          <cell r="S17">
            <v>29.9</v>
          </cell>
          <cell r="T17">
            <v>38</v>
          </cell>
          <cell r="U17">
            <v>32</v>
          </cell>
        </row>
        <row r="18">
          <cell r="F18" t="str">
            <v xml:space="preserve">E5502764 </v>
          </cell>
          <cell r="K18">
            <v>3</v>
          </cell>
          <cell r="L18">
            <v>31</v>
          </cell>
          <cell r="M18">
            <v>14</v>
          </cell>
          <cell r="N18">
            <v>33</v>
          </cell>
          <cell r="P18" t="str">
            <v>否</v>
          </cell>
          <cell r="Q18">
            <v>3.5</v>
          </cell>
          <cell r="R18">
            <v>32.175098666666671</v>
          </cell>
          <cell r="S18">
            <v>35.9</v>
          </cell>
          <cell r="T18">
            <v>45</v>
          </cell>
          <cell r="U18">
            <v>38</v>
          </cell>
        </row>
        <row r="19">
          <cell r="F19" t="str">
            <v xml:space="preserve">E6865914 </v>
          </cell>
          <cell r="K19">
            <v>3</v>
          </cell>
          <cell r="L19">
            <v>31</v>
          </cell>
          <cell r="M19">
            <v>14</v>
          </cell>
          <cell r="N19">
            <v>33</v>
          </cell>
          <cell r="P19" t="str">
            <v>否</v>
          </cell>
          <cell r="Q19">
            <v>3.5</v>
          </cell>
          <cell r="R19">
            <v>37.978397333333341</v>
          </cell>
          <cell r="S19">
            <v>41.8</v>
          </cell>
          <cell r="T19">
            <v>50</v>
          </cell>
          <cell r="U19">
            <v>44</v>
          </cell>
        </row>
        <row r="20">
          <cell r="F20" t="str">
            <v xml:space="preserve">E8797353 </v>
          </cell>
          <cell r="K20">
            <v>3</v>
          </cell>
          <cell r="L20">
            <v>31</v>
          </cell>
          <cell r="M20">
            <v>14</v>
          </cell>
          <cell r="N20">
            <v>33</v>
          </cell>
          <cell r="P20" t="str">
            <v>否</v>
          </cell>
          <cell r="Q20">
            <v>3.4</v>
          </cell>
          <cell r="R20">
            <v>37.978397333333341</v>
          </cell>
          <cell r="S20">
            <v>41.8</v>
          </cell>
          <cell r="T20">
            <v>50</v>
          </cell>
          <cell r="U20">
            <v>44</v>
          </cell>
        </row>
        <row r="21">
          <cell r="F21" t="str">
            <v>E7338295</v>
          </cell>
          <cell r="K21">
            <v>3</v>
          </cell>
          <cell r="L21">
            <v>44</v>
          </cell>
          <cell r="M21">
            <v>29</v>
          </cell>
          <cell r="N21">
            <v>5.5</v>
          </cell>
          <cell r="P21" t="str">
            <v>否</v>
          </cell>
          <cell r="Q21">
            <v>3.3</v>
          </cell>
          <cell r="R21">
            <v>29.069838000000001</v>
          </cell>
          <cell r="S21">
            <v>36</v>
          </cell>
          <cell r="T21">
            <v>42</v>
          </cell>
          <cell r="U21">
            <v>38</v>
          </cell>
        </row>
        <row r="22">
          <cell r="F22" t="str">
            <v xml:space="preserve">E6418886 </v>
          </cell>
          <cell r="K22">
            <v>3</v>
          </cell>
          <cell r="L22">
            <v>37.5</v>
          </cell>
          <cell r="M22">
            <v>25</v>
          </cell>
          <cell r="N22">
            <v>5.0999999999999996</v>
          </cell>
          <cell r="O22" t="str">
            <v>6903148183038</v>
          </cell>
          <cell r="P22" t="str">
            <v>否</v>
          </cell>
          <cell r="Q22">
            <v>1.8</v>
          </cell>
          <cell r="R22">
            <v>17.250613333333334</v>
          </cell>
          <cell r="S22">
            <v>19.899999999999999</v>
          </cell>
          <cell r="T22">
            <v>25</v>
          </cell>
          <cell r="U22">
            <v>24</v>
          </cell>
        </row>
        <row r="23">
          <cell r="F23" t="str">
            <v xml:space="preserve">E6161893  </v>
          </cell>
          <cell r="K23">
            <v>6</v>
          </cell>
          <cell r="L23">
            <v>37</v>
          </cell>
          <cell r="M23">
            <v>27</v>
          </cell>
          <cell r="N23">
            <v>4.5</v>
          </cell>
          <cell r="O23">
            <v>6903148198506</v>
          </cell>
          <cell r="P23" t="str">
            <v>否</v>
          </cell>
          <cell r="Q23">
            <v>2.2000000000000002</v>
          </cell>
          <cell r="R23">
            <v>14.498773333333331</v>
          </cell>
          <cell r="S23">
            <v>18.899999999999999</v>
          </cell>
          <cell r="T23">
            <v>28</v>
          </cell>
          <cell r="U23">
            <v>23.9</v>
          </cell>
        </row>
        <row r="24">
          <cell r="F24" t="str">
            <v xml:space="preserve">E4357811 </v>
          </cell>
          <cell r="K24">
            <v>4</v>
          </cell>
          <cell r="L24">
            <v>44</v>
          </cell>
          <cell r="M24">
            <v>29</v>
          </cell>
          <cell r="N24">
            <v>5.5</v>
          </cell>
          <cell r="O24">
            <v>6903148205624</v>
          </cell>
          <cell r="P24" t="str">
            <v>否</v>
          </cell>
          <cell r="Q24">
            <v>2.8</v>
          </cell>
          <cell r="R24">
            <v>16.737052500000001</v>
          </cell>
          <cell r="S24">
            <v>18.899999999999999</v>
          </cell>
          <cell r="T24">
            <v>28</v>
          </cell>
          <cell r="U24">
            <v>24.9</v>
          </cell>
        </row>
        <row r="25">
          <cell r="F25" t="str">
            <v xml:space="preserve">  E3927843  </v>
          </cell>
          <cell r="K25">
            <v>4</v>
          </cell>
          <cell r="L25">
            <v>11.3</v>
          </cell>
          <cell r="M25">
            <v>19.100000000000001</v>
          </cell>
          <cell r="N25">
            <v>32.299999999999997</v>
          </cell>
          <cell r="O25">
            <v>6903148205518</v>
          </cell>
          <cell r="P25" t="str">
            <v>否</v>
          </cell>
          <cell r="Q25">
            <v>3</v>
          </cell>
          <cell r="R25">
            <v>27.571564999999996</v>
          </cell>
          <cell r="S25">
            <v>28.8</v>
          </cell>
          <cell r="T25">
            <v>39</v>
          </cell>
          <cell r="U25">
            <v>34.799999999999997</v>
          </cell>
        </row>
        <row r="26">
          <cell r="F26" t="str">
            <v xml:space="preserve">E1148483  </v>
          </cell>
          <cell r="K26">
            <v>4</v>
          </cell>
          <cell r="L26">
            <v>44</v>
          </cell>
          <cell r="M26">
            <v>29</v>
          </cell>
          <cell r="N26">
            <v>5.7</v>
          </cell>
          <cell r="O26">
            <v>6903148213315</v>
          </cell>
          <cell r="P26" t="str">
            <v>否</v>
          </cell>
          <cell r="Q26">
            <v>3</v>
          </cell>
          <cell r="R26">
            <v>22.660540000000001</v>
          </cell>
          <cell r="S26">
            <v>28.8</v>
          </cell>
          <cell r="T26">
            <v>39</v>
          </cell>
          <cell r="U26">
            <v>34.4</v>
          </cell>
        </row>
        <row r="27">
          <cell r="F27" t="str">
            <v xml:space="preserve">E7568600  </v>
          </cell>
          <cell r="K27">
            <v>16</v>
          </cell>
          <cell r="L27">
            <v>6.4</v>
          </cell>
          <cell r="M27">
            <v>11</v>
          </cell>
          <cell r="N27">
            <v>6.6</v>
          </cell>
          <cell r="O27">
            <v>6903148198896</v>
          </cell>
          <cell r="P27" t="str">
            <v>否</v>
          </cell>
          <cell r="Q27">
            <v>0.7</v>
          </cell>
          <cell r="R27">
            <v>7.6039425000000005</v>
          </cell>
          <cell r="S27">
            <v>8.6</v>
          </cell>
          <cell r="T27">
            <v>10</v>
          </cell>
          <cell r="U27">
            <v>9.9</v>
          </cell>
        </row>
        <row r="28">
          <cell r="F28" t="str">
            <v xml:space="preserve">E4330410 </v>
          </cell>
          <cell r="K28">
            <v>6</v>
          </cell>
          <cell r="L28">
            <v>37</v>
          </cell>
          <cell r="M28">
            <v>27</v>
          </cell>
          <cell r="N28">
            <v>4.5</v>
          </cell>
          <cell r="O28">
            <v>6903148202470</v>
          </cell>
          <cell r="P28" t="str">
            <v>否</v>
          </cell>
          <cell r="Q28">
            <v>2.2000000000000002</v>
          </cell>
          <cell r="R28">
            <v>18.227428333333332</v>
          </cell>
          <cell r="S28">
            <v>25</v>
          </cell>
          <cell r="T28">
            <v>38</v>
          </cell>
          <cell r="U28">
            <v>32.200000000000003</v>
          </cell>
        </row>
        <row r="29">
          <cell r="F29" t="str">
            <v xml:space="preserve">E4687698 </v>
          </cell>
          <cell r="K29">
            <v>6</v>
          </cell>
          <cell r="L29">
            <v>9</v>
          </cell>
          <cell r="M29">
            <v>17.399999999999999</v>
          </cell>
          <cell r="N29">
            <v>32</v>
          </cell>
          <cell r="O29">
            <v>6903148213414</v>
          </cell>
          <cell r="P29" t="str">
            <v>否</v>
          </cell>
          <cell r="Q29">
            <v>2</v>
          </cell>
          <cell r="R29">
            <v>23.067076666666665</v>
          </cell>
          <cell r="S29">
            <v>28.9</v>
          </cell>
          <cell r="T29">
            <v>42</v>
          </cell>
          <cell r="U29">
            <v>35.9</v>
          </cell>
        </row>
      </sheetData>
      <sheetData sheetId="1" refreshError="1"/>
      <sheetData sheetId="2" refreshError="1"/>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3" Type="http://schemas.openxmlformats.org/officeDocument/2006/relationships/hyperlink" Target="http://item.feifei.com/C9490923.html" TargetMode="External"/><Relationship Id="rId7" Type="http://schemas.openxmlformats.org/officeDocument/2006/relationships/hyperlink" Target="http://erp.feifei.cn/erp/product/productSku.html?doAction=edit&amp;skuNumber=F8311559&amp;productId=15968" TargetMode="External"/><Relationship Id="rId2" Type="http://schemas.openxmlformats.org/officeDocument/2006/relationships/hyperlink" Target="http://item.feifei.com/C9490923.html" TargetMode="External"/><Relationship Id="rId1" Type="http://schemas.openxmlformats.org/officeDocument/2006/relationships/hyperlink" Target="http://item.feifei.com/C6957416.html" TargetMode="External"/><Relationship Id="rId6" Type="http://schemas.openxmlformats.org/officeDocument/2006/relationships/hyperlink" Target="http://item.feifei.com/C6550019.html" TargetMode="External"/><Relationship Id="rId5" Type="http://schemas.openxmlformats.org/officeDocument/2006/relationships/hyperlink" Target="http://item.feifei.com/C9936850.html" TargetMode="External"/><Relationship Id="rId4" Type="http://schemas.openxmlformats.org/officeDocument/2006/relationships/hyperlink" Target="http://item.feifei.com/C6957416.html" TargetMode="External"/></Relationships>
</file>

<file path=xl/worksheets/_rels/sheet12.xml.rels><?xml version="1.0" encoding="UTF-8" standalone="yes"?>
<Relationships xmlns="http://schemas.openxmlformats.org/package/2006/relationships"><Relationship Id="rId8" Type="http://schemas.openxmlformats.org/officeDocument/2006/relationships/hyperlink" Target="http://item.feifei.com/B8096620.html" TargetMode="External"/><Relationship Id="rId13" Type="http://schemas.openxmlformats.org/officeDocument/2006/relationships/hyperlink" Target="http://item.feifei.com/b2978585.html" TargetMode="External"/><Relationship Id="rId3" Type="http://schemas.openxmlformats.org/officeDocument/2006/relationships/hyperlink" Target="http://item.feifei.com/B6072044.html" TargetMode="External"/><Relationship Id="rId7" Type="http://schemas.openxmlformats.org/officeDocument/2006/relationships/hyperlink" Target="http://item.feifei.com/B8510343.html" TargetMode="External"/><Relationship Id="rId12" Type="http://schemas.openxmlformats.org/officeDocument/2006/relationships/hyperlink" Target="http://item.feifei.com/B9697650.html" TargetMode="External"/><Relationship Id="rId2" Type="http://schemas.openxmlformats.org/officeDocument/2006/relationships/hyperlink" Target="http://item.feifei.com/B8162086.html" TargetMode="External"/><Relationship Id="rId1" Type="http://schemas.openxmlformats.org/officeDocument/2006/relationships/hyperlink" Target="http://item.feifei.com/B6793647.html" TargetMode="External"/><Relationship Id="rId6" Type="http://schemas.openxmlformats.org/officeDocument/2006/relationships/hyperlink" Target="http://item.feifei.com/B9756147.html" TargetMode="External"/><Relationship Id="rId11" Type="http://schemas.openxmlformats.org/officeDocument/2006/relationships/hyperlink" Target="http://item.feifei.com/b2444726.html" TargetMode="External"/><Relationship Id="rId5" Type="http://schemas.openxmlformats.org/officeDocument/2006/relationships/hyperlink" Target="http://item.feifei.com/B3629946.html" TargetMode="External"/><Relationship Id="rId10" Type="http://schemas.openxmlformats.org/officeDocument/2006/relationships/hyperlink" Target="http://item.feifei.com/b1001920.html" TargetMode="External"/><Relationship Id="rId4" Type="http://schemas.openxmlformats.org/officeDocument/2006/relationships/hyperlink" Target="http://item.feifei.com/B4614675.html" TargetMode="External"/><Relationship Id="rId9" Type="http://schemas.openxmlformats.org/officeDocument/2006/relationships/hyperlink" Target="http://item.feifei.com/b2694985.html" TargetMode="External"/><Relationship Id="rId14" Type="http://schemas.openxmlformats.org/officeDocument/2006/relationships/hyperlink" Target="http://detail.tmall.com/item.htm?spm=a220m.1000858.1000725.7.yTyeYn&amp;id=17210973856&amp;user_id=1138030372&amp;is_b=1&amp;cat_id=2&amp;q=%B5%CF%CA%BF%C4%E1%C0%AD%B8%CB%CF%E4&amp;rn=8dcf44e3a471ae1d3e7f751a8f7cf043" TargetMode="External"/></Relationships>
</file>

<file path=xl/worksheets/_rels/sheet13.xml.rels><?xml version="1.0" encoding="UTF-8" standalone="yes"?>
<Relationships xmlns="http://schemas.openxmlformats.org/package/2006/relationships"><Relationship Id="rId8" Type="http://schemas.openxmlformats.org/officeDocument/2006/relationships/hyperlink" Target="http://item.feifei.com/D1787573.html" TargetMode="External"/><Relationship Id="rId3" Type="http://schemas.openxmlformats.org/officeDocument/2006/relationships/hyperlink" Target="http://item.feifei.com/D4803412.html" TargetMode="External"/><Relationship Id="rId7" Type="http://schemas.openxmlformats.org/officeDocument/2006/relationships/hyperlink" Target="http://item.feifei.com/D6924441.html" TargetMode="External"/><Relationship Id="rId2" Type="http://schemas.openxmlformats.org/officeDocument/2006/relationships/hyperlink" Target="http://item.feifei.com/D5826001.html" TargetMode="External"/><Relationship Id="rId1" Type="http://schemas.openxmlformats.org/officeDocument/2006/relationships/hyperlink" Target="http://item.feifei.com/d2744526.html" TargetMode="External"/><Relationship Id="rId6" Type="http://schemas.openxmlformats.org/officeDocument/2006/relationships/hyperlink" Target="http://item.feifei.com/D5812579.html" TargetMode="External"/><Relationship Id="rId11" Type="http://schemas.openxmlformats.org/officeDocument/2006/relationships/hyperlink" Target="http://item.feifei.com/D1801766.html" TargetMode="External"/><Relationship Id="rId5" Type="http://schemas.openxmlformats.org/officeDocument/2006/relationships/hyperlink" Target="http://item.feifei.com/D8948560.html" TargetMode="External"/><Relationship Id="rId10" Type="http://schemas.openxmlformats.org/officeDocument/2006/relationships/hyperlink" Target="http://item.feifei.com/D8179355.html" TargetMode="External"/><Relationship Id="rId4" Type="http://schemas.openxmlformats.org/officeDocument/2006/relationships/hyperlink" Target="http://item.feifei.com/D9424693.html" TargetMode="External"/><Relationship Id="rId9" Type="http://schemas.openxmlformats.org/officeDocument/2006/relationships/hyperlink" Target="http://item.feifei.com/d3219806.html" TargetMode="External"/></Relationships>
</file>

<file path=xl/worksheets/_rels/sheet1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_rels/sheet16.xml.rels><?xml version="1.0" encoding="UTF-8" standalone="yes"?>
<Relationships xmlns="http://schemas.openxmlformats.org/package/2006/relationships"><Relationship Id="rId3" Type="http://schemas.openxmlformats.org/officeDocument/2006/relationships/hyperlink" Target="http://item.feifei.com/B2265634.html" TargetMode="External"/><Relationship Id="rId7" Type="http://schemas.openxmlformats.org/officeDocument/2006/relationships/hyperlink" Target="http://item.feifei.com/B9435230.html" TargetMode="External"/><Relationship Id="rId2" Type="http://schemas.openxmlformats.org/officeDocument/2006/relationships/hyperlink" Target="http://item.feifei.com/B3724984.html" TargetMode="External"/><Relationship Id="rId1" Type="http://schemas.openxmlformats.org/officeDocument/2006/relationships/hyperlink" Target="http://item.feifei.com/B2056044.html" TargetMode="External"/><Relationship Id="rId6" Type="http://schemas.openxmlformats.org/officeDocument/2006/relationships/hyperlink" Target="http://item.feifei.com/B8463662.html" TargetMode="External"/><Relationship Id="rId5" Type="http://schemas.openxmlformats.org/officeDocument/2006/relationships/hyperlink" Target="http://item.feifei.com/B5778233.html" TargetMode="External"/><Relationship Id="rId4" Type="http://schemas.openxmlformats.org/officeDocument/2006/relationships/hyperlink" Target="http://item.feifei.com/B5522908.html" TargetMode="External"/></Relationships>
</file>

<file path=xl/worksheets/_rels/sheet17.xml.rels><?xml version="1.0" encoding="UTF-8" standalone="yes"?>
<Relationships xmlns="http://schemas.openxmlformats.org/package/2006/relationships"><Relationship Id="rId1" Type="http://schemas.openxmlformats.org/officeDocument/2006/relationships/hyperlink" Target="http://erp.feifei.cn/erp/product/product.html?doAction=edit&amp;productId=13023" TargetMode="Externa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26.xml.rels><?xml version="1.0" encoding="UTF-8" standalone="yes"?>
<Relationships xmlns="http://schemas.openxmlformats.org/package/2006/relationships"><Relationship Id="rId8" Type="http://schemas.openxmlformats.org/officeDocument/2006/relationships/hyperlink" Target="http://detail.tmall.com/item.htm?spm=a220o.1000855.0.0.0MR4Ff&amp;id=18168155123&amp;rn=10d5f33bf36fbeafb5f5cc75cb8993d8&amp;acm=03054.1003.1.54951&amp;uuid=9zME1GLC&amp;abtest=_AB-LR32-PR32&amp;scm=1003.1.03054.ITEM_18168155123_54951&amp;pos=2" TargetMode="External"/><Relationship Id="rId3" Type="http://schemas.openxmlformats.org/officeDocument/2006/relationships/hyperlink" Target="http://detail.tmall.com/item.htm?spm=a220o.1000855.1000983.1.UF9IcS&amp;id=35265183771&amp;standard=1" TargetMode="External"/><Relationship Id="rId7" Type="http://schemas.openxmlformats.org/officeDocument/2006/relationships/hyperlink" Target="http://item.feifei.com/B1448774.html" TargetMode="External"/><Relationship Id="rId2" Type="http://schemas.openxmlformats.org/officeDocument/2006/relationships/hyperlink" Target="http://detail.tmall.com/item.htm?spm=a220m.1000862.1000725.91.B3PO3t&amp;id=25693788694&amp;is_b=1&amp;cat_id=2&amp;q=&amp;rn=6c6cae317a87c8a0807801701a6d169d" TargetMode="External"/><Relationship Id="rId1" Type="http://schemas.openxmlformats.org/officeDocument/2006/relationships/hyperlink" Target="http://detail.tmall.com/item.htm?spm=a220m.1000862.1000725.91.B3PO3t&amp;id=25693788694&amp;is_b=1&amp;cat_id=2&amp;q=&amp;rn=6c6cae317a87c8a0807801701a6d169d" TargetMode="External"/><Relationship Id="rId6" Type="http://schemas.openxmlformats.org/officeDocument/2006/relationships/hyperlink" Target="http://detail.tmall.com/item.htm?spm=a1z10.5.w4011-3167225325.79.H2R1cL&amp;id=35516756185&amp;rn=43f6ca135900b315cd0684a20d0c4a79" TargetMode="External"/><Relationship Id="rId5" Type="http://schemas.openxmlformats.org/officeDocument/2006/relationships/hyperlink" Target="http://detail.tmall.com/item.htm?spm=a220o.1000855.0.0.GT4lxm&amp;id=37635070489&amp;rn=6111f47665640a521caa0e106c10a91f&amp;acm=03054.1003.1.54951&amp;uuid=acIyKfaN&amp;abtest=_AB-LR32-PR32&amp;scm=1003.1.03054.ITEM_37635070489_54951&amp;pos=3" TargetMode="External"/><Relationship Id="rId4" Type="http://schemas.openxmlformats.org/officeDocument/2006/relationships/hyperlink" Target="http://detail.tmall.com/item.htm?spm=a1z10.5.w4011-3251528122.101.YB2Z0a&amp;id=37614476026&amp;rn=6111f47665640a521caa0e106c10a91f" TargetMode="External"/></Relationships>
</file>

<file path=xl/worksheets/_rels/sheet31.xml.rels><?xml version="1.0" encoding="UTF-8" standalone="yes"?>
<Relationships xmlns="http://schemas.openxmlformats.org/package/2006/relationships"><Relationship Id="rId8" Type="http://schemas.openxmlformats.org/officeDocument/2006/relationships/hyperlink" Target="http://item.feifei.com/C6544933.html" TargetMode="External"/><Relationship Id="rId3" Type="http://schemas.openxmlformats.org/officeDocument/2006/relationships/hyperlink" Target="http://item.feifei.com/C9944399.html" TargetMode="External"/><Relationship Id="rId7" Type="http://schemas.openxmlformats.org/officeDocument/2006/relationships/hyperlink" Target="http://item.feifei.com/C5746489.html" TargetMode="External"/><Relationship Id="rId2" Type="http://schemas.openxmlformats.org/officeDocument/2006/relationships/hyperlink" Target="http://item.feifei.com/C3500346.html" TargetMode="External"/><Relationship Id="rId1" Type="http://schemas.openxmlformats.org/officeDocument/2006/relationships/hyperlink" Target="http://item.feifei.com/C5746489.html" TargetMode="External"/><Relationship Id="rId6" Type="http://schemas.openxmlformats.org/officeDocument/2006/relationships/hyperlink" Target="http://item.feifei.com/C9510854.html" TargetMode="External"/><Relationship Id="rId5" Type="http://schemas.openxmlformats.org/officeDocument/2006/relationships/hyperlink" Target="http://item.feifei.com/C1918930.html" TargetMode="External"/><Relationship Id="rId4" Type="http://schemas.openxmlformats.org/officeDocument/2006/relationships/hyperlink" Target="http://item.feifei.com/C5746489.html" TargetMode="External"/><Relationship Id="rId9" Type="http://schemas.openxmlformats.org/officeDocument/2006/relationships/hyperlink" Target="http://item.feifei.com/C6326850.html" TargetMode="External"/></Relationships>
</file>

<file path=xl/worksheets/_rels/sheet33.xml.rels><?xml version="1.0" encoding="UTF-8" standalone="yes"?>
<Relationships xmlns="http://schemas.openxmlformats.org/package/2006/relationships"><Relationship Id="rId8" Type="http://schemas.openxmlformats.org/officeDocument/2006/relationships/hyperlink" Target="http://item.feifei.com/G7583939.html" TargetMode="External"/><Relationship Id="rId13" Type="http://schemas.openxmlformats.org/officeDocument/2006/relationships/hyperlink" Target="http://item.feifei.com/G4710504.html" TargetMode="External"/><Relationship Id="rId3" Type="http://schemas.openxmlformats.org/officeDocument/2006/relationships/hyperlink" Target="http://item.feifei.com/G9481481.html" TargetMode="External"/><Relationship Id="rId7" Type="http://schemas.openxmlformats.org/officeDocument/2006/relationships/hyperlink" Target="http://item.feifei.com/G5563746.html" TargetMode="External"/><Relationship Id="rId12" Type="http://schemas.openxmlformats.org/officeDocument/2006/relationships/hyperlink" Target="http://item.feifei.com/G8321389.html" TargetMode="External"/><Relationship Id="rId2" Type="http://schemas.openxmlformats.org/officeDocument/2006/relationships/hyperlink" Target="http://item.feifei.com/c2613427.html" TargetMode="External"/><Relationship Id="rId16" Type="http://schemas.openxmlformats.org/officeDocument/2006/relationships/drawing" Target="../drawings/drawing1.xml"/><Relationship Id="rId1" Type="http://schemas.openxmlformats.org/officeDocument/2006/relationships/hyperlink" Target="http://item.feifei.com/c2613427.html" TargetMode="External"/><Relationship Id="rId6" Type="http://schemas.openxmlformats.org/officeDocument/2006/relationships/hyperlink" Target="http://item.feifei.com/G5951577.html" TargetMode="External"/><Relationship Id="rId11" Type="http://schemas.openxmlformats.org/officeDocument/2006/relationships/hyperlink" Target="http://item.feifei.com/G1335171.html" TargetMode="External"/><Relationship Id="rId5" Type="http://schemas.openxmlformats.org/officeDocument/2006/relationships/hyperlink" Target="http://item.feifei.com/G6450172.html" TargetMode="External"/><Relationship Id="rId15" Type="http://schemas.openxmlformats.org/officeDocument/2006/relationships/hyperlink" Target="http://item.feifei.com/G6031758.html" TargetMode="External"/><Relationship Id="rId10" Type="http://schemas.openxmlformats.org/officeDocument/2006/relationships/hyperlink" Target="http://item.feifei.com/G9198543.html" TargetMode="External"/><Relationship Id="rId4" Type="http://schemas.openxmlformats.org/officeDocument/2006/relationships/hyperlink" Target="http://item.feifei.com/G8093618.html" TargetMode="External"/><Relationship Id="rId9" Type="http://schemas.openxmlformats.org/officeDocument/2006/relationships/hyperlink" Target="http://item.feifei.com/G9261093.html" TargetMode="External"/><Relationship Id="rId14" Type="http://schemas.openxmlformats.org/officeDocument/2006/relationships/hyperlink" Target="http://item.feifei.com/G1338873.html" TargetMode="External"/></Relationships>
</file>

<file path=xl/worksheets/_rels/sheet34.xml.rels><?xml version="1.0" encoding="UTF-8" standalone="yes"?>
<Relationships xmlns="http://schemas.openxmlformats.org/package/2006/relationships"><Relationship Id="rId1" Type="http://schemas.openxmlformats.org/officeDocument/2006/relationships/hyperlink" Target="http://item.feifei.com/F2875745.html" TargetMode="External"/></Relationships>
</file>

<file path=xl/worksheets/_rels/sheet3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6.bin"/></Relationships>
</file>

<file path=xl/worksheets/_rels/sheet4.xml.rels><?xml version="1.0" encoding="UTF-8" standalone="yes"?>
<Relationships xmlns="http://schemas.openxmlformats.org/package/2006/relationships"><Relationship Id="rId8" Type="http://schemas.openxmlformats.org/officeDocument/2006/relationships/hyperlink" Target="http://erp.feifei.cn/erp/product/product.html?doAction=edit&amp;productId=16862" TargetMode="External"/><Relationship Id="rId3" Type="http://schemas.openxmlformats.org/officeDocument/2006/relationships/hyperlink" Target="http://erp.feifei.cn/erp/product/product.html?doAction=edit&amp;productId=16844" TargetMode="External"/><Relationship Id="rId7" Type="http://schemas.openxmlformats.org/officeDocument/2006/relationships/hyperlink" Target="http://erp.feifei.cn/erp/product/product.html?doAction=edit&amp;productId=16860" TargetMode="External"/><Relationship Id="rId2" Type="http://schemas.openxmlformats.org/officeDocument/2006/relationships/hyperlink" Target="http://erp.feifei.cn/erp/product/product.html?doAction=edit&amp;productId=16847" TargetMode="External"/><Relationship Id="rId1" Type="http://schemas.openxmlformats.org/officeDocument/2006/relationships/hyperlink" Target="http://erp.feifei.cn/erp/product/product.html?doAction=edit&amp;productId=16848" TargetMode="External"/><Relationship Id="rId6" Type="http://schemas.openxmlformats.org/officeDocument/2006/relationships/hyperlink" Target="http://erp.feifei.cn/erp/product/product.html?doAction=edit&amp;productId=16856" TargetMode="External"/><Relationship Id="rId5" Type="http://schemas.openxmlformats.org/officeDocument/2006/relationships/hyperlink" Target="http://erp.feifei.cn/erp/product/product.html?doAction=edit&amp;productId=16852" TargetMode="External"/><Relationship Id="rId10" Type="http://schemas.openxmlformats.org/officeDocument/2006/relationships/printerSettings" Target="../printerSettings/printerSettings2.bin"/><Relationship Id="rId4" Type="http://schemas.openxmlformats.org/officeDocument/2006/relationships/hyperlink" Target="http://erp.feifei.cn/erp/product/product.html?doAction=edit&amp;productId=16849" TargetMode="External"/><Relationship Id="rId9" Type="http://schemas.openxmlformats.org/officeDocument/2006/relationships/hyperlink" Target="http://erp.feifei.cn/erp/product/product.html?doAction=edit&amp;productId=16863"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8" Type="http://schemas.openxmlformats.org/officeDocument/2006/relationships/hyperlink" Target="http://item.feifei.com/C5283681.html" TargetMode="External"/><Relationship Id="rId13" Type="http://schemas.openxmlformats.org/officeDocument/2006/relationships/hyperlink" Target="http://item.feifei.com/C2417125.html" TargetMode="External"/><Relationship Id="rId18" Type="http://schemas.openxmlformats.org/officeDocument/2006/relationships/hyperlink" Target="http://item.feifei.com/C4946933.html" TargetMode="External"/><Relationship Id="rId26" Type="http://schemas.openxmlformats.org/officeDocument/2006/relationships/hyperlink" Target="http://item.feifei.com/c6742366.html" TargetMode="External"/><Relationship Id="rId3" Type="http://schemas.openxmlformats.org/officeDocument/2006/relationships/hyperlink" Target="http://item.feifei.com/C8480898.html" TargetMode="External"/><Relationship Id="rId21" Type="http://schemas.openxmlformats.org/officeDocument/2006/relationships/hyperlink" Target="http://item.feifei.com/C5468666.html" TargetMode="External"/><Relationship Id="rId34" Type="http://schemas.openxmlformats.org/officeDocument/2006/relationships/hyperlink" Target="http://item.feifei.com/C3449581.html" TargetMode="External"/><Relationship Id="rId7" Type="http://schemas.openxmlformats.org/officeDocument/2006/relationships/hyperlink" Target="http://item.feifei.com/C2878280.html" TargetMode="External"/><Relationship Id="rId12" Type="http://schemas.openxmlformats.org/officeDocument/2006/relationships/hyperlink" Target="http://item.feifei.com/C8943879.html" TargetMode="External"/><Relationship Id="rId17" Type="http://schemas.openxmlformats.org/officeDocument/2006/relationships/hyperlink" Target="http://item.feifei.com/c4887303.html" TargetMode="External"/><Relationship Id="rId25" Type="http://schemas.openxmlformats.org/officeDocument/2006/relationships/hyperlink" Target="http://item.feifei.com/c6942103.html" TargetMode="External"/><Relationship Id="rId33" Type="http://schemas.openxmlformats.org/officeDocument/2006/relationships/hyperlink" Target="http://item.feifei.com/C2541106.html" TargetMode="External"/><Relationship Id="rId2" Type="http://schemas.openxmlformats.org/officeDocument/2006/relationships/hyperlink" Target="http://item.feifei.com/C6104879.html" TargetMode="External"/><Relationship Id="rId16" Type="http://schemas.openxmlformats.org/officeDocument/2006/relationships/hyperlink" Target="http://item.feifei.com/c8424354.html" TargetMode="External"/><Relationship Id="rId20" Type="http://schemas.openxmlformats.org/officeDocument/2006/relationships/hyperlink" Target="http://item.feifei.com/c3608651.html" TargetMode="External"/><Relationship Id="rId29" Type="http://schemas.openxmlformats.org/officeDocument/2006/relationships/hyperlink" Target="http://item.feifei.com/C3470554.html" TargetMode="External"/><Relationship Id="rId1" Type="http://schemas.openxmlformats.org/officeDocument/2006/relationships/hyperlink" Target="http://item.feifei.com/C3188983.html" TargetMode="External"/><Relationship Id="rId6" Type="http://schemas.openxmlformats.org/officeDocument/2006/relationships/hyperlink" Target="http://item.feifei.com/C4315532.html" TargetMode="External"/><Relationship Id="rId11" Type="http://schemas.openxmlformats.org/officeDocument/2006/relationships/hyperlink" Target="http://item.feifei.com/C3738047.html" TargetMode="External"/><Relationship Id="rId24" Type="http://schemas.openxmlformats.org/officeDocument/2006/relationships/hyperlink" Target="http://item.feifei.com/c4513066.html" TargetMode="External"/><Relationship Id="rId32" Type="http://schemas.openxmlformats.org/officeDocument/2006/relationships/hyperlink" Target="http://item.feifei.com/c8287097.html" TargetMode="External"/><Relationship Id="rId5" Type="http://schemas.openxmlformats.org/officeDocument/2006/relationships/hyperlink" Target="http://item.feifei.com/c8805161.html" TargetMode="External"/><Relationship Id="rId15" Type="http://schemas.openxmlformats.org/officeDocument/2006/relationships/hyperlink" Target="http://item.feifei.com/c1621480.html" TargetMode="External"/><Relationship Id="rId23" Type="http://schemas.openxmlformats.org/officeDocument/2006/relationships/hyperlink" Target="http://item.feifei.com/C3846089.html" TargetMode="External"/><Relationship Id="rId28" Type="http://schemas.openxmlformats.org/officeDocument/2006/relationships/hyperlink" Target="http://item.feifei.com/c4002595.html" TargetMode="External"/><Relationship Id="rId10" Type="http://schemas.openxmlformats.org/officeDocument/2006/relationships/hyperlink" Target="http://item.feifei.com/c1251300.html" TargetMode="External"/><Relationship Id="rId19" Type="http://schemas.openxmlformats.org/officeDocument/2006/relationships/hyperlink" Target="http://item.feifei.com/c7381632.html" TargetMode="External"/><Relationship Id="rId31" Type="http://schemas.openxmlformats.org/officeDocument/2006/relationships/hyperlink" Target="http://item.feifei.com/c6267840.html" TargetMode="External"/><Relationship Id="rId4" Type="http://schemas.openxmlformats.org/officeDocument/2006/relationships/hyperlink" Target="http://item.feifei.com/c2675835.html" TargetMode="External"/><Relationship Id="rId9" Type="http://schemas.openxmlformats.org/officeDocument/2006/relationships/hyperlink" Target="http://item.feifei.com/c4491766.html" TargetMode="External"/><Relationship Id="rId14" Type="http://schemas.openxmlformats.org/officeDocument/2006/relationships/hyperlink" Target="http://item.feifei.com/C7393166.html" TargetMode="External"/><Relationship Id="rId22" Type="http://schemas.openxmlformats.org/officeDocument/2006/relationships/hyperlink" Target="http://item.feifei.com/c6742366.html" TargetMode="External"/><Relationship Id="rId27" Type="http://schemas.openxmlformats.org/officeDocument/2006/relationships/hyperlink" Target="http://item.feifei.com/C6288189.html" TargetMode="External"/><Relationship Id="rId30" Type="http://schemas.openxmlformats.org/officeDocument/2006/relationships/hyperlink" Target="http://item.feifei.com/c8892207.html" TargetMode="External"/><Relationship Id="rId35" Type="http://schemas.openxmlformats.org/officeDocument/2006/relationships/hyperlink" Target="http://item.feifei.com/c6942103.html"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http://item.feifei.com/F4501530.html" TargetMode="External"/></Relationships>
</file>

<file path=xl/worksheets/sheet1.xml><?xml version="1.0" encoding="utf-8"?>
<worksheet xmlns="http://schemas.openxmlformats.org/spreadsheetml/2006/main" xmlns:r="http://schemas.openxmlformats.org/officeDocument/2006/relationships">
  <dimension ref="A1:IV126"/>
  <sheetViews>
    <sheetView workbookViewId="0">
      <selection activeCell="A26" sqref="A26"/>
    </sheetView>
  </sheetViews>
  <sheetFormatPr defaultRowHeight="13.5"/>
  <cols>
    <col min="1" max="1" width="16.125" customWidth="1"/>
  </cols>
  <sheetData>
    <row r="1" spans="1:256" s="845" customFormat="1" ht="24">
      <c r="A1" s="835" t="s">
        <v>3</v>
      </c>
      <c r="B1" s="836" t="s">
        <v>2248</v>
      </c>
      <c r="C1" s="835" t="s">
        <v>2249</v>
      </c>
      <c r="D1" s="836" t="s">
        <v>2250</v>
      </c>
      <c r="E1" s="835" t="s">
        <v>7</v>
      </c>
      <c r="F1" s="837" t="s">
        <v>8</v>
      </c>
      <c r="G1" s="835" t="s">
        <v>9</v>
      </c>
      <c r="H1" s="838" t="s">
        <v>10</v>
      </c>
      <c r="I1" s="835" t="s">
        <v>11</v>
      </c>
      <c r="J1" s="838" t="s">
        <v>384</v>
      </c>
      <c r="K1" s="836" t="s">
        <v>2251</v>
      </c>
      <c r="L1" s="837" t="s">
        <v>14</v>
      </c>
      <c r="M1" s="839" t="s">
        <v>15</v>
      </c>
      <c r="N1" s="647"/>
      <c r="O1" s="839" t="s">
        <v>2252</v>
      </c>
      <c r="P1" s="840"/>
      <c r="Q1" s="840"/>
      <c r="R1" s="840"/>
      <c r="S1" s="839" t="s">
        <v>2253</v>
      </c>
      <c r="T1" s="647"/>
      <c r="U1" s="841"/>
      <c r="V1" s="841"/>
      <c r="W1" s="842" t="s">
        <v>2254</v>
      </c>
      <c r="X1" s="675"/>
      <c r="Y1" s="675"/>
      <c r="Z1" s="676"/>
      <c r="AA1" s="843" t="s">
        <v>2255</v>
      </c>
      <c r="AB1" s="838" t="s">
        <v>20</v>
      </c>
      <c r="AC1" s="838" t="s">
        <v>21</v>
      </c>
      <c r="AD1" s="838" t="s">
        <v>22</v>
      </c>
      <c r="AE1" s="844" t="s">
        <v>23</v>
      </c>
      <c r="AF1" s="844" t="s">
        <v>24</v>
      </c>
      <c r="AG1" s="844" t="s">
        <v>25</v>
      </c>
      <c r="AI1" s="285"/>
      <c r="AJ1" s="286"/>
      <c r="AK1" s="286"/>
      <c r="AL1" s="286"/>
      <c r="AM1" s="286"/>
      <c r="AN1" s="286"/>
      <c r="AO1" s="846"/>
      <c r="AP1" s="846"/>
      <c r="AQ1" s="846"/>
      <c r="AR1" s="846"/>
      <c r="AS1" s="846"/>
      <c r="AT1" s="846"/>
      <c r="AU1" s="846"/>
      <c r="AV1" s="846"/>
      <c r="AW1" s="846"/>
      <c r="AX1" s="846"/>
      <c r="AY1" s="846"/>
      <c r="AZ1" s="846"/>
      <c r="BA1" s="846"/>
      <c r="BB1" s="846"/>
      <c r="BC1" s="846"/>
      <c r="BD1" s="846"/>
      <c r="BE1" s="846"/>
      <c r="BF1" s="846"/>
      <c r="BG1" s="846"/>
      <c r="BH1" s="846"/>
      <c r="BI1" s="846"/>
      <c r="BJ1" s="846"/>
      <c r="BK1" s="846"/>
      <c r="BL1" s="846"/>
      <c r="BM1" s="846"/>
      <c r="BN1" s="846"/>
      <c r="BO1" s="846"/>
      <c r="BP1" s="846"/>
      <c r="BQ1" s="846"/>
      <c r="BR1" s="846"/>
      <c r="BS1" s="846"/>
      <c r="BT1" s="846"/>
      <c r="BU1" s="846"/>
      <c r="BV1" s="846"/>
      <c r="BW1" s="846"/>
      <c r="BX1" s="846"/>
      <c r="BY1" s="846"/>
      <c r="BZ1" s="846"/>
      <c r="CA1" s="846"/>
      <c r="CB1" s="846"/>
      <c r="CC1" s="846"/>
      <c r="CD1" s="846"/>
      <c r="CE1" s="846"/>
      <c r="CF1" s="846"/>
      <c r="CG1" s="846"/>
      <c r="CH1" s="846"/>
      <c r="CI1" s="846"/>
      <c r="CJ1" s="846"/>
      <c r="CK1" s="846"/>
      <c r="CL1" s="846"/>
      <c r="CM1" s="846"/>
      <c r="CN1" s="846"/>
      <c r="CO1" s="846"/>
      <c r="CP1" s="846"/>
      <c r="CQ1" s="846"/>
      <c r="CR1" s="846"/>
      <c r="CS1" s="846"/>
      <c r="CT1" s="846"/>
      <c r="CU1" s="846"/>
      <c r="CV1" s="846"/>
      <c r="CW1" s="846"/>
      <c r="CX1" s="846"/>
      <c r="CY1" s="846"/>
      <c r="CZ1" s="846"/>
      <c r="DA1" s="846"/>
      <c r="DB1" s="846"/>
      <c r="DC1" s="846"/>
      <c r="DD1" s="846"/>
      <c r="DE1" s="846"/>
      <c r="DF1" s="846"/>
      <c r="DG1" s="846"/>
      <c r="DH1" s="846"/>
      <c r="DI1" s="846"/>
      <c r="DJ1" s="846"/>
      <c r="DK1" s="846"/>
      <c r="DL1" s="846"/>
      <c r="DM1" s="846"/>
      <c r="DN1" s="846"/>
      <c r="DO1" s="846"/>
      <c r="DP1" s="846"/>
      <c r="DQ1" s="846"/>
      <c r="DR1" s="846"/>
      <c r="DS1" s="846"/>
      <c r="DT1" s="846"/>
      <c r="DU1" s="846"/>
      <c r="DV1" s="846"/>
      <c r="DW1" s="846"/>
      <c r="DX1" s="846"/>
      <c r="DY1" s="846"/>
      <c r="DZ1" s="846"/>
      <c r="EA1" s="846"/>
      <c r="EB1" s="846"/>
      <c r="EC1" s="846"/>
      <c r="ED1" s="846"/>
      <c r="EE1" s="846"/>
      <c r="EF1" s="846"/>
      <c r="EG1" s="846"/>
      <c r="EH1" s="846"/>
      <c r="EI1" s="846"/>
      <c r="EJ1" s="846"/>
      <c r="EK1" s="846"/>
      <c r="EL1" s="846"/>
      <c r="EM1" s="846"/>
      <c r="EN1" s="846"/>
      <c r="EO1" s="846"/>
      <c r="EP1" s="846"/>
      <c r="EQ1" s="846"/>
      <c r="ER1" s="846"/>
      <c r="ES1" s="846"/>
      <c r="ET1" s="846"/>
      <c r="EU1" s="846"/>
      <c r="EV1" s="846"/>
      <c r="EW1" s="846"/>
      <c r="EX1" s="846"/>
      <c r="EY1" s="846"/>
      <c r="EZ1" s="846"/>
      <c r="FA1" s="846"/>
      <c r="FB1" s="846"/>
      <c r="FC1" s="846"/>
      <c r="FD1" s="846"/>
      <c r="FE1" s="846"/>
      <c r="FF1" s="846"/>
      <c r="FG1" s="846"/>
      <c r="FH1" s="846"/>
      <c r="FI1" s="846"/>
      <c r="FJ1" s="846"/>
      <c r="FK1" s="846"/>
      <c r="FL1" s="846"/>
      <c r="FM1" s="846"/>
      <c r="FN1" s="846"/>
      <c r="FO1" s="846"/>
      <c r="FP1" s="846"/>
      <c r="FQ1" s="846"/>
      <c r="FR1" s="846"/>
      <c r="FS1" s="846"/>
      <c r="FT1" s="846"/>
      <c r="FU1" s="846"/>
      <c r="FV1" s="846"/>
      <c r="FW1" s="846"/>
      <c r="FX1" s="846"/>
      <c r="FY1" s="846"/>
      <c r="FZ1" s="846"/>
      <c r="GA1" s="846"/>
      <c r="GB1" s="846"/>
      <c r="GC1" s="846"/>
      <c r="GD1" s="846"/>
      <c r="GE1" s="846"/>
      <c r="GF1" s="846"/>
      <c r="GG1" s="846"/>
      <c r="GH1" s="846"/>
      <c r="GI1" s="846"/>
      <c r="GJ1" s="846"/>
      <c r="GK1" s="846"/>
      <c r="GL1" s="846"/>
      <c r="GM1" s="846"/>
      <c r="GN1" s="846"/>
      <c r="GO1" s="846"/>
      <c r="GP1" s="846"/>
      <c r="GQ1" s="846"/>
      <c r="GR1" s="846"/>
      <c r="GS1" s="846"/>
      <c r="GT1" s="846"/>
      <c r="GU1" s="846"/>
      <c r="GV1" s="846"/>
      <c r="GW1" s="846"/>
      <c r="GX1" s="846"/>
      <c r="GY1" s="846"/>
      <c r="GZ1" s="846"/>
      <c r="HA1" s="846"/>
      <c r="HB1" s="846"/>
      <c r="HC1" s="846"/>
      <c r="HD1" s="846"/>
      <c r="HE1" s="846"/>
      <c r="HF1" s="846"/>
      <c r="HG1" s="846"/>
      <c r="HH1" s="846"/>
      <c r="HI1" s="846"/>
      <c r="HJ1" s="846"/>
      <c r="HK1" s="846"/>
      <c r="HL1" s="846"/>
      <c r="HM1" s="846"/>
      <c r="HN1" s="846"/>
      <c r="HO1" s="846"/>
      <c r="HP1" s="846"/>
      <c r="HQ1" s="846"/>
      <c r="HR1" s="846"/>
      <c r="HS1" s="846"/>
      <c r="HT1" s="846"/>
      <c r="HU1" s="846"/>
      <c r="HV1" s="846"/>
      <c r="HW1" s="846"/>
      <c r="HX1" s="846"/>
      <c r="HY1" s="846"/>
      <c r="HZ1" s="846"/>
      <c r="IA1" s="846"/>
      <c r="IB1" s="846"/>
      <c r="IC1" s="846"/>
      <c r="ID1" s="846"/>
      <c r="IE1" s="846"/>
      <c r="IF1" s="846"/>
      <c r="IG1" s="846"/>
      <c r="IH1" s="846"/>
      <c r="II1" s="846"/>
      <c r="IJ1" s="846"/>
      <c r="IK1" s="846"/>
      <c r="IL1" s="846"/>
      <c r="IM1" s="846"/>
      <c r="IN1" s="846"/>
      <c r="IO1" s="846"/>
      <c r="IP1" s="846"/>
      <c r="IQ1" s="846"/>
      <c r="IR1" s="846"/>
      <c r="IS1" s="846"/>
      <c r="IT1" s="846"/>
      <c r="IU1" s="846"/>
      <c r="IV1" s="846"/>
    </row>
    <row r="2" spans="1:256" s="845" customFormat="1" ht="34.5">
      <c r="A2" s="680"/>
      <c r="B2" s="680"/>
      <c r="C2" s="680"/>
      <c r="D2" s="680"/>
      <c r="E2" s="680"/>
      <c r="F2" s="847" t="s">
        <v>390</v>
      </c>
      <c r="G2" s="680"/>
      <c r="H2" s="673"/>
      <c r="I2" s="681"/>
      <c r="J2" s="673"/>
      <c r="K2" s="680"/>
      <c r="L2" s="847" t="s">
        <v>27</v>
      </c>
      <c r="M2" s="848" t="s">
        <v>28</v>
      </c>
      <c r="N2" s="849" t="s">
        <v>2256</v>
      </c>
      <c r="O2" s="848" t="s">
        <v>28</v>
      </c>
      <c r="P2" s="849" t="s">
        <v>877</v>
      </c>
      <c r="Q2" s="850" t="s">
        <v>2257</v>
      </c>
      <c r="R2" s="850" t="s">
        <v>2258</v>
      </c>
      <c r="S2" s="843" t="s">
        <v>28</v>
      </c>
      <c r="T2" s="851" t="s">
        <v>2259</v>
      </c>
      <c r="U2" s="850" t="s">
        <v>2260</v>
      </c>
      <c r="V2" s="852" t="s">
        <v>2261</v>
      </c>
      <c r="W2" s="853" t="s">
        <v>31</v>
      </c>
      <c r="X2" s="853" t="s">
        <v>32</v>
      </c>
      <c r="Y2" s="853" t="s">
        <v>33</v>
      </c>
      <c r="Z2" s="853" t="s">
        <v>34</v>
      </c>
      <c r="AA2" s="854" t="s">
        <v>2262</v>
      </c>
      <c r="AB2" s="673"/>
      <c r="AC2" s="673"/>
      <c r="AD2" s="673"/>
      <c r="AE2" s="673"/>
      <c r="AF2" s="673"/>
      <c r="AG2" s="673"/>
      <c r="AI2" s="285"/>
      <c r="AJ2" s="286"/>
      <c r="AK2" s="286"/>
      <c r="AL2" s="286"/>
      <c r="AM2" s="286"/>
      <c r="AN2" s="286"/>
      <c r="AO2" s="846"/>
      <c r="AP2" s="846"/>
      <c r="AQ2" s="846"/>
      <c r="AR2" s="846"/>
      <c r="AS2" s="846"/>
      <c r="AT2" s="846"/>
      <c r="AU2" s="846"/>
      <c r="AV2" s="846"/>
      <c r="AW2" s="846"/>
      <c r="AX2" s="846"/>
      <c r="AY2" s="846"/>
      <c r="AZ2" s="846"/>
      <c r="BA2" s="846"/>
      <c r="BB2" s="846"/>
      <c r="BC2" s="846"/>
      <c r="BD2" s="846"/>
      <c r="BE2" s="846"/>
      <c r="BF2" s="846"/>
      <c r="BG2" s="846"/>
      <c r="BH2" s="846"/>
      <c r="BI2" s="846"/>
      <c r="BJ2" s="846"/>
      <c r="BK2" s="846"/>
      <c r="BL2" s="846"/>
      <c r="BM2" s="846"/>
      <c r="BN2" s="846"/>
      <c r="BO2" s="846"/>
      <c r="BP2" s="846"/>
      <c r="BQ2" s="846"/>
      <c r="BR2" s="846"/>
      <c r="BS2" s="846"/>
      <c r="BT2" s="846"/>
      <c r="BU2" s="846"/>
      <c r="BV2" s="846"/>
      <c r="BW2" s="846"/>
      <c r="BX2" s="846"/>
      <c r="BY2" s="846"/>
      <c r="BZ2" s="846"/>
      <c r="CA2" s="846"/>
      <c r="CB2" s="846"/>
      <c r="CC2" s="846"/>
      <c r="CD2" s="846"/>
      <c r="CE2" s="846"/>
      <c r="CF2" s="846"/>
      <c r="CG2" s="846"/>
      <c r="CH2" s="846"/>
      <c r="CI2" s="846"/>
      <c r="CJ2" s="846"/>
      <c r="CK2" s="846"/>
      <c r="CL2" s="846"/>
      <c r="CM2" s="846"/>
      <c r="CN2" s="846"/>
      <c r="CO2" s="846"/>
      <c r="CP2" s="846"/>
      <c r="CQ2" s="846"/>
      <c r="CR2" s="846"/>
      <c r="CS2" s="846"/>
      <c r="CT2" s="846"/>
      <c r="CU2" s="846"/>
      <c r="CV2" s="846"/>
      <c r="CW2" s="846"/>
      <c r="CX2" s="846"/>
      <c r="CY2" s="846"/>
      <c r="CZ2" s="846"/>
      <c r="DA2" s="846"/>
      <c r="DB2" s="846"/>
      <c r="DC2" s="846"/>
      <c r="DD2" s="846"/>
      <c r="DE2" s="846"/>
      <c r="DF2" s="846"/>
      <c r="DG2" s="846"/>
      <c r="DH2" s="846"/>
      <c r="DI2" s="846"/>
      <c r="DJ2" s="846"/>
      <c r="DK2" s="846"/>
      <c r="DL2" s="846"/>
      <c r="DM2" s="846"/>
      <c r="DN2" s="846"/>
      <c r="DO2" s="846"/>
      <c r="DP2" s="846"/>
      <c r="DQ2" s="846"/>
      <c r="DR2" s="846"/>
      <c r="DS2" s="846"/>
      <c r="DT2" s="846"/>
      <c r="DU2" s="846"/>
      <c r="DV2" s="846"/>
      <c r="DW2" s="846"/>
      <c r="DX2" s="846"/>
      <c r="DY2" s="846"/>
      <c r="DZ2" s="846"/>
      <c r="EA2" s="846"/>
      <c r="EB2" s="846"/>
      <c r="EC2" s="846"/>
      <c r="ED2" s="846"/>
      <c r="EE2" s="846"/>
      <c r="EF2" s="846"/>
      <c r="EG2" s="846"/>
      <c r="EH2" s="846"/>
      <c r="EI2" s="846"/>
      <c r="EJ2" s="846"/>
      <c r="EK2" s="846"/>
      <c r="EL2" s="846"/>
      <c r="EM2" s="846"/>
      <c r="EN2" s="846"/>
      <c r="EO2" s="846"/>
      <c r="EP2" s="846"/>
      <c r="EQ2" s="846"/>
      <c r="ER2" s="846"/>
      <c r="ES2" s="846"/>
      <c r="ET2" s="846"/>
      <c r="EU2" s="846"/>
      <c r="EV2" s="846"/>
      <c r="EW2" s="846"/>
      <c r="EX2" s="846"/>
      <c r="EY2" s="846"/>
      <c r="EZ2" s="846"/>
      <c r="FA2" s="846"/>
      <c r="FB2" s="846"/>
      <c r="FC2" s="846"/>
      <c r="FD2" s="846"/>
      <c r="FE2" s="846"/>
      <c r="FF2" s="846"/>
      <c r="FG2" s="846"/>
      <c r="FH2" s="846"/>
      <c r="FI2" s="846"/>
      <c r="FJ2" s="846"/>
      <c r="FK2" s="846"/>
      <c r="FL2" s="846"/>
      <c r="FM2" s="846"/>
      <c r="FN2" s="846"/>
      <c r="FO2" s="846"/>
      <c r="FP2" s="846"/>
      <c r="FQ2" s="846"/>
      <c r="FR2" s="846"/>
      <c r="FS2" s="846"/>
      <c r="FT2" s="846"/>
      <c r="FU2" s="846"/>
      <c r="FV2" s="846"/>
      <c r="FW2" s="846"/>
      <c r="FX2" s="846"/>
      <c r="FY2" s="846"/>
      <c r="FZ2" s="846"/>
      <c r="GA2" s="846"/>
      <c r="GB2" s="846"/>
      <c r="GC2" s="846"/>
      <c r="GD2" s="846"/>
      <c r="GE2" s="846"/>
      <c r="GF2" s="846"/>
      <c r="GG2" s="846"/>
      <c r="GH2" s="846"/>
      <c r="GI2" s="846"/>
      <c r="GJ2" s="846"/>
      <c r="GK2" s="846"/>
      <c r="GL2" s="846"/>
      <c r="GM2" s="846"/>
      <c r="GN2" s="846"/>
      <c r="GO2" s="846"/>
      <c r="GP2" s="846"/>
      <c r="GQ2" s="846"/>
      <c r="GR2" s="846"/>
      <c r="GS2" s="846"/>
      <c r="GT2" s="846"/>
      <c r="GU2" s="846"/>
      <c r="GV2" s="846"/>
      <c r="GW2" s="846"/>
      <c r="GX2" s="846"/>
      <c r="GY2" s="846"/>
      <c r="GZ2" s="846"/>
      <c r="HA2" s="846"/>
      <c r="HB2" s="846"/>
      <c r="HC2" s="846"/>
      <c r="HD2" s="846"/>
      <c r="HE2" s="846"/>
      <c r="HF2" s="846"/>
      <c r="HG2" s="846"/>
      <c r="HH2" s="846"/>
      <c r="HI2" s="846"/>
      <c r="HJ2" s="846"/>
      <c r="HK2" s="846"/>
      <c r="HL2" s="846"/>
      <c r="HM2" s="846"/>
      <c r="HN2" s="846"/>
      <c r="HO2" s="846"/>
      <c r="HP2" s="846"/>
      <c r="HQ2" s="846"/>
      <c r="HR2" s="846"/>
      <c r="HS2" s="846"/>
      <c r="HT2" s="846"/>
      <c r="HU2" s="846"/>
      <c r="HV2" s="846"/>
      <c r="HW2" s="846"/>
      <c r="HX2" s="846"/>
      <c r="HY2" s="846"/>
      <c r="HZ2" s="846"/>
      <c r="IA2" s="846"/>
      <c r="IB2" s="846"/>
      <c r="IC2" s="846"/>
      <c r="ID2" s="846"/>
      <c r="IE2" s="846"/>
      <c r="IF2" s="846"/>
      <c r="IG2" s="846"/>
      <c r="IH2" s="846"/>
      <c r="II2" s="846"/>
      <c r="IJ2" s="846"/>
      <c r="IK2" s="846"/>
      <c r="IL2" s="846"/>
      <c r="IM2" s="846"/>
      <c r="IN2" s="846"/>
      <c r="IO2" s="846"/>
      <c r="IP2" s="846"/>
      <c r="IQ2" s="846"/>
      <c r="IR2" s="846"/>
      <c r="IS2" s="846"/>
      <c r="IT2" s="846"/>
      <c r="IU2" s="846"/>
      <c r="IV2" s="846"/>
    </row>
    <row r="3" spans="1:256" s="863" customFormat="1" ht="22.5">
      <c r="A3" s="855" t="s">
        <v>2263</v>
      </c>
      <c r="B3" s="856"/>
      <c r="C3" s="857"/>
      <c r="D3" s="857"/>
      <c r="E3" s="857"/>
      <c r="F3" s="858"/>
      <c r="G3" s="857"/>
      <c r="H3" s="857"/>
      <c r="I3" s="859"/>
      <c r="J3" s="857"/>
      <c r="K3" s="857"/>
      <c r="L3" s="858"/>
      <c r="M3" s="860"/>
      <c r="N3" s="861"/>
      <c r="O3" s="860"/>
      <c r="P3" s="861"/>
      <c r="Q3" s="861"/>
      <c r="R3" s="861"/>
      <c r="S3" s="858"/>
      <c r="T3" s="862"/>
      <c r="U3" s="862"/>
      <c r="V3" s="862"/>
      <c r="W3" s="860"/>
      <c r="X3" s="860"/>
      <c r="Y3" s="860"/>
      <c r="Z3" s="860"/>
      <c r="AA3" s="858"/>
      <c r="AB3" s="857"/>
      <c r="AC3" s="857"/>
      <c r="AD3" s="857"/>
      <c r="AE3" s="857"/>
      <c r="AF3" s="857"/>
      <c r="AG3" s="857"/>
      <c r="AI3" s="864"/>
      <c r="AJ3" s="865"/>
      <c r="AK3" s="865"/>
      <c r="AL3" s="865"/>
      <c r="AM3" s="865"/>
      <c r="AN3" s="865"/>
      <c r="AO3" s="866"/>
      <c r="AP3" s="866"/>
      <c r="AQ3" s="866"/>
      <c r="AR3" s="866"/>
      <c r="AS3" s="866"/>
      <c r="AT3" s="866"/>
      <c r="AU3" s="866"/>
      <c r="AV3" s="866"/>
      <c r="AW3" s="866"/>
      <c r="AX3" s="866"/>
      <c r="AY3" s="866"/>
      <c r="AZ3" s="866"/>
      <c r="BA3" s="866"/>
      <c r="BB3" s="866"/>
      <c r="BC3" s="866"/>
      <c r="BD3" s="866"/>
      <c r="BE3" s="866"/>
      <c r="BF3" s="866"/>
      <c r="BG3" s="866"/>
      <c r="BH3" s="866"/>
      <c r="BI3" s="866"/>
      <c r="BJ3" s="866"/>
      <c r="BK3" s="866"/>
      <c r="BL3" s="866"/>
      <c r="BM3" s="866"/>
      <c r="BN3" s="866"/>
      <c r="BO3" s="866"/>
      <c r="BP3" s="866"/>
      <c r="BQ3" s="866"/>
      <c r="BR3" s="866"/>
      <c r="BS3" s="866"/>
      <c r="BT3" s="866"/>
      <c r="BU3" s="866"/>
      <c r="BV3" s="866"/>
      <c r="BW3" s="866"/>
      <c r="BX3" s="866"/>
      <c r="BY3" s="866"/>
      <c r="BZ3" s="866"/>
      <c r="CA3" s="866"/>
      <c r="CB3" s="866"/>
      <c r="CC3" s="866"/>
      <c r="CD3" s="866"/>
      <c r="CE3" s="866"/>
      <c r="CF3" s="866"/>
      <c r="CG3" s="866"/>
      <c r="CH3" s="866"/>
      <c r="CI3" s="866"/>
      <c r="CJ3" s="866"/>
      <c r="CK3" s="866"/>
      <c r="CL3" s="866"/>
      <c r="CM3" s="866"/>
      <c r="CN3" s="866"/>
      <c r="CO3" s="866"/>
      <c r="CP3" s="866"/>
      <c r="CQ3" s="866"/>
      <c r="CR3" s="866"/>
      <c r="CS3" s="866"/>
      <c r="CT3" s="866"/>
      <c r="CU3" s="866"/>
      <c r="CV3" s="866"/>
      <c r="CW3" s="866"/>
      <c r="CX3" s="866"/>
      <c r="CY3" s="866"/>
      <c r="CZ3" s="866"/>
      <c r="DA3" s="866"/>
      <c r="DB3" s="866"/>
      <c r="DC3" s="866"/>
      <c r="DD3" s="866"/>
      <c r="DE3" s="866"/>
      <c r="DF3" s="866"/>
      <c r="DG3" s="866"/>
      <c r="DH3" s="866"/>
      <c r="DI3" s="866"/>
      <c r="DJ3" s="866"/>
      <c r="DK3" s="866"/>
      <c r="DL3" s="866"/>
      <c r="DM3" s="866"/>
      <c r="DN3" s="866"/>
      <c r="DO3" s="866"/>
      <c r="DP3" s="866"/>
      <c r="DQ3" s="866"/>
      <c r="DR3" s="866"/>
      <c r="DS3" s="866"/>
      <c r="DT3" s="866"/>
      <c r="DU3" s="866"/>
      <c r="DV3" s="866"/>
      <c r="DW3" s="866"/>
      <c r="DX3" s="866"/>
      <c r="DY3" s="866"/>
      <c r="DZ3" s="866"/>
      <c r="EA3" s="866"/>
      <c r="EB3" s="866"/>
      <c r="EC3" s="866"/>
      <c r="ED3" s="866"/>
      <c r="EE3" s="866"/>
      <c r="EF3" s="866"/>
      <c r="EG3" s="866"/>
      <c r="EH3" s="866"/>
      <c r="EI3" s="866"/>
      <c r="EJ3" s="866"/>
      <c r="EK3" s="866"/>
      <c r="EL3" s="866"/>
      <c r="EM3" s="866"/>
      <c r="EN3" s="866"/>
      <c r="EO3" s="866"/>
      <c r="EP3" s="866"/>
      <c r="EQ3" s="866"/>
      <c r="ER3" s="866"/>
      <c r="ES3" s="866"/>
      <c r="ET3" s="866"/>
      <c r="EU3" s="866"/>
      <c r="EV3" s="866"/>
      <c r="EW3" s="866"/>
      <c r="EX3" s="866"/>
      <c r="EY3" s="866"/>
      <c r="EZ3" s="866"/>
      <c r="FA3" s="866"/>
      <c r="FB3" s="866"/>
      <c r="FC3" s="866"/>
      <c r="FD3" s="866"/>
      <c r="FE3" s="866"/>
      <c r="FF3" s="866"/>
      <c r="FG3" s="866"/>
      <c r="FH3" s="866"/>
      <c r="FI3" s="866"/>
      <c r="FJ3" s="866"/>
      <c r="FK3" s="866"/>
      <c r="FL3" s="866"/>
      <c r="FM3" s="866"/>
      <c r="FN3" s="866"/>
      <c r="FO3" s="866"/>
      <c r="FP3" s="866"/>
      <c r="FQ3" s="866"/>
      <c r="FR3" s="866"/>
      <c r="FS3" s="866"/>
      <c r="FT3" s="866"/>
      <c r="FU3" s="866"/>
      <c r="FV3" s="866"/>
      <c r="FW3" s="866"/>
      <c r="FX3" s="866"/>
      <c r="FY3" s="866"/>
      <c r="FZ3" s="866"/>
      <c r="GA3" s="866"/>
      <c r="GB3" s="866"/>
      <c r="GC3" s="866"/>
      <c r="GD3" s="866"/>
      <c r="GE3" s="866"/>
      <c r="GF3" s="866"/>
      <c r="GG3" s="866"/>
      <c r="GH3" s="866"/>
      <c r="GI3" s="866"/>
      <c r="GJ3" s="866"/>
      <c r="GK3" s="866"/>
      <c r="GL3" s="866"/>
      <c r="GM3" s="866"/>
      <c r="GN3" s="866"/>
      <c r="GO3" s="866"/>
      <c r="GP3" s="866"/>
      <c r="GQ3" s="866"/>
      <c r="GR3" s="866"/>
      <c r="GS3" s="866"/>
      <c r="GT3" s="866"/>
      <c r="GU3" s="866"/>
      <c r="GV3" s="866"/>
      <c r="GW3" s="866"/>
      <c r="GX3" s="866"/>
      <c r="GY3" s="866"/>
      <c r="GZ3" s="866"/>
      <c r="HA3" s="866"/>
      <c r="HB3" s="866"/>
      <c r="HC3" s="866"/>
      <c r="HD3" s="866"/>
      <c r="HE3" s="866"/>
      <c r="HF3" s="866"/>
      <c r="HG3" s="866"/>
      <c r="HH3" s="866"/>
      <c r="HI3" s="866"/>
      <c r="HJ3" s="866"/>
      <c r="HK3" s="866"/>
      <c r="HL3" s="866"/>
      <c r="HM3" s="866"/>
      <c r="HN3" s="866"/>
      <c r="HO3" s="866"/>
      <c r="HP3" s="866"/>
      <c r="HQ3" s="866"/>
      <c r="HR3" s="866"/>
      <c r="HS3" s="866"/>
      <c r="HT3" s="866"/>
      <c r="HU3" s="866"/>
      <c r="HV3" s="866"/>
      <c r="HW3" s="866"/>
      <c r="HX3" s="866"/>
      <c r="HY3" s="866"/>
      <c r="HZ3" s="866"/>
      <c r="IA3" s="866"/>
      <c r="IB3" s="866"/>
      <c r="IC3" s="866"/>
      <c r="ID3" s="866"/>
      <c r="IE3" s="866"/>
      <c r="IF3" s="866"/>
      <c r="IG3" s="866"/>
      <c r="IH3" s="866"/>
      <c r="II3" s="866"/>
      <c r="IJ3" s="866"/>
      <c r="IK3" s="866"/>
      <c r="IL3" s="866"/>
      <c r="IM3" s="866"/>
      <c r="IN3" s="866"/>
      <c r="IO3" s="866"/>
      <c r="IP3" s="866"/>
      <c r="IQ3" s="866"/>
      <c r="IR3" s="866"/>
      <c r="IS3" s="866"/>
      <c r="IT3" s="866"/>
      <c r="IU3" s="866"/>
      <c r="IV3" s="866"/>
    </row>
    <row r="4" spans="1:256" s="881" customFormat="1" ht="18.75" customHeight="1">
      <c r="A4" s="867" t="s">
        <v>2264</v>
      </c>
      <c r="B4" s="868">
        <v>1</v>
      </c>
      <c r="C4" s="869" t="s">
        <v>2265</v>
      </c>
      <c r="D4" s="870"/>
      <c r="E4" s="870" t="s">
        <v>2266</v>
      </c>
      <c r="F4" s="870"/>
      <c r="G4" s="870" t="s">
        <v>2267</v>
      </c>
      <c r="H4" s="870"/>
      <c r="I4" s="871" t="s">
        <v>2268</v>
      </c>
      <c r="J4" s="872" t="s">
        <v>2269</v>
      </c>
      <c r="K4" s="872" t="s">
        <v>2270</v>
      </c>
      <c r="L4" s="870"/>
      <c r="M4" s="873">
        <v>105.52</v>
      </c>
      <c r="N4" s="874"/>
      <c r="O4" s="874">
        <v>114</v>
      </c>
      <c r="P4" s="874"/>
      <c r="Q4" s="875">
        <v>89</v>
      </c>
      <c r="R4" s="875"/>
      <c r="S4" s="876">
        <v>7.4385964912280736E-2</v>
      </c>
      <c r="T4" s="870"/>
      <c r="U4" s="875">
        <v>176</v>
      </c>
      <c r="V4" s="877"/>
      <c r="W4" s="874">
        <v>176</v>
      </c>
      <c r="X4" s="874">
        <v>140.69999999999999</v>
      </c>
      <c r="Y4" s="874"/>
      <c r="Z4" s="874"/>
      <c r="AA4" s="874">
        <f>M4*1.0751-Q4</f>
        <v>24.444551999999987</v>
      </c>
      <c r="AB4" s="870"/>
      <c r="AC4" s="872"/>
      <c r="AD4" s="872"/>
      <c r="AE4" s="870"/>
      <c r="AF4" s="870"/>
      <c r="AG4" s="870"/>
      <c r="AH4" s="870"/>
      <c r="AI4" s="878"/>
      <c r="AJ4" s="879"/>
      <c r="AK4" s="879"/>
      <c r="AL4" s="879"/>
      <c r="AM4" s="879"/>
      <c r="AN4" s="879"/>
      <c r="AO4" s="880"/>
      <c r="AP4" s="880"/>
      <c r="AQ4" s="880"/>
      <c r="AR4" s="880"/>
      <c r="AS4" s="880"/>
      <c r="AT4" s="880"/>
      <c r="AU4" s="880"/>
      <c r="AV4" s="880"/>
      <c r="AW4" s="880"/>
      <c r="AX4" s="880"/>
      <c r="AY4" s="880"/>
      <c r="AZ4" s="880"/>
      <c r="BA4" s="880"/>
      <c r="BB4" s="880"/>
      <c r="BC4" s="880"/>
      <c r="BD4" s="880"/>
      <c r="BE4" s="880"/>
      <c r="BF4" s="880"/>
      <c r="BG4" s="880"/>
      <c r="BH4" s="880"/>
      <c r="BI4" s="880"/>
      <c r="BJ4" s="880"/>
      <c r="BK4" s="880"/>
      <c r="BL4" s="880"/>
      <c r="BM4" s="880"/>
      <c r="BN4" s="880"/>
      <c r="BO4" s="880"/>
      <c r="BP4" s="880"/>
      <c r="BQ4" s="880"/>
      <c r="BR4" s="880"/>
      <c r="BS4" s="880"/>
      <c r="BT4" s="880"/>
      <c r="BU4" s="880"/>
      <c r="BV4" s="880"/>
      <c r="BW4" s="880"/>
      <c r="BX4" s="880"/>
      <c r="BY4" s="880"/>
      <c r="BZ4" s="880"/>
      <c r="CA4" s="880"/>
      <c r="CB4" s="880"/>
      <c r="CC4" s="880"/>
      <c r="CD4" s="880"/>
      <c r="CE4" s="880"/>
      <c r="CF4" s="880"/>
      <c r="CG4" s="880"/>
      <c r="CH4" s="880"/>
      <c r="CI4" s="880"/>
      <c r="CJ4" s="880"/>
      <c r="CK4" s="880"/>
      <c r="CL4" s="880"/>
      <c r="CM4" s="880"/>
      <c r="CN4" s="880"/>
      <c r="CO4" s="880"/>
      <c r="CP4" s="880"/>
      <c r="CQ4" s="880"/>
      <c r="CR4" s="880"/>
      <c r="CS4" s="880"/>
      <c r="CT4" s="880"/>
      <c r="CU4" s="880"/>
      <c r="CV4" s="880"/>
      <c r="CW4" s="880"/>
      <c r="CX4" s="880"/>
      <c r="CY4" s="880"/>
      <c r="CZ4" s="880"/>
      <c r="DA4" s="880"/>
      <c r="DB4" s="880"/>
      <c r="DC4" s="880"/>
      <c r="DD4" s="880"/>
      <c r="DE4" s="880"/>
      <c r="DF4" s="880"/>
      <c r="DG4" s="880"/>
      <c r="DH4" s="880"/>
      <c r="DI4" s="880"/>
      <c r="DJ4" s="880"/>
      <c r="DK4" s="880"/>
      <c r="DL4" s="880"/>
      <c r="DM4" s="880"/>
      <c r="DN4" s="880"/>
      <c r="DO4" s="880"/>
      <c r="DP4" s="880"/>
      <c r="DQ4" s="880"/>
      <c r="DR4" s="880"/>
      <c r="DS4" s="880"/>
      <c r="DT4" s="880"/>
      <c r="DU4" s="880"/>
      <c r="DV4" s="880"/>
      <c r="DW4" s="880"/>
      <c r="DX4" s="880"/>
      <c r="DY4" s="880"/>
      <c r="DZ4" s="880"/>
      <c r="EA4" s="880"/>
      <c r="EB4" s="880"/>
      <c r="EC4" s="880"/>
      <c r="ED4" s="880"/>
      <c r="EE4" s="880"/>
      <c r="EF4" s="880"/>
      <c r="EG4" s="880"/>
      <c r="EH4" s="880"/>
      <c r="EI4" s="880"/>
      <c r="EJ4" s="880"/>
      <c r="EK4" s="880"/>
      <c r="EL4" s="880"/>
      <c r="EM4" s="880"/>
      <c r="EN4" s="880"/>
      <c r="EO4" s="880"/>
      <c r="EP4" s="880"/>
      <c r="EQ4" s="880"/>
      <c r="ER4" s="880"/>
      <c r="ES4" s="880"/>
      <c r="ET4" s="880"/>
      <c r="EU4" s="880"/>
      <c r="EV4" s="880"/>
      <c r="EW4" s="880"/>
      <c r="EX4" s="880"/>
      <c r="EY4" s="880"/>
      <c r="EZ4" s="880"/>
      <c r="FA4" s="880"/>
      <c r="FB4" s="880"/>
      <c r="FC4" s="880"/>
      <c r="FD4" s="880"/>
      <c r="FE4" s="880"/>
      <c r="FF4" s="880"/>
      <c r="FG4" s="880"/>
      <c r="FH4" s="880"/>
      <c r="FI4" s="880"/>
      <c r="FJ4" s="880"/>
      <c r="FK4" s="880"/>
      <c r="FL4" s="880"/>
      <c r="FM4" s="880"/>
      <c r="FN4" s="880"/>
      <c r="FO4" s="880"/>
      <c r="FP4" s="880"/>
      <c r="FQ4" s="880"/>
      <c r="FR4" s="880"/>
      <c r="FS4" s="880"/>
      <c r="FT4" s="880"/>
      <c r="FU4" s="880"/>
      <c r="FV4" s="880"/>
      <c r="FW4" s="880"/>
      <c r="FX4" s="880"/>
      <c r="FY4" s="880"/>
      <c r="FZ4" s="880"/>
      <c r="GA4" s="880"/>
      <c r="GB4" s="880"/>
      <c r="GC4" s="880"/>
      <c r="GD4" s="880"/>
      <c r="GE4" s="880"/>
      <c r="GF4" s="880"/>
      <c r="GG4" s="880"/>
      <c r="GH4" s="880"/>
      <c r="GI4" s="880"/>
      <c r="GJ4" s="880"/>
      <c r="GK4" s="880"/>
      <c r="GL4" s="880"/>
      <c r="GM4" s="880"/>
      <c r="GN4" s="880"/>
      <c r="GO4" s="880"/>
      <c r="GP4" s="880"/>
      <c r="GQ4" s="880"/>
      <c r="GR4" s="880"/>
      <c r="GS4" s="880"/>
      <c r="GT4" s="880"/>
      <c r="GU4" s="880"/>
      <c r="GV4" s="880"/>
      <c r="GW4" s="880"/>
      <c r="GX4" s="880"/>
      <c r="GY4" s="880"/>
      <c r="GZ4" s="880"/>
      <c r="HA4" s="880"/>
      <c r="HB4" s="880"/>
      <c r="HC4" s="880"/>
      <c r="HD4" s="880"/>
      <c r="HE4" s="880"/>
      <c r="HF4" s="880"/>
      <c r="HG4" s="880"/>
      <c r="HH4" s="880"/>
      <c r="HI4" s="880"/>
      <c r="HJ4" s="880"/>
      <c r="HK4" s="880"/>
      <c r="HL4" s="880"/>
      <c r="HM4" s="880"/>
      <c r="HN4" s="880"/>
      <c r="HO4" s="880"/>
      <c r="HP4" s="880"/>
      <c r="HQ4" s="880"/>
      <c r="HR4" s="880"/>
      <c r="HS4" s="880"/>
      <c r="HT4" s="880"/>
      <c r="HU4" s="880"/>
      <c r="HV4" s="880"/>
      <c r="HW4" s="880"/>
      <c r="HX4" s="880"/>
      <c r="HY4" s="880"/>
      <c r="HZ4" s="880"/>
      <c r="IA4" s="880"/>
      <c r="IB4" s="880"/>
      <c r="IC4" s="880"/>
      <c r="ID4" s="880"/>
      <c r="IE4" s="880"/>
      <c r="IF4" s="880"/>
      <c r="IG4" s="880"/>
      <c r="IH4" s="880"/>
      <c r="II4" s="880"/>
      <c r="IJ4" s="880"/>
      <c r="IK4" s="880"/>
      <c r="IL4" s="880"/>
      <c r="IM4" s="880"/>
      <c r="IN4" s="880"/>
      <c r="IO4" s="880"/>
      <c r="IP4" s="880"/>
      <c r="IQ4" s="880"/>
      <c r="IR4" s="880"/>
      <c r="IS4" s="880"/>
      <c r="IT4" s="880"/>
      <c r="IU4" s="880"/>
      <c r="IV4" s="880"/>
    </row>
    <row r="5" spans="1:256" s="881" customFormat="1" ht="18.75" customHeight="1">
      <c r="A5" s="867" t="s">
        <v>2264</v>
      </c>
      <c r="B5" s="868">
        <v>2</v>
      </c>
      <c r="C5" s="869" t="s">
        <v>2265</v>
      </c>
      <c r="D5" s="870"/>
      <c r="E5" s="870" t="s">
        <v>2271</v>
      </c>
      <c r="F5" s="870"/>
      <c r="G5" s="870" t="s">
        <v>2272</v>
      </c>
      <c r="H5" s="870"/>
      <c r="I5" s="871" t="s">
        <v>2273</v>
      </c>
      <c r="J5" s="872" t="s">
        <v>2269</v>
      </c>
      <c r="K5" s="872" t="s">
        <v>2274</v>
      </c>
      <c r="L5" s="870"/>
      <c r="M5" s="873">
        <v>42.42</v>
      </c>
      <c r="N5" s="874"/>
      <c r="O5" s="874">
        <v>45.9</v>
      </c>
      <c r="P5" s="874"/>
      <c r="Q5" s="875">
        <v>26.5</v>
      </c>
      <c r="R5" s="875"/>
      <c r="S5" s="876">
        <v>7.5816993464052226E-2</v>
      </c>
      <c r="T5" s="870"/>
      <c r="U5" s="875">
        <v>53.1</v>
      </c>
      <c r="V5" s="877"/>
      <c r="W5" s="874">
        <v>53.1</v>
      </c>
      <c r="X5" s="874">
        <v>49.9</v>
      </c>
      <c r="Y5" s="874"/>
      <c r="Z5" s="874"/>
      <c r="AA5" s="874">
        <f t="shared" ref="AA5:AA60" si="0">M5*1.0751-Q5</f>
        <v>19.105741999999999</v>
      </c>
      <c r="AB5" s="870"/>
      <c r="AC5" s="872"/>
      <c r="AD5" s="872"/>
      <c r="AE5" s="870"/>
      <c r="AF5" s="870"/>
      <c r="AG5" s="870"/>
      <c r="AH5" s="870"/>
      <c r="AI5" s="878"/>
      <c r="AJ5" s="879"/>
      <c r="AK5" s="879"/>
      <c r="AL5" s="879"/>
      <c r="AM5" s="879"/>
      <c r="AN5" s="879"/>
      <c r="AO5" s="880"/>
      <c r="AP5" s="880"/>
      <c r="AQ5" s="880"/>
      <c r="AR5" s="880"/>
      <c r="AS5" s="880"/>
      <c r="AT5" s="880"/>
      <c r="AU5" s="880"/>
      <c r="AV5" s="880"/>
      <c r="AW5" s="880"/>
      <c r="AX5" s="880"/>
      <c r="AY5" s="880"/>
      <c r="AZ5" s="880"/>
      <c r="BA5" s="880"/>
      <c r="BB5" s="880"/>
      <c r="BC5" s="880"/>
      <c r="BD5" s="880"/>
      <c r="BE5" s="880"/>
      <c r="BF5" s="880"/>
      <c r="BG5" s="880"/>
      <c r="BH5" s="880"/>
      <c r="BI5" s="880"/>
      <c r="BJ5" s="880"/>
      <c r="BK5" s="880"/>
      <c r="BL5" s="880"/>
      <c r="BM5" s="880"/>
      <c r="BN5" s="880"/>
      <c r="BO5" s="880"/>
      <c r="BP5" s="880"/>
      <c r="BQ5" s="880"/>
      <c r="BR5" s="880"/>
      <c r="BS5" s="880"/>
      <c r="BT5" s="880"/>
      <c r="BU5" s="880"/>
      <c r="BV5" s="880"/>
      <c r="BW5" s="880"/>
      <c r="BX5" s="880"/>
      <c r="BY5" s="880"/>
      <c r="BZ5" s="880"/>
      <c r="CA5" s="880"/>
      <c r="CB5" s="880"/>
      <c r="CC5" s="880"/>
      <c r="CD5" s="880"/>
      <c r="CE5" s="880"/>
      <c r="CF5" s="880"/>
      <c r="CG5" s="880"/>
      <c r="CH5" s="880"/>
      <c r="CI5" s="880"/>
      <c r="CJ5" s="880"/>
      <c r="CK5" s="880"/>
      <c r="CL5" s="880"/>
      <c r="CM5" s="880"/>
      <c r="CN5" s="880"/>
      <c r="CO5" s="880"/>
      <c r="CP5" s="880"/>
      <c r="CQ5" s="880"/>
      <c r="CR5" s="880"/>
      <c r="CS5" s="880"/>
      <c r="CT5" s="880"/>
      <c r="CU5" s="880"/>
      <c r="CV5" s="880"/>
      <c r="CW5" s="880"/>
      <c r="CX5" s="880"/>
      <c r="CY5" s="880"/>
      <c r="CZ5" s="880"/>
      <c r="DA5" s="880"/>
      <c r="DB5" s="880"/>
      <c r="DC5" s="880"/>
      <c r="DD5" s="880"/>
      <c r="DE5" s="880"/>
      <c r="DF5" s="880"/>
      <c r="DG5" s="880"/>
      <c r="DH5" s="880"/>
      <c r="DI5" s="880"/>
      <c r="DJ5" s="880"/>
      <c r="DK5" s="880"/>
      <c r="DL5" s="880"/>
      <c r="DM5" s="880"/>
      <c r="DN5" s="880"/>
      <c r="DO5" s="880"/>
      <c r="DP5" s="880"/>
      <c r="DQ5" s="880"/>
      <c r="DR5" s="880"/>
      <c r="DS5" s="880"/>
      <c r="DT5" s="880"/>
      <c r="DU5" s="880"/>
      <c r="DV5" s="880"/>
      <c r="DW5" s="880"/>
      <c r="DX5" s="880"/>
      <c r="DY5" s="880"/>
      <c r="DZ5" s="880"/>
      <c r="EA5" s="880"/>
      <c r="EB5" s="880"/>
      <c r="EC5" s="880"/>
      <c r="ED5" s="880"/>
      <c r="EE5" s="880"/>
      <c r="EF5" s="880"/>
      <c r="EG5" s="880"/>
      <c r="EH5" s="880"/>
      <c r="EI5" s="880"/>
      <c r="EJ5" s="880"/>
      <c r="EK5" s="880"/>
      <c r="EL5" s="880"/>
      <c r="EM5" s="880"/>
      <c r="EN5" s="880"/>
      <c r="EO5" s="880"/>
      <c r="EP5" s="880"/>
      <c r="EQ5" s="880"/>
      <c r="ER5" s="880"/>
      <c r="ES5" s="880"/>
      <c r="ET5" s="880"/>
      <c r="EU5" s="880"/>
      <c r="EV5" s="880"/>
      <c r="EW5" s="880"/>
      <c r="EX5" s="880"/>
      <c r="EY5" s="880"/>
      <c r="EZ5" s="880"/>
      <c r="FA5" s="880"/>
      <c r="FB5" s="880"/>
      <c r="FC5" s="880"/>
      <c r="FD5" s="880"/>
      <c r="FE5" s="880"/>
      <c r="FF5" s="880"/>
      <c r="FG5" s="880"/>
      <c r="FH5" s="880"/>
      <c r="FI5" s="880"/>
      <c r="FJ5" s="880"/>
      <c r="FK5" s="880"/>
      <c r="FL5" s="880"/>
      <c r="FM5" s="880"/>
      <c r="FN5" s="880"/>
      <c r="FO5" s="880"/>
      <c r="FP5" s="880"/>
      <c r="FQ5" s="880"/>
      <c r="FR5" s="880"/>
      <c r="FS5" s="880"/>
      <c r="FT5" s="880"/>
      <c r="FU5" s="880"/>
      <c r="FV5" s="880"/>
      <c r="FW5" s="880"/>
      <c r="FX5" s="880"/>
      <c r="FY5" s="880"/>
      <c r="FZ5" s="880"/>
      <c r="GA5" s="880"/>
      <c r="GB5" s="880"/>
      <c r="GC5" s="880"/>
      <c r="GD5" s="880"/>
      <c r="GE5" s="880"/>
      <c r="GF5" s="880"/>
      <c r="GG5" s="880"/>
      <c r="GH5" s="880"/>
      <c r="GI5" s="880"/>
      <c r="GJ5" s="880"/>
      <c r="GK5" s="880"/>
      <c r="GL5" s="880"/>
      <c r="GM5" s="880"/>
      <c r="GN5" s="880"/>
      <c r="GO5" s="880"/>
      <c r="GP5" s="880"/>
      <c r="GQ5" s="880"/>
      <c r="GR5" s="880"/>
      <c r="GS5" s="880"/>
      <c r="GT5" s="880"/>
      <c r="GU5" s="880"/>
      <c r="GV5" s="880"/>
      <c r="GW5" s="880"/>
      <c r="GX5" s="880"/>
      <c r="GY5" s="880"/>
      <c r="GZ5" s="880"/>
      <c r="HA5" s="880"/>
      <c r="HB5" s="880"/>
      <c r="HC5" s="880"/>
      <c r="HD5" s="880"/>
      <c r="HE5" s="880"/>
      <c r="HF5" s="880"/>
      <c r="HG5" s="880"/>
      <c r="HH5" s="880"/>
      <c r="HI5" s="880"/>
      <c r="HJ5" s="880"/>
      <c r="HK5" s="880"/>
      <c r="HL5" s="880"/>
      <c r="HM5" s="880"/>
      <c r="HN5" s="880"/>
      <c r="HO5" s="880"/>
      <c r="HP5" s="880"/>
      <c r="HQ5" s="880"/>
      <c r="HR5" s="880"/>
      <c r="HS5" s="880"/>
      <c r="HT5" s="880"/>
      <c r="HU5" s="880"/>
      <c r="HV5" s="880"/>
      <c r="HW5" s="880"/>
      <c r="HX5" s="880"/>
      <c r="HY5" s="880"/>
      <c r="HZ5" s="880"/>
      <c r="IA5" s="880"/>
      <c r="IB5" s="880"/>
      <c r="IC5" s="880"/>
      <c r="ID5" s="880"/>
      <c r="IE5" s="880"/>
      <c r="IF5" s="880"/>
      <c r="IG5" s="880"/>
      <c r="IH5" s="880"/>
      <c r="II5" s="880"/>
      <c r="IJ5" s="880"/>
      <c r="IK5" s="880"/>
      <c r="IL5" s="880"/>
      <c r="IM5" s="880"/>
      <c r="IN5" s="880"/>
      <c r="IO5" s="880"/>
      <c r="IP5" s="880"/>
      <c r="IQ5" s="880"/>
      <c r="IR5" s="880"/>
      <c r="IS5" s="880"/>
      <c r="IT5" s="880"/>
      <c r="IU5" s="880"/>
      <c r="IV5" s="880"/>
    </row>
    <row r="6" spans="1:256" s="881" customFormat="1" ht="18.75" customHeight="1">
      <c r="A6" s="867" t="s">
        <v>2264</v>
      </c>
      <c r="B6" s="868">
        <v>3</v>
      </c>
      <c r="C6" s="869" t="s">
        <v>2265</v>
      </c>
      <c r="D6" s="870"/>
      <c r="E6" s="870" t="s">
        <v>2271</v>
      </c>
      <c r="F6" s="870"/>
      <c r="G6" s="870" t="s">
        <v>2275</v>
      </c>
      <c r="H6" s="870"/>
      <c r="I6" s="871" t="s">
        <v>2276</v>
      </c>
      <c r="J6" s="872" t="s">
        <v>2269</v>
      </c>
      <c r="K6" s="872" t="s">
        <v>2277</v>
      </c>
      <c r="L6" s="870"/>
      <c r="M6" s="873">
        <v>41.33</v>
      </c>
      <c r="N6" s="874"/>
      <c r="O6" s="874">
        <v>44.9</v>
      </c>
      <c r="P6" s="874"/>
      <c r="Q6" s="875">
        <v>26.5</v>
      </c>
      <c r="R6" s="875"/>
      <c r="S6" s="876">
        <v>7.9510022271714928E-2</v>
      </c>
      <c r="T6" s="870"/>
      <c r="U6" s="875">
        <v>53.1</v>
      </c>
      <c r="V6" s="877"/>
      <c r="W6" s="874">
        <v>49.3</v>
      </c>
      <c r="X6" s="874">
        <v>53</v>
      </c>
      <c r="Y6" s="874"/>
      <c r="Z6" s="874"/>
      <c r="AA6" s="874">
        <f t="shared" si="0"/>
        <v>17.933882999999994</v>
      </c>
      <c r="AB6" s="870"/>
      <c r="AC6" s="872"/>
      <c r="AD6" s="872"/>
      <c r="AE6" s="870"/>
      <c r="AF6" s="870"/>
      <c r="AG6" s="870"/>
      <c r="AH6" s="870"/>
      <c r="AI6" s="878"/>
      <c r="AJ6" s="879"/>
      <c r="AK6" s="879"/>
      <c r="AL6" s="879"/>
      <c r="AM6" s="879"/>
      <c r="AN6" s="879"/>
      <c r="AO6" s="880"/>
      <c r="AP6" s="880"/>
      <c r="AQ6" s="880"/>
      <c r="AR6" s="880"/>
      <c r="AS6" s="880"/>
      <c r="AT6" s="880"/>
      <c r="AU6" s="880"/>
      <c r="AV6" s="880"/>
      <c r="AW6" s="880"/>
      <c r="AX6" s="880"/>
      <c r="AY6" s="880"/>
      <c r="AZ6" s="880"/>
      <c r="BA6" s="880"/>
      <c r="BB6" s="880"/>
      <c r="BC6" s="880"/>
      <c r="BD6" s="880"/>
      <c r="BE6" s="880"/>
      <c r="BF6" s="880"/>
      <c r="BG6" s="880"/>
      <c r="BH6" s="880"/>
      <c r="BI6" s="880"/>
      <c r="BJ6" s="880"/>
      <c r="BK6" s="880"/>
      <c r="BL6" s="880"/>
      <c r="BM6" s="880"/>
      <c r="BN6" s="880"/>
      <c r="BO6" s="880"/>
      <c r="BP6" s="880"/>
      <c r="BQ6" s="880"/>
      <c r="BR6" s="880"/>
      <c r="BS6" s="880"/>
      <c r="BT6" s="880"/>
      <c r="BU6" s="880"/>
      <c r="BV6" s="880"/>
      <c r="BW6" s="880"/>
      <c r="BX6" s="880"/>
      <c r="BY6" s="880"/>
      <c r="BZ6" s="880"/>
      <c r="CA6" s="880"/>
      <c r="CB6" s="880"/>
      <c r="CC6" s="880"/>
      <c r="CD6" s="880"/>
      <c r="CE6" s="880"/>
      <c r="CF6" s="880"/>
      <c r="CG6" s="880"/>
      <c r="CH6" s="880"/>
      <c r="CI6" s="880"/>
      <c r="CJ6" s="880"/>
      <c r="CK6" s="880"/>
      <c r="CL6" s="880"/>
      <c r="CM6" s="880"/>
      <c r="CN6" s="880"/>
      <c r="CO6" s="880"/>
      <c r="CP6" s="880"/>
      <c r="CQ6" s="880"/>
      <c r="CR6" s="880"/>
      <c r="CS6" s="880"/>
      <c r="CT6" s="880"/>
      <c r="CU6" s="880"/>
      <c r="CV6" s="880"/>
      <c r="CW6" s="880"/>
      <c r="CX6" s="880"/>
      <c r="CY6" s="880"/>
      <c r="CZ6" s="880"/>
      <c r="DA6" s="880"/>
      <c r="DB6" s="880"/>
      <c r="DC6" s="880"/>
      <c r="DD6" s="880"/>
      <c r="DE6" s="880"/>
      <c r="DF6" s="880"/>
      <c r="DG6" s="880"/>
      <c r="DH6" s="880"/>
      <c r="DI6" s="880"/>
      <c r="DJ6" s="880"/>
      <c r="DK6" s="880"/>
      <c r="DL6" s="880"/>
      <c r="DM6" s="880"/>
      <c r="DN6" s="880"/>
      <c r="DO6" s="880"/>
      <c r="DP6" s="880"/>
      <c r="DQ6" s="880"/>
      <c r="DR6" s="880"/>
      <c r="DS6" s="880"/>
      <c r="DT6" s="880"/>
      <c r="DU6" s="880"/>
      <c r="DV6" s="880"/>
      <c r="DW6" s="880"/>
      <c r="DX6" s="880"/>
      <c r="DY6" s="880"/>
      <c r="DZ6" s="880"/>
      <c r="EA6" s="880"/>
      <c r="EB6" s="880"/>
      <c r="EC6" s="880"/>
      <c r="ED6" s="880"/>
      <c r="EE6" s="880"/>
      <c r="EF6" s="880"/>
      <c r="EG6" s="880"/>
      <c r="EH6" s="880"/>
      <c r="EI6" s="880"/>
      <c r="EJ6" s="880"/>
      <c r="EK6" s="880"/>
      <c r="EL6" s="880"/>
      <c r="EM6" s="880"/>
      <c r="EN6" s="880"/>
      <c r="EO6" s="880"/>
      <c r="EP6" s="880"/>
      <c r="EQ6" s="880"/>
      <c r="ER6" s="880"/>
      <c r="ES6" s="880"/>
      <c r="ET6" s="880"/>
      <c r="EU6" s="880"/>
      <c r="EV6" s="880"/>
      <c r="EW6" s="880"/>
      <c r="EX6" s="880"/>
      <c r="EY6" s="880"/>
      <c r="EZ6" s="880"/>
      <c r="FA6" s="880"/>
      <c r="FB6" s="880"/>
      <c r="FC6" s="880"/>
      <c r="FD6" s="880"/>
      <c r="FE6" s="880"/>
      <c r="FF6" s="880"/>
      <c r="FG6" s="880"/>
      <c r="FH6" s="880"/>
      <c r="FI6" s="880"/>
      <c r="FJ6" s="880"/>
      <c r="FK6" s="880"/>
      <c r="FL6" s="880"/>
      <c r="FM6" s="880"/>
      <c r="FN6" s="880"/>
      <c r="FO6" s="880"/>
      <c r="FP6" s="880"/>
      <c r="FQ6" s="880"/>
      <c r="FR6" s="880"/>
      <c r="FS6" s="880"/>
      <c r="FT6" s="880"/>
      <c r="FU6" s="880"/>
      <c r="FV6" s="880"/>
      <c r="FW6" s="880"/>
      <c r="FX6" s="880"/>
      <c r="FY6" s="880"/>
      <c r="FZ6" s="880"/>
      <c r="GA6" s="880"/>
      <c r="GB6" s="880"/>
      <c r="GC6" s="880"/>
      <c r="GD6" s="880"/>
      <c r="GE6" s="880"/>
      <c r="GF6" s="880"/>
      <c r="GG6" s="880"/>
      <c r="GH6" s="880"/>
      <c r="GI6" s="880"/>
      <c r="GJ6" s="880"/>
      <c r="GK6" s="880"/>
      <c r="GL6" s="880"/>
      <c r="GM6" s="880"/>
      <c r="GN6" s="880"/>
      <c r="GO6" s="880"/>
      <c r="GP6" s="880"/>
      <c r="GQ6" s="880"/>
      <c r="GR6" s="880"/>
      <c r="GS6" s="880"/>
      <c r="GT6" s="880"/>
      <c r="GU6" s="880"/>
      <c r="GV6" s="880"/>
      <c r="GW6" s="880"/>
      <c r="GX6" s="880"/>
      <c r="GY6" s="880"/>
      <c r="GZ6" s="880"/>
      <c r="HA6" s="880"/>
      <c r="HB6" s="880"/>
      <c r="HC6" s="880"/>
      <c r="HD6" s="880"/>
      <c r="HE6" s="880"/>
      <c r="HF6" s="880"/>
      <c r="HG6" s="880"/>
      <c r="HH6" s="880"/>
      <c r="HI6" s="880"/>
      <c r="HJ6" s="880"/>
      <c r="HK6" s="880"/>
      <c r="HL6" s="880"/>
      <c r="HM6" s="880"/>
      <c r="HN6" s="880"/>
      <c r="HO6" s="880"/>
      <c r="HP6" s="880"/>
      <c r="HQ6" s="880"/>
      <c r="HR6" s="880"/>
      <c r="HS6" s="880"/>
      <c r="HT6" s="880"/>
      <c r="HU6" s="880"/>
      <c r="HV6" s="880"/>
      <c r="HW6" s="880"/>
      <c r="HX6" s="880"/>
      <c r="HY6" s="880"/>
      <c r="HZ6" s="880"/>
      <c r="IA6" s="880"/>
      <c r="IB6" s="880"/>
      <c r="IC6" s="880"/>
      <c r="ID6" s="880"/>
      <c r="IE6" s="880"/>
      <c r="IF6" s="880"/>
      <c r="IG6" s="880"/>
      <c r="IH6" s="880"/>
      <c r="II6" s="880"/>
      <c r="IJ6" s="880"/>
      <c r="IK6" s="880"/>
      <c r="IL6" s="880"/>
      <c r="IM6" s="880"/>
      <c r="IN6" s="880"/>
      <c r="IO6" s="880"/>
      <c r="IP6" s="880"/>
      <c r="IQ6" s="880"/>
      <c r="IR6" s="880"/>
      <c r="IS6" s="880"/>
      <c r="IT6" s="880"/>
      <c r="IU6" s="880"/>
      <c r="IV6" s="880"/>
    </row>
    <row r="7" spans="1:256" s="881" customFormat="1" ht="18.75" customHeight="1">
      <c r="A7" s="867" t="s">
        <v>2264</v>
      </c>
      <c r="B7" s="868">
        <v>4</v>
      </c>
      <c r="C7" s="869" t="s">
        <v>2265</v>
      </c>
      <c r="D7" s="870"/>
      <c r="E7" s="870" t="s">
        <v>2278</v>
      </c>
      <c r="F7" s="870"/>
      <c r="G7" s="870" t="s">
        <v>2279</v>
      </c>
      <c r="H7" s="870"/>
      <c r="I7" s="871" t="s">
        <v>2280</v>
      </c>
      <c r="J7" s="872" t="s">
        <v>2269</v>
      </c>
      <c r="K7" s="872" t="s">
        <v>2281</v>
      </c>
      <c r="L7" s="870"/>
      <c r="M7" s="873">
        <v>25.358626999999998</v>
      </c>
      <c r="N7" s="874"/>
      <c r="O7" s="874">
        <v>28</v>
      </c>
      <c r="P7" s="874"/>
      <c r="Q7" s="875">
        <v>24.8</v>
      </c>
      <c r="R7" s="875"/>
      <c r="S7" s="876">
        <v>9.4334750000000051E-2</v>
      </c>
      <c r="T7" s="870"/>
      <c r="U7" s="875">
        <v>49</v>
      </c>
      <c r="V7" s="877"/>
      <c r="W7" s="874">
        <v>48</v>
      </c>
      <c r="X7" s="874">
        <v>49</v>
      </c>
      <c r="Y7" s="874"/>
      <c r="Z7" s="874"/>
      <c r="AA7" s="874">
        <f t="shared" si="0"/>
        <v>2.4630598876999947</v>
      </c>
      <c r="AB7" s="870"/>
      <c r="AC7" s="872"/>
      <c r="AD7" s="872"/>
      <c r="AE7" s="870"/>
      <c r="AF7" s="870"/>
      <c r="AG7" s="870"/>
      <c r="AH7" s="870"/>
      <c r="AI7" s="878"/>
      <c r="AJ7" s="879"/>
      <c r="AK7" s="879"/>
      <c r="AL7" s="879"/>
      <c r="AM7" s="879"/>
      <c r="AN7" s="879"/>
      <c r="AO7" s="880"/>
      <c r="AP7" s="880"/>
      <c r="AQ7" s="880"/>
      <c r="AR7" s="880"/>
      <c r="AS7" s="880"/>
      <c r="AT7" s="880"/>
      <c r="AU7" s="880"/>
      <c r="AV7" s="880"/>
      <c r="AW7" s="880"/>
      <c r="AX7" s="880"/>
      <c r="AY7" s="880"/>
      <c r="AZ7" s="880"/>
      <c r="BA7" s="880"/>
      <c r="BB7" s="880"/>
      <c r="BC7" s="880"/>
      <c r="BD7" s="880"/>
      <c r="BE7" s="880"/>
      <c r="BF7" s="880"/>
      <c r="BG7" s="880"/>
      <c r="BH7" s="880"/>
      <c r="BI7" s="880"/>
      <c r="BJ7" s="880"/>
      <c r="BK7" s="880"/>
      <c r="BL7" s="880"/>
      <c r="BM7" s="880"/>
      <c r="BN7" s="880"/>
      <c r="BO7" s="880"/>
      <c r="BP7" s="880"/>
      <c r="BQ7" s="880"/>
      <c r="BR7" s="880"/>
      <c r="BS7" s="880"/>
      <c r="BT7" s="880"/>
      <c r="BU7" s="880"/>
      <c r="BV7" s="880"/>
      <c r="BW7" s="880"/>
      <c r="BX7" s="880"/>
      <c r="BY7" s="880"/>
      <c r="BZ7" s="880"/>
      <c r="CA7" s="880"/>
      <c r="CB7" s="880"/>
      <c r="CC7" s="880"/>
      <c r="CD7" s="880"/>
      <c r="CE7" s="880"/>
      <c r="CF7" s="880"/>
      <c r="CG7" s="880"/>
      <c r="CH7" s="880"/>
      <c r="CI7" s="880"/>
      <c r="CJ7" s="880"/>
      <c r="CK7" s="880"/>
      <c r="CL7" s="880"/>
      <c r="CM7" s="880"/>
      <c r="CN7" s="880"/>
      <c r="CO7" s="880"/>
      <c r="CP7" s="880"/>
      <c r="CQ7" s="880"/>
      <c r="CR7" s="880"/>
      <c r="CS7" s="880"/>
      <c r="CT7" s="880"/>
      <c r="CU7" s="880"/>
      <c r="CV7" s="880"/>
      <c r="CW7" s="880"/>
      <c r="CX7" s="880"/>
      <c r="CY7" s="880"/>
      <c r="CZ7" s="880"/>
      <c r="DA7" s="880"/>
      <c r="DB7" s="880"/>
      <c r="DC7" s="880"/>
      <c r="DD7" s="880"/>
      <c r="DE7" s="880"/>
      <c r="DF7" s="880"/>
      <c r="DG7" s="880"/>
      <c r="DH7" s="880"/>
      <c r="DI7" s="880"/>
      <c r="DJ7" s="880"/>
      <c r="DK7" s="880"/>
      <c r="DL7" s="880"/>
      <c r="DM7" s="880"/>
      <c r="DN7" s="880"/>
      <c r="DO7" s="880"/>
      <c r="DP7" s="880"/>
      <c r="DQ7" s="880"/>
      <c r="DR7" s="880"/>
      <c r="DS7" s="880"/>
      <c r="DT7" s="880"/>
      <c r="DU7" s="880"/>
      <c r="DV7" s="880"/>
      <c r="DW7" s="880"/>
      <c r="DX7" s="880"/>
      <c r="DY7" s="880"/>
      <c r="DZ7" s="880"/>
      <c r="EA7" s="880"/>
      <c r="EB7" s="880"/>
      <c r="EC7" s="880"/>
      <c r="ED7" s="880"/>
      <c r="EE7" s="880"/>
      <c r="EF7" s="880"/>
      <c r="EG7" s="880"/>
      <c r="EH7" s="880"/>
      <c r="EI7" s="880"/>
      <c r="EJ7" s="880"/>
      <c r="EK7" s="880"/>
      <c r="EL7" s="880"/>
      <c r="EM7" s="880"/>
      <c r="EN7" s="880"/>
      <c r="EO7" s="880"/>
      <c r="EP7" s="880"/>
      <c r="EQ7" s="880"/>
      <c r="ER7" s="880"/>
      <c r="ES7" s="880"/>
      <c r="ET7" s="880"/>
      <c r="EU7" s="880"/>
      <c r="EV7" s="880"/>
      <c r="EW7" s="880"/>
      <c r="EX7" s="880"/>
      <c r="EY7" s="880"/>
      <c r="EZ7" s="880"/>
      <c r="FA7" s="880"/>
      <c r="FB7" s="880"/>
      <c r="FC7" s="880"/>
      <c r="FD7" s="880"/>
      <c r="FE7" s="880"/>
      <c r="FF7" s="880"/>
      <c r="FG7" s="880"/>
      <c r="FH7" s="880"/>
      <c r="FI7" s="880"/>
      <c r="FJ7" s="880"/>
      <c r="FK7" s="880"/>
      <c r="FL7" s="880"/>
      <c r="FM7" s="880"/>
      <c r="FN7" s="880"/>
      <c r="FO7" s="880"/>
      <c r="FP7" s="880"/>
      <c r="FQ7" s="880"/>
      <c r="FR7" s="880"/>
      <c r="FS7" s="880"/>
      <c r="FT7" s="880"/>
      <c r="FU7" s="880"/>
      <c r="FV7" s="880"/>
      <c r="FW7" s="880"/>
      <c r="FX7" s="880"/>
      <c r="FY7" s="880"/>
      <c r="FZ7" s="880"/>
      <c r="GA7" s="880"/>
      <c r="GB7" s="880"/>
      <c r="GC7" s="880"/>
      <c r="GD7" s="880"/>
      <c r="GE7" s="880"/>
      <c r="GF7" s="880"/>
      <c r="GG7" s="880"/>
      <c r="GH7" s="880"/>
      <c r="GI7" s="880"/>
      <c r="GJ7" s="880"/>
      <c r="GK7" s="880"/>
      <c r="GL7" s="880"/>
      <c r="GM7" s="880"/>
      <c r="GN7" s="880"/>
      <c r="GO7" s="880"/>
      <c r="GP7" s="880"/>
      <c r="GQ7" s="880"/>
      <c r="GR7" s="880"/>
      <c r="GS7" s="880"/>
      <c r="GT7" s="880"/>
      <c r="GU7" s="880"/>
      <c r="GV7" s="880"/>
      <c r="GW7" s="880"/>
      <c r="GX7" s="880"/>
      <c r="GY7" s="880"/>
      <c r="GZ7" s="880"/>
      <c r="HA7" s="880"/>
      <c r="HB7" s="880"/>
      <c r="HC7" s="880"/>
      <c r="HD7" s="880"/>
      <c r="HE7" s="880"/>
      <c r="HF7" s="880"/>
      <c r="HG7" s="880"/>
      <c r="HH7" s="880"/>
      <c r="HI7" s="880"/>
      <c r="HJ7" s="880"/>
      <c r="HK7" s="880"/>
      <c r="HL7" s="880"/>
      <c r="HM7" s="880"/>
      <c r="HN7" s="880"/>
      <c r="HO7" s="880"/>
      <c r="HP7" s="880"/>
      <c r="HQ7" s="880"/>
      <c r="HR7" s="880"/>
      <c r="HS7" s="880"/>
      <c r="HT7" s="880"/>
      <c r="HU7" s="880"/>
      <c r="HV7" s="880"/>
      <c r="HW7" s="880"/>
      <c r="HX7" s="880"/>
      <c r="HY7" s="880"/>
      <c r="HZ7" s="880"/>
      <c r="IA7" s="880"/>
      <c r="IB7" s="880"/>
      <c r="IC7" s="880"/>
      <c r="ID7" s="880"/>
      <c r="IE7" s="880"/>
      <c r="IF7" s="880"/>
      <c r="IG7" s="880"/>
      <c r="IH7" s="880"/>
      <c r="II7" s="880"/>
      <c r="IJ7" s="880"/>
      <c r="IK7" s="880"/>
      <c r="IL7" s="880"/>
      <c r="IM7" s="880"/>
      <c r="IN7" s="880"/>
      <c r="IO7" s="880"/>
      <c r="IP7" s="880"/>
      <c r="IQ7" s="880"/>
      <c r="IR7" s="880"/>
      <c r="IS7" s="880"/>
      <c r="IT7" s="880"/>
      <c r="IU7" s="880"/>
      <c r="IV7" s="880"/>
    </row>
    <row r="8" spans="1:256" s="881" customFormat="1" ht="18.75" customHeight="1">
      <c r="A8" s="867" t="s">
        <v>2264</v>
      </c>
      <c r="B8" s="868">
        <v>5</v>
      </c>
      <c r="C8" s="869" t="s">
        <v>2265</v>
      </c>
      <c r="D8" s="870"/>
      <c r="E8" s="870" t="s">
        <v>2282</v>
      </c>
      <c r="F8" s="870"/>
      <c r="G8" s="870" t="s">
        <v>2283</v>
      </c>
      <c r="H8" s="870"/>
      <c r="I8" s="871" t="s">
        <v>2284</v>
      </c>
      <c r="J8" s="872" t="s">
        <v>2269</v>
      </c>
      <c r="K8" s="872" t="s">
        <v>2285</v>
      </c>
      <c r="L8" s="870"/>
      <c r="M8" s="873">
        <v>34.71</v>
      </c>
      <c r="N8" s="874"/>
      <c r="O8" s="874">
        <v>37.9</v>
      </c>
      <c r="P8" s="874"/>
      <c r="Q8" s="875">
        <v>29.9</v>
      </c>
      <c r="R8" s="875"/>
      <c r="S8" s="876">
        <v>8.4168865435356149E-2</v>
      </c>
      <c r="T8" s="870"/>
      <c r="U8" s="875">
        <v>59.9</v>
      </c>
      <c r="V8" s="877"/>
      <c r="W8" s="874">
        <v>41.9</v>
      </c>
      <c r="X8" s="874">
        <v>59.9</v>
      </c>
      <c r="Y8" s="874"/>
      <c r="Z8" s="874"/>
      <c r="AA8" s="874">
        <f t="shared" si="0"/>
        <v>7.4167210000000026</v>
      </c>
      <c r="AB8" s="870"/>
      <c r="AC8" s="872"/>
      <c r="AD8" s="872"/>
      <c r="AE8" s="870"/>
      <c r="AF8" s="870"/>
      <c r="AG8" s="870"/>
      <c r="AH8" s="870"/>
      <c r="AI8" s="878"/>
      <c r="AJ8" s="879"/>
      <c r="AK8" s="879"/>
      <c r="AL8" s="879"/>
      <c r="AM8" s="879"/>
      <c r="AN8" s="879"/>
      <c r="AO8" s="880"/>
      <c r="AP8" s="880"/>
      <c r="AQ8" s="880"/>
      <c r="AR8" s="880"/>
      <c r="AS8" s="880"/>
      <c r="AT8" s="880"/>
      <c r="AU8" s="880"/>
      <c r="AV8" s="880"/>
      <c r="AW8" s="880"/>
      <c r="AX8" s="880"/>
      <c r="AY8" s="880"/>
      <c r="AZ8" s="880"/>
      <c r="BA8" s="880"/>
      <c r="BB8" s="880"/>
      <c r="BC8" s="880"/>
      <c r="BD8" s="880"/>
      <c r="BE8" s="880"/>
      <c r="BF8" s="880"/>
      <c r="BG8" s="880"/>
      <c r="BH8" s="880"/>
      <c r="BI8" s="880"/>
      <c r="BJ8" s="880"/>
      <c r="BK8" s="880"/>
      <c r="BL8" s="880"/>
      <c r="BM8" s="880"/>
      <c r="BN8" s="880"/>
      <c r="BO8" s="880"/>
      <c r="BP8" s="880"/>
      <c r="BQ8" s="880"/>
      <c r="BR8" s="880"/>
      <c r="BS8" s="880"/>
      <c r="BT8" s="880"/>
      <c r="BU8" s="880"/>
      <c r="BV8" s="880"/>
      <c r="BW8" s="880"/>
      <c r="BX8" s="880"/>
      <c r="BY8" s="880"/>
      <c r="BZ8" s="880"/>
      <c r="CA8" s="880"/>
      <c r="CB8" s="880"/>
      <c r="CC8" s="880"/>
      <c r="CD8" s="880"/>
      <c r="CE8" s="880"/>
      <c r="CF8" s="880"/>
      <c r="CG8" s="880"/>
      <c r="CH8" s="880"/>
      <c r="CI8" s="880"/>
      <c r="CJ8" s="880"/>
      <c r="CK8" s="880"/>
      <c r="CL8" s="880"/>
      <c r="CM8" s="880"/>
      <c r="CN8" s="880"/>
      <c r="CO8" s="880"/>
      <c r="CP8" s="880"/>
      <c r="CQ8" s="880"/>
      <c r="CR8" s="880"/>
      <c r="CS8" s="880"/>
      <c r="CT8" s="880"/>
      <c r="CU8" s="880"/>
      <c r="CV8" s="880"/>
      <c r="CW8" s="880"/>
      <c r="CX8" s="880"/>
      <c r="CY8" s="880"/>
      <c r="CZ8" s="880"/>
      <c r="DA8" s="880"/>
      <c r="DB8" s="880"/>
      <c r="DC8" s="880"/>
      <c r="DD8" s="880"/>
      <c r="DE8" s="880"/>
      <c r="DF8" s="880"/>
      <c r="DG8" s="880"/>
      <c r="DH8" s="880"/>
      <c r="DI8" s="880"/>
      <c r="DJ8" s="880"/>
      <c r="DK8" s="880"/>
      <c r="DL8" s="880"/>
      <c r="DM8" s="880"/>
      <c r="DN8" s="880"/>
      <c r="DO8" s="880"/>
      <c r="DP8" s="880"/>
      <c r="DQ8" s="880"/>
      <c r="DR8" s="880"/>
      <c r="DS8" s="880"/>
      <c r="DT8" s="880"/>
      <c r="DU8" s="880"/>
      <c r="DV8" s="880"/>
      <c r="DW8" s="880"/>
      <c r="DX8" s="880"/>
      <c r="DY8" s="880"/>
      <c r="DZ8" s="880"/>
      <c r="EA8" s="880"/>
      <c r="EB8" s="880"/>
      <c r="EC8" s="880"/>
      <c r="ED8" s="880"/>
      <c r="EE8" s="880"/>
      <c r="EF8" s="880"/>
      <c r="EG8" s="880"/>
      <c r="EH8" s="880"/>
      <c r="EI8" s="880"/>
      <c r="EJ8" s="880"/>
      <c r="EK8" s="880"/>
      <c r="EL8" s="880"/>
      <c r="EM8" s="880"/>
      <c r="EN8" s="880"/>
      <c r="EO8" s="880"/>
      <c r="EP8" s="880"/>
      <c r="EQ8" s="880"/>
      <c r="ER8" s="880"/>
      <c r="ES8" s="880"/>
      <c r="ET8" s="880"/>
      <c r="EU8" s="880"/>
      <c r="EV8" s="880"/>
      <c r="EW8" s="880"/>
      <c r="EX8" s="880"/>
      <c r="EY8" s="880"/>
      <c r="EZ8" s="880"/>
      <c r="FA8" s="880"/>
      <c r="FB8" s="880"/>
      <c r="FC8" s="880"/>
      <c r="FD8" s="880"/>
      <c r="FE8" s="880"/>
      <c r="FF8" s="880"/>
      <c r="FG8" s="880"/>
      <c r="FH8" s="880"/>
      <c r="FI8" s="880"/>
      <c r="FJ8" s="880"/>
      <c r="FK8" s="880"/>
      <c r="FL8" s="880"/>
      <c r="FM8" s="880"/>
      <c r="FN8" s="880"/>
      <c r="FO8" s="880"/>
      <c r="FP8" s="880"/>
      <c r="FQ8" s="880"/>
      <c r="FR8" s="880"/>
      <c r="FS8" s="880"/>
      <c r="FT8" s="880"/>
      <c r="FU8" s="880"/>
      <c r="FV8" s="880"/>
      <c r="FW8" s="880"/>
      <c r="FX8" s="880"/>
      <c r="FY8" s="880"/>
      <c r="FZ8" s="880"/>
      <c r="GA8" s="880"/>
      <c r="GB8" s="880"/>
      <c r="GC8" s="880"/>
      <c r="GD8" s="880"/>
      <c r="GE8" s="880"/>
      <c r="GF8" s="880"/>
      <c r="GG8" s="880"/>
      <c r="GH8" s="880"/>
      <c r="GI8" s="880"/>
      <c r="GJ8" s="880"/>
      <c r="GK8" s="880"/>
      <c r="GL8" s="880"/>
      <c r="GM8" s="880"/>
      <c r="GN8" s="880"/>
      <c r="GO8" s="880"/>
      <c r="GP8" s="880"/>
      <c r="GQ8" s="880"/>
      <c r="GR8" s="880"/>
      <c r="GS8" s="880"/>
      <c r="GT8" s="880"/>
      <c r="GU8" s="880"/>
      <c r="GV8" s="880"/>
      <c r="GW8" s="880"/>
      <c r="GX8" s="880"/>
      <c r="GY8" s="880"/>
      <c r="GZ8" s="880"/>
      <c r="HA8" s="880"/>
      <c r="HB8" s="880"/>
      <c r="HC8" s="880"/>
      <c r="HD8" s="880"/>
      <c r="HE8" s="880"/>
      <c r="HF8" s="880"/>
      <c r="HG8" s="880"/>
      <c r="HH8" s="880"/>
      <c r="HI8" s="880"/>
      <c r="HJ8" s="880"/>
      <c r="HK8" s="880"/>
      <c r="HL8" s="880"/>
      <c r="HM8" s="880"/>
      <c r="HN8" s="880"/>
      <c r="HO8" s="880"/>
      <c r="HP8" s="880"/>
      <c r="HQ8" s="880"/>
      <c r="HR8" s="880"/>
      <c r="HS8" s="880"/>
      <c r="HT8" s="880"/>
      <c r="HU8" s="880"/>
      <c r="HV8" s="880"/>
      <c r="HW8" s="880"/>
      <c r="HX8" s="880"/>
      <c r="HY8" s="880"/>
      <c r="HZ8" s="880"/>
      <c r="IA8" s="880"/>
      <c r="IB8" s="880"/>
      <c r="IC8" s="880"/>
      <c r="ID8" s="880"/>
      <c r="IE8" s="880"/>
      <c r="IF8" s="880"/>
      <c r="IG8" s="880"/>
      <c r="IH8" s="880"/>
      <c r="II8" s="880"/>
      <c r="IJ8" s="880"/>
      <c r="IK8" s="880"/>
      <c r="IL8" s="880"/>
      <c r="IM8" s="880"/>
      <c r="IN8" s="880"/>
      <c r="IO8" s="880"/>
      <c r="IP8" s="880"/>
      <c r="IQ8" s="880"/>
      <c r="IR8" s="880"/>
      <c r="IS8" s="880"/>
      <c r="IT8" s="880"/>
      <c r="IU8" s="880"/>
      <c r="IV8" s="880"/>
    </row>
    <row r="9" spans="1:256" s="895" customFormat="1" ht="18.75" customHeight="1">
      <c r="A9" s="882" t="s">
        <v>2264</v>
      </c>
      <c r="B9" s="868">
        <v>6</v>
      </c>
      <c r="C9" s="883" t="s">
        <v>2286</v>
      </c>
      <c r="D9" s="884"/>
      <c r="E9" s="885" t="s">
        <v>2271</v>
      </c>
      <c r="F9" s="885"/>
      <c r="G9" s="885" t="s">
        <v>2287</v>
      </c>
      <c r="H9" s="885"/>
      <c r="I9" s="886" t="s">
        <v>2288</v>
      </c>
      <c r="J9" s="887"/>
      <c r="K9" s="887">
        <v>103</v>
      </c>
      <c r="L9" s="885"/>
      <c r="M9" s="888">
        <v>62.01</v>
      </c>
      <c r="N9" s="889"/>
      <c r="O9" s="889">
        <v>112</v>
      </c>
      <c r="P9" s="889"/>
      <c r="Q9" s="875">
        <v>69</v>
      </c>
      <c r="R9" s="875"/>
      <c r="S9" s="890">
        <v>0.44633928571428572</v>
      </c>
      <c r="T9" s="885"/>
      <c r="U9" s="875">
        <v>136</v>
      </c>
      <c r="V9" s="877"/>
      <c r="W9" s="874">
        <v>136</v>
      </c>
      <c r="X9" s="891"/>
      <c r="Y9" s="891"/>
      <c r="Z9" s="891"/>
      <c r="AA9" s="874">
        <f t="shared" si="0"/>
        <v>-2.3330490000000026</v>
      </c>
      <c r="AB9" s="885"/>
      <c r="AC9" s="887"/>
      <c r="AD9" s="887"/>
      <c r="AE9" s="885"/>
      <c r="AF9" s="885"/>
      <c r="AG9" s="885"/>
      <c r="AH9" s="885"/>
      <c r="AI9" s="892"/>
      <c r="AJ9" s="893"/>
      <c r="AK9" s="893"/>
      <c r="AL9" s="893"/>
      <c r="AM9" s="893"/>
      <c r="AN9" s="893"/>
      <c r="AO9" s="894"/>
      <c r="AP9" s="894"/>
      <c r="AQ9" s="894"/>
      <c r="AR9" s="894"/>
      <c r="AS9" s="894"/>
      <c r="AT9" s="894"/>
      <c r="AU9" s="894"/>
      <c r="AV9" s="894"/>
      <c r="AW9" s="894"/>
      <c r="AX9" s="894"/>
      <c r="AY9" s="894"/>
      <c r="AZ9" s="894"/>
      <c r="BA9" s="894"/>
      <c r="BB9" s="894"/>
      <c r="BC9" s="894"/>
      <c r="BD9" s="894"/>
      <c r="BE9" s="894"/>
      <c r="BF9" s="894"/>
      <c r="BG9" s="894"/>
      <c r="BH9" s="894"/>
      <c r="BI9" s="894"/>
      <c r="BJ9" s="894"/>
      <c r="BK9" s="894"/>
      <c r="BL9" s="894"/>
      <c r="BM9" s="894"/>
      <c r="BN9" s="894"/>
      <c r="BO9" s="894"/>
      <c r="BP9" s="894"/>
      <c r="BQ9" s="894"/>
      <c r="BR9" s="894"/>
      <c r="BS9" s="894"/>
      <c r="BT9" s="894"/>
      <c r="BU9" s="894"/>
      <c r="BV9" s="894"/>
      <c r="BW9" s="894"/>
      <c r="BX9" s="894"/>
      <c r="BY9" s="894"/>
      <c r="BZ9" s="894"/>
      <c r="CA9" s="894"/>
      <c r="CB9" s="894"/>
      <c r="CC9" s="894"/>
      <c r="CD9" s="894"/>
      <c r="CE9" s="894"/>
      <c r="CF9" s="894"/>
      <c r="CG9" s="894"/>
      <c r="CH9" s="894"/>
      <c r="CI9" s="894"/>
      <c r="CJ9" s="894"/>
      <c r="CK9" s="894"/>
      <c r="CL9" s="894"/>
      <c r="CM9" s="894"/>
      <c r="CN9" s="894"/>
      <c r="CO9" s="894"/>
      <c r="CP9" s="894"/>
      <c r="CQ9" s="894"/>
      <c r="CR9" s="894"/>
      <c r="CS9" s="894"/>
      <c r="CT9" s="894"/>
      <c r="CU9" s="894"/>
      <c r="CV9" s="894"/>
      <c r="CW9" s="894"/>
      <c r="CX9" s="894"/>
      <c r="CY9" s="894"/>
      <c r="CZ9" s="894"/>
      <c r="DA9" s="894"/>
      <c r="DB9" s="894"/>
      <c r="DC9" s="894"/>
      <c r="DD9" s="894"/>
      <c r="DE9" s="894"/>
      <c r="DF9" s="894"/>
      <c r="DG9" s="894"/>
      <c r="DH9" s="894"/>
      <c r="DI9" s="894"/>
      <c r="DJ9" s="894"/>
      <c r="DK9" s="894"/>
      <c r="DL9" s="894"/>
      <c r="DM9" s="894"/>
      <c r="DN9" s="894"/>
      <c r="DO9" s="894"/>
      <c r="DP9" s="894"/>
      <c r="DQ9" s="894"/>
      <c r="DR9" s="894"/>
      <c r="DS9" s="894"/>
      <c r="DT9" s="894"/>
      <c r="DU9" s="894"/>
      <c r="DV9" s="894"/>
      <c r="DW9" s="894"/>
      <c r="DX9" s="894"/>
      <c r="DY9" s="894"/>
      <c r="DZ9" s="894"/>
      <c r="EA9" s="894"/>
      <c r="EB9" s="894"/>
      <c r="EC9" s="894"/>
      <c r="ED9" s="894"/>
      <c r="EE9" s="894"/>
      <c r="EF9" s="894"/>
      <c r="EG9" s="894"/>
      <c r="EH9" s="894"/>
      <c r="EI9" s="894"/>
      <c r="EJ9" s="894"/>
      <c r="EK9" s="894"/>
      <c r="EL9" s="894"/>
      <c r="EM9" s="894"/>
      <c r="EN9" s="894"/>
      <c r="EO9" s="894"/>
      <c r="EP9" s="894"/>
      <c r="EQ9" s="894"/>
      <c r="ER9" s="894"/>
      <c r="ES9" s="894"/>
      <c r="ET9" s="894"/>
      <c r="EU9" s="894"/>
      <c r="EV9" s="894"/>
      <c r="EW9" s="894"/>
      <c r="EX9" s="894"/>
      <c r="EY9" s="894"/>
      <c r="EZ9" s="894"/>
      <c r="FA9" s="894"/>
      <c r="FB9" s="894"/>
      <c r="FC9" s="894"/>
      <c r="FD9" s="894"/>
      <c r="FE9" s="894"/>
      <c r="FF9" s="894"/>
      <c r="FG9" s="894"/>
      <c r="FH9" s="894"/>
      <c r="FI9" s="894"/>
      <c r="FJ9" s="894"/>
      <c r="FK9" s="894"/>
      <c r="FL9" s="894"/>
      <c r="FM9" s="894"/>
      <c r="FN9" s="894"/>
      <c r="FO9" s="894"/>
      <c r="FP9" s="894"/>
      <c r="FQ9" s="894"/>
      <c r="FR9" s="894"/>
      <c r="FS9" s="894"/>
      <c r="FT9" s="894"/>
      <c r="FU9" s="894"/>
      <c r="FV9" s="894"/>
      <c r="FW9" s="894"/>
      <c r="FX9" s="894"/>
      <c r="FY9" s="894"/>
      <c r="FZ9" s="894"/>
      <c r="GA9" s="894"/>
      <c r="GB9" s="894"/>
      <c r="GC9" s="894"/>
      <c r="GD9" s="894"/>
      <c r="GE9" s="894"/>
      <c r="GF9" s="894"/>
      <c r="GG9" s="894"/>
      <c r="GH9" s="894"/>
      <c r="GI9" s="894"/>
      <c r="GJ9" s="894"/>
      <c r="GK9" s="894"/>
      <c r="GL9" s="894"/>
      <c r="GM9" s="894"/>
      <c r="GN9" s="894"/>
      <c r="GO9" s="894"/>
      <c r="GP9" s="894"/>
      <c r="GQ9" s="894"/>
      <c r="GR9" s="894"/>
      <c r="GS9" s="894"/>
      <c r="GT9" s="894"/>
      <c r="GU9" s="894"/>
      <c r="GV9" s="894"/>
      <c r="GW9" s="894"/>
      <c r="GX9" s="894"/>
      <c r="GY9" s="894"/>
      <c r="GZ9" s="894"/>
      <c r="HA9" s="894"/>
      <c r="HB9" s="894"/>
      <c r="HC9" s="894"/>
      <c r="HD9" s="894"/>
      <c r="HE9" s="894"/>
      <c r="HF9" s="894"/>
      <c r="HG9" s="894"/>
      <c r="HH9" s="894"/>
      <c r="HI9" s="894"/>
      <c r="HJ9" s="894"/>
      <c r="HK9" s="894"/>
      <c r="HL9" s="894"/>
      <c r="HM9" s="894"/>
      <c r="HN9" s="894"/>
      <c r="HO9" s="894"/>
      <c r="HP9" s="894"/>
      <c r="HQ9" s="894"/>
      <c r="HR9" s="894"/>
      <c r="HS9" s="894"/>
      <c r="HT9" s="894"/>
      <c r="HU9" s="894"/>
      <c r="HV9" s="894"/>
      <c r="HW9" s="894"/>
      <c r="HX9" s="894"/>
      <c r="HY9" s="894"/>
      <c r="HZ9" s="894"/>
      <c r="IA9" s="894"/>
      <c r="IB9" s="894"/>
      <c r="IC9" s="894"/>
      <c r="ID9" s="894"/>
      <c r="IE9" s="894"/>
      <c r="IF9" s="894"/>
      <c r="IG9" s="894"/>
      <c r="IH9" s="894"/>
      <c r="II9" s="894"/>
      <c r="IJ9" s="894"/>
      <c r="IK9" s="894"/>
      <c r="IL9" s="894"/>
      <c r="IM9" s="894"/>
      <c r="IN9" s="894"/>
      <c r="IO9" s="894"/>
      <c r="IP9" s="894"/>
      <c r="IQ9" s="894"/>
      <c r="IR9" s="894"/>
      <c r="IS9" s="894"/>
      <c r="IT9" s="894"/>
      <c r="IU9" s="894"/>
      <c r="IV9" s="894"/>
    </row>
    <row r="10" spans="1:256" s="881" customFormat="1" ht="18.75" customHeight="1">
      <c r="A10" s="867" t="s">
        <v>2264</v>
      </c>
      <c r="B10" s="868">
        <v>7</v>
      </c>
      <c r="C10" s="869" t="s">
        <v>2265</v>
      </c>
      <c r="D10" s="870"/>
      <c r="E10" s="870" t="s">
        <v>2278</v>
      </c>
      <c r="F10" s="870"/>
      <c r="G10" s="870" t="s">
        <v>2289</v>
      </c>
      <c r="H10" s="870"/>
      <c r="I10" s="871" t="s">
        <v>2290</v>
      </c>
      <c r="J10" s="872" t="s">
        <v>2269</v>
      </c>
      <c r="K10" s="872" t="s">
        <v>2274</v>
      </c>
      <c r="L10" s="870"/>
      <c r="M10" s="873">
        <v>20.73</v>
      </c>
      <c r="N10" s="874"/>
      <c r="O10" s="874">
        <v>22.9</v>
      </c>
      <c r="P10" s="874"/>
      <c r="Q10" s="875">
        <v>19.899999999999999</v>
      </c>
      <c r="R10" s="875"/>
      <c r="S10" s="876">
        <v>9.4759825327510844E-2</v>
      </c>
      <c r="T10" s="870"/>
      <c r="U10" s="875">
        <v>40</v>
      </c>
      <c r="V10" s="877"/>
      <c r="W10" s="874">
        <v>35</v>
      </c>
      <c r="X10" s="874">
        <v>40</v>
      </c>
      <c r="Y10" s="874"/>
      <c r="Z10" s="874"/>
      <c r="AA10" s="874">
        <f t="shared" si="0"/>
        <v>2.3868229999999997</v>
      </c>
      <c r="AB10" s="870"/>
      <c r="AC10" s="872"/>
      <c r="AD10" s="872"/>
      <c r="AE10" s="870"/>
      <c r="AF10" s="870"/>
      <c r="AG10" s="870"/>
      <c r="AH10" s="870"/>
      <c r="AI10" s="878"/>
      <c r="AJ10" s="879"/>
      <c r="AK10" s="879"/>
      <c r="AL10" s="879"/>
      <c r="AM10" s="879"/>
      <c r="AN10" s="879"/>
      <c r="AO10" s="880"/>
      <c r="AP10" s="880"/>
      <c r="AQ10" s="880"/>
      <c r="AR10" s="880"/>
      <c r="AS10" s="880"/>
      <c r="AT10" s="880"/>
      <c r="AU10" s="880"/>
      <c r="AV10" s="880"/>
      <c r="AW10" s="880"/>
      <c r="AX10" s="880"/>
      <c r="AY10" s="880"/>
      <c r="AZ10" s="880"/>
      <c r="BA10" s="880"/>
      <c r="BB10" s="880"/>
      <c r="BC10" s="880"/>
      <c r="BD10" s="880"/>
      <c r="BE10" s="880"/>
      <c r="BF10" s="880"/>
      <c r="BG10" s="880"/>
      <c r="BH10" s="880"/>
      <c r="BI10" s="880"/>
      <c r="BJ10" s="880"/>
      <c r="BK10" s="880"/>
      <c r="BL10" s="880"/>
      <c r="BM10" s="880"/>
      <c r="BN10" s="880"/>
      <c r="BO10" s="880"/>
      <c r="BP10" s="880"/>
      <c r="BQ10" s="880"/>
      <c r="BR10" s="880"/>
      <c r="BS10" s="880"/>
      <c r="BT10" s="880"/>
      <c r="BU10" s="880"/>
      <c r="BV10" s="880"/>
      <c r="BW10" s="880"/>
      <c r="BX10" s="880"/>
      <c r="BY10" s="880"/>
      <c r="BZ10" s="880"/>
      <c r="CA10" s="880"/>
      <c r="CB10" s="880"/>
      <c r="CC10" s="880"/>
      <c r="CD10" s="880"/>
      <c r="CE10" s="880"/>
      <c r="CF10" s="880"/>
      <c r="CG10" s="880"/>
      <c r="CH10" s="880"/>
      <c r="CI10" s="880"/>
      <c r="CJ10" s="880"/>
      <c r="CK10" s="880"/>
      <c r="CL10" s="880"/>
      <c r="CM10" s="880"/>
      <c r="CN10" s="880"/>
      <c r="CO10" s="880"/>
      <c r="CP10" s="880"/>
      <c r="CQ10" s="880"/>
      <c r="CR10" s="880"/>
      <c r="CS10" s="880"/>
      <c r="CT10" s="880"/>
      <c r="CU10" s="880"/>
      <c r="CV10" s="880"/>
      <c r="CW10" s="880"/>
      <c r="CX10" s="880"/>
      <c r="CY10" s="880"/>
      <c r="CZ10" s="880"/>
      <c r="DA10" s="880"/>
      <c r="DB10" s="880"/>
      <c r="DC10" s="880"/>
      <c r="DD10" s="880"/>
      <c r="DE10" s="880"/>
      <c r="DF10" s="880"/>
      <c r="DG10" s="880"/>
      <c r="DH10" s="880"/>
      <c r="DI10" s="880"/>
      <c r="DJ10" s="880"/>
      <c r="DK10" s="880"/>
      <c r="DL10" s="880"/>
      <c r="DM10" s="880"/>
      <c r="DN10" s="880"/>
      <c r="DO10" s="880"/>
      <c r="DP10" s="880"/>
      <c r="DQ10" s="880"/>
      <c r="DR10" s="880"/>
      <c r="DS10" s="880"/>
      <c r="DT10" s="880"/>
      <c r="DU10" s="880"/>
      <c r="DV10" s="880"/>
      <c r="DW10" s="880"/>
      <c r="DX10" s="880"/>
      <c r="DY10" s="880"/>
      <c r="DZ10" s="880"/>
      <c r="EA10" s="880"/>
      <c r="EB10" s="880"/>
      <c r="EC10" s="880"/>
      <c r="ED10" s="880"/>
      <c r="EE10" s="880"/>
      <c r="EF10" s="880"/>
      <c r="EG10" s="880"/>
      <c r="EH10" s="880"/>
      <c r="EI10" s="880"/>
      <c r="EJ10" s="880"/>
      <c r="EK10" s="880"/>
      <c r="EL10" s="880"/>
      <c r="EM10" s="880"/>
      <c r="EN10" s="880"/>
      <c r="EO10" s="880"/>
      <c r="EP10" s="880"/>
      <c r="EQ10" s="880"/>
      <c r="ER10" s="880"/>
      <c r="ES10" s="880"/>
      <c r="ET10" s="880"/>
      <c r="EU10" s="880"/>
      <c r="EV10" s="880"/>
      <c r="EW10" s="880"/>
      <c r="EX10" s="880"/>
      <c r="EY10" s="880"/>
      <c r="EZ10" s="880"/>
      <c r="FA10" s="880"/>
      <c r="FB10" s="880"/>
      <c r="FC10" s="880"/>
      <c r="FD10" s="880"/>
      <c r="FE10" s="880"/>
      <c r="FF10" s="880"/>
      <c r="FG10" s="880"/>
      <c r="FH10" s="880"/>
      <c r="FI10" s="880"/>
      <c r="FJ10" s="880"/>
      <c r="FK10" s="880"/>
      <c r="FL10" s="880"/>
      <c r="FM10" s="880"/>
      <c r="FN10" s="880"/>
      <c r="FO10" s="880"/>
      <c r="FP10" s="880"/>
      <c r="FQ10" s="880"/>
      <c r="FR10" s="880"/>
      <c r="FS10" s="880"/>
      <c r="FT10" s="880"/>
      <c r="FU10" s="880"/>
      <c r="FV10" s="880"/>
      <c r="FW10" s="880"/>
      <c r="FX10" s="880"/>
      <c r="FY10" s="880"/>
      <c r="FZ10" s="880"/>
      <c r="GA10" s="880"/>
      <c r="GB10" s="880"/>
      <c r="GC10" s="880"/>
      <c r="GD10" s="880"/>
      <c r="GE10" s="880"/>
      <c r="GF10" s="880"/>
      <c r="GG10" s="880"/>
      <c r="GH10" s="880"/>
      <c r="GI10" s="880"/>
      <c r="GJ10" s="880"/>
      <c r="GK10" s="880"/>
      <c r="GL10" s="880"/>
      <c r="GM10" s="880"/>
      <c r="GN10" s="880"/>
      <c r="GO10" s="880"/>
      <c r="GP10" s="880"/>
      <c r="GQ10" s="880"/>
      <c r="GR10" s="880"/>
      <c r="GS10" s="880"/>
      <c r="GT10" s="880"/>
      <c r="GU10" s="880"/>
      <c r="GV10" s="880"/>
      <c r="GW10" s="880"/>
      <c r="GX10" s="880"/>
      <c r="GY10" s="880"/>
      <c r="GZ10" s="880"/>
      <c r="HA10" s="880"/>
      <c r="HB10" s="880"/>
      <c r="HC10" s="880"/>
      <c r="HD10" s="880"/>
      <c r="HE10" s="880"/>
      <c r="HF10" s="880"/>
      <c r="HG10" s="880"/>
      <c r="HH10" s="880"/>
      <c r="HI10" s="880"/>
      <c r="HJ10" s="880"/>
      <c r="HK10" s="880"/>
      <c r="HL10" s="880"/>
      <c r="HM10" s="880"/>
      <c r="HN10" s="880"/>
      <c r="HO10" s="880"/>
      <c r="HP10" s="880"/>
      <c r="HQ10" s="880"/>
      <c r="HR10" s="880"/>
      <c r="HS10" s="880"/>
      <c r="HT10" s="880"/>
      <c r="HU10" s="880"/>
      <c r="HV10" s="880"/>
      <c r="HW10" s="880"/>
      <c r="HX10" s="880"/>
      <c r="HY10" s="880"/>
      <c r="HZ10" s="880"/>
      <c r="IA10" s="880"/>
      <c r="IB10" s="880"/>
      <c r="IC10" s="880"/>
      <c r="ID10" s="880"/>
      <c r="IE10" s="880"/>
      <c r="IF10" s="880"/>
      <c r="IG10" s="880"/>
      <c r="IH10" s="880"/>
      <c r="II10" s="880"/>
      <c r="IJ10" s="880"/>
      <c r="IK10" s="880"/>
      <c r="IL10" s="880"/>
      <c r="IM10" s="880"/>
      <c r="IN10" s="880"/>
      <c r="IO10" s="880"/>
      <c r="IP10" s="880"/>
      <c r="IQ10" s="880"/>
      <c r="IR10" s="880"/>
      <c r="IS10" s="880"/>
      <c r="IT10" s="880"/>
      <c r="IU10" s="880"/>
      <c r="IV10" s="880"/>
    </row>
    <row r="11" spans="1:256" s="895" customFormat="1" ht="18.75" customHeight="1">
      <c r="A11" s="882" t="s">
        <v>2264</v>
      </c>
      <c r="B11" s="868">
        <v>8</v>
      </c>
      <c r="C11" s="883" t="s">
        <v>2286</v>
      </c>
      <c r="D11" s="884"/>
      <c r="E11" s="885" t="s">
        <v>2271</v>
      </c>
      <c r="F11" s="885"/>
      <c r="G11" s="885" t="s">
        <v>2291</v>
      </c>
      <c r="H11" s="885"/>
      <c r="I11" s="886" t="s">
        <v>2292</v>
      </c>
      <c r="J11" s="887"/>
      <c r="K11" s="887" t="s">
        <v>2293</v>
      </c>
      <c r="L11" s="885"/>
      <c r="M11" s="888">
        <v>65.52</v>
      </c>
      <c r="N11" s="889"/>
      <c r="O11" s="889">
        <v>70.8</v>
      </c>
      <c r="P11" s="889"/>
      <c r="Q11" s="875">
        <v>49.9</v>
      </c>
      <c r="R11" s="875"/>
      <c r="S11" s="890">
        <v>7.4576271186440696E-2</v>
      </c>
      <c r="T11" s="885"/>
      <c r="U11" s="875">
        <v>83</v>
      </c>
      <c r="V11" s="877"/>
      <c r="W11" s="891">
        <v>75.900000000000006</v>
      </c>
      <c r="X11" s="891">
        <v>75.900000000000006</v>
      </c>
      <c r="Y11" s="891"/>
      <c r="Z11" s="891"/>
      <c r="AA11" s="874">
        <f t="shared" si="0"/>
        <v>20.540551999999998</v>
      </c>
      <c r="AB11" s="885"/>
      <c r="AC11" s="887"/>
      <c r="AD11" s="887"/>
      <c r="AE11" s="885"/>
      <c r="AF11" s="885"/>
      <c r="AG11" s="885"/>
      <c r="AH11" s="885"/>
      <c r="AI11" s="892"/>
      <c r="AJ11" s="893"/>
      <c r="AK11" s="893"/>
      <c r="AL11" s="893"/>
      <c r="AM11" s="893"/>
      <c r="AN11" s="893"/>
      <c r="AO11" s="894"/>
      <c r="AP11" s="894"/>
      <c r="AQ11" s="894"/>
      <c r="AR11" s="894"/>
      <c r="AS11" s="894"/>
      <c r="AT11" s="894"/>
      <c r="AU11" s="894"/>
      <c r="AV11" s="894"/>
      <c r="AW11" s="894"/>
      <c r="AX11" s="894"/>
      <c r="AY11" s="894"/>
      <c r="AZ11" s="894"/>
      <c r="BA11" s="894"/>
      <c r="BB11" s="894"/>
      <c r="BC11" s="894"/>
      <c r="BD11" s="894"/>
      <c r="BE11" s="894"/>
      <c r="BF11" s="894"/>
      <c r="BG11" s="894"/>
      <c r="BH11" s="894"/>
      <c r="BI11" s="894"/>
      <c r="BJ11" s="894"/>
      <c r="BK11" s="894"/>
      <c r="BL11" s="894"/>
      <c r="BM11" s="894"/>
      <c r="BN11" s="894"/>
      <c r="BO11" s="894"/>
      <c r="BP11" s="894"/>
      <c r="BQ11" s="894"/>
      <c r="BR11" s="894"/>
      <c r="BS11" s="894"/>
      <c r="BT11" s="894"/>
      <c r="BU11" s="894"/>
      <c r="BV11" s="894"/>
      <c r="BW11" s="894"/>
      <c r="BX11" s="894"/>
      <c r="BY11" s="894"/>
      <c r="BZ11" s="894"/>
      <c r="CA11" s="894"/>
      <c r="CB11" s="894"/>
      <c r="CC11" s="894"/>
      <c r="CD11" s="894"/>
      <c r="CE11" s="894"/>
      <c r="CF11" s="894"/>
      <c r="CG11" s="894"/>
      <c r="CH11" s="894"/>
      <c r="CI11" s="894"/>
      <c r="CJ11" s="894"/>
      <c r="CK11" s="894"/>
      <c r="CL11" s="894"/>
      <c r="CM11" s="894"/>
      <c r="CN11" s="894"/>
      <c r="CO11" s="894"/>
      <c r="CP11" s="894"/>
      <c r="CQ11" s="894"/>
      <c r="CR11" s="894"/>
      <c r="CS11" s="894"/>
      <c r="CT11" s="894"/>
      <c r="CU11" s="894"/>
      <c r="CV11" s="894"/>
      <c r="CW11" s="894"/>
      <c r="CX11" s="894"/>
      <c r="CY11" s="894"/>
      <c r="CZ11" s="894"/>
      <c r="DA11" s="894"/>
      <c r="DB11" s="894"/>
      <c r="DC11" s="894"/>
      <c r="DD11" s="894"/>
      <c r="DE11" s="894"/>
      <c r="DF11" s="894"/>
      <c r="DG11" s="894"/>
      <c r="DH11" s="894"/>
      <c r="DI11" s="894"/>
      <c r="DJ11" s="894"/>
      <c r="DK11" s="894"/>
      <c r="DL11" s="894"/>
      <c r="DM11" s="894"/>
      <c r="DN11" s="894"/>
      <c r="DO11" s="894"/>
      <c r="DP11" s="894"/>
      <c r="DQ11" s="894"/>
      <c r="DR11" s="894"/>
      <c r="DS11" s="894"/>
      <c r="DT11" s="894"/>
      <c r="DU11" s="894"/>
      <c r="DV11" s="894"/>
      <c r="DW11" s="894"/>
      <c r="DX11" s="894"/>
      <c r="DY11" s="894"/>
      <c r="DZ11" s="894"/>
      <c r="EA11" s="894"/>
      <c r="EB11" s="894"/>
      <c r="EC11" s="894"/>
      <c r="ED11" s="894"/>
      <c r="EE11" s="894"/>
      <c r="EF11" s="894"/>
      <c r="EG11" s="894"/>
      <c r="EH11" s="894"/>
      <c r="EI11" s="894"/>
      <c r="EJ11" s="894"/>
      <c r="EK11" s="894"/>
      <c r="EL11" s="894"/>
      <c r="EM11" s="894"/>
      <c r="EN11" s="894"/>
      <c r="EO11" s="894"/>
      <c r="EP11" s="894"/>
      <c r="EQ11" s="894"/>
      <c r="ER11" s="894"/>
      <c r="ES11" s="894"/>
      <c r="ET11" s="894"/>
      <c r="EU11" s="894"/>
      <c r="EV11" s="894"/>
      <c r="EW11" s="894"/>
      <c r="EX11" s="894"/>
      <c r="EY11" s="894"/>
      <c r="EZ11" s="894"/>
      <c r="FA11" s="894"/>
      <c r="FB11" s="894"/>
      <c r="FC11" s="894"/>
      <c r="FD11" s="894"/>
      <c r="FE11" s="894"/>
      <c r="FF11" s="894"/>
      <c r="FG11" s="894"/>
      <c r="FH11" s="894"/>
      <c r="FI11" s="894"/>
      <c r="FJ11" s="894"/>
      <c r="FK11" s="894"/>
      <c r="FL11" s="894"/>
      <c r="FM11" s="894"/>
      <c r="FN11" s="894"/>
      <c r="FO11" s="894"/>
      <c r="FP11" s="894"/>
      <c r="FQ11" s="894"/>
      <c r="FR11" s="894"/>
      <c r="FS11" s="894"/>
      <c r="FT11" s="894"/>
      <c r="FU11" s="894"/>
      <c r="FV11" s="894"/>
      <c r="FW11" s="894"/>
      <c r="FX11" s="894"/>
      <c r="FY11" s="894"/>
      <c r="FZ11" s="894"/>
      <c r="GA11" s="894"/>
      <c r="GB11" s="894"/>
      <c r="GC11" s="894"/>
      <c r="GD11" s="894"/>
      <c r="GE11" s="894"/>
      <c r="GF11" s="894"/>
      <c r="GG11" s="894"/>
      <c r="GH11" s="894"/>
      <c r="GI11" s="894"/>
      <c r="GJ11" s="894"/>
      <c r="GK11" s="894"/>
      <c r="GL11" s="894"/>
      <c r="GM11" s="894"/>
      <c r="GN11" s="894"/>
      <c r="GO11" s="894"/>
      <c r="GP11" s="894"/>
      <c r="GQ11" s="894"/>
      <c r="GR11" s="894"/>
      <c r="GS11" s="894"/>
      <c r="GT11" s="894"/>
      <c r="GU11" s="894"/>
      <c r="GV11" s="894"/>
      <c r="GW11" s="894"/>
      <c r="GX11" s="894"/>
      <c r="GY11" s="894"/>
      <c r="GZ11" s="894"/>
      <c r="HA11" s="894"/>
      <c r="HB11" s="894"/>
      <c r="HC11" s="894"/>
      <c r="HD11" s="894"/>
      <c r="HE11" s="894"/>
      <c r="HF11" s="894"/>
      <c r="HG11" s="894"/>
      <c r="HH11" s="894"/>
      <c r="HI11" s="894"/>
      <c r="HJ11" s="894"/>
      <c r="HK11" s="894"/>
      <c r="HL11" s="894"/>
      <c r="HM11" s="894"/>
      <c r="HN11" s="894"/>
      <c r="HO11" s="894"/>
      <c r="HP11" s="894"/>
      <c r="HQ11" s="894"/>
      <c r="HR11" s="894"/>
      <c r="HS11" s="894"/>
      <c r="HT11" s="894"/>
      <c r="HU11" s="894"/>
      <c r="HV11" s="894"/>
      <c r="HW11" s="894"/>
      <c r="HX11" s="894"/>
      <c r="HY11" s="894"/>
      <c r="HZ11" s="894"/>
      <c r="IA11" s="894"/>
      <c r="IB11" s="894"/>
      <c r="IC11" s="894"/>
      <c r="ID11" s="894"/>
      <c r="IE11" s="894"/>
      <c r="IF11" s="894"/>
      <c r="IG11" s="894"/>
      <c r="IH11" s="894"/>
      <c r="II11" s="894"/>
      <c r="IJ11" s="894"/>
      <c r="IK11" s="894"/>
      <c r="IL11" s="894"/>
      <c r="IM11" s="894"/>
      <c r="IN11" s="894"/>
      <c r="IO11" s="894"/>
      <c r="IP11" s="894"/>
      <c r="IQ11" s="894"/>
      <c r="IR11" s="894"/>
      <c r="IS11" s="894"/>
      <c r="IT11" s="894"/>
      <c r="IU11" s="894"/>
      <c r="IV11" s="894"/>
    </row>
    <row r="12" spans="1:256" s="895" customFormat="1" ht="18.75" customHeight="1">
      <c r="A12" s="882" t="s">
        <v>2264</v>
      </c>
      <c r="B12" s="868">
        <v>9</v>
      </c>
      <c r="C12" s="883" t="s">
        <v>2286</v>
      </c>
      <c r="D12" s="884"/>
      <c r="E12" s="885" t="s">
        <v>2271</v>
      </c>
      <c r="F12" s="885"/>
      <c r="G12" s="885" t="s">
        <v>2294</v>
      </c>
      <c r="H12" s="885"/>
      <c r="I12" s="886" t="s">
        <v>2295</v>
      </c>
      <c r="J12" s="887"/>
      <c r="K12" s="887">
        <v>68</v>
      </c>
      <c r="L12" s="885"/>
      <c r="M12" s="888">
        <v>65.52</v>
      </c>
      <c r="N12" s="889"/>
      <c r="O12" s="889">
        <v>70.8</v>
      </c>
      <c r="P12" s="889"/>
      <c r="Q12" s="875">
        <v>49.9</v>
      </c>
      <c r="R12" s="875"/>
      <c r="S12" s="890">
        <v>7.4576271186440696E-2</v>
      </c>
      <c r="T12" s="885"/>
      <c r="U12" s="875">
        <v>83</v>
      </c>
      <c r="V12" s="877"/>
      <c r="W12" s="891">
        <v>75.900000000000006</v>
      </c>
      <c r="X12" s="891">
        <v>75.900000000000006</v>
      </c>
      <c r="Y12" s="891"/>
      <c r="Z12" s="891"/>
      <c r="AA12" s="874">
        <f t="shared" si="0"/>
        <v>20.540551999999998</v>
      </c>
      <c r="AB12" s="885"/>
      <c r="AC12" s="887"/>
      <c r="AD12" s="887"/>
      <c r="AE12" s="885"/>
      <c r="AF12" s="885"/>
      <c r="AG12" s="885"/>
      <c r="AH12" s="885"/>
      <c r="AI12" s="892"/>
      <c r="AJ12" s="893"/>
      <c r="AK12" s="893"/>
      <c r="AL12" s="893"/>
      <c r="AM12" s="893"/>
      <c r="AN12" s="893"/>
      <c r="AO12" s="894"/>
      <c r="AP12" s="894"/>
      <c r="AQ12" s="894"/>
      <c r="AR12" s="894"/>
      <c r="AS12" s="894"/>
      <c r="AT12" s="894"/>
      <c r="AU12" s="894"/>
      <c r="AV12" s="894"/>
      <c r="AW12" s="894"/>
      <c r="AX12" s="894"/>
      <c r="AY12" s="894"/>
      <c r="AZ12" s="894"/>
      <c r="BA12" s="894"/>
      <c r="BB12" s="894"/>
      <c r="BC12" s="894"/>
      <c r="BD12" s="894"/>
      <c r="BE12" s="894"/>
      <c r="BF12" s="894"/>
      <c r="BG12" s="894"/>
      <c r="BH12" s="894"/>
      <c r="BI12" s="894"/>
      <c r="BJ12" s="894"/>
      <c r="BK12" s="894"/>
      <c r="BL12" s="894"/>
      <c r="BM12" s="894"/>
      <c r="BN12" s="894"/>
      <c r="BO12" s="894"/>
      <c r="BP12" s="894"/>
      <c r="BQ12" s="894"/>
      <c r="BR12" s="894"/>
      <c r="BS12" s="894"/>
      <c r="BT12" s="894"/>
      <c r="BU12" s="894"/>
      <c r="BV12" s="894"/>
      <c r="BW12" s="894"/>
      <c r="BX12" s="894"/>
      <c r="BY12" s="894"/>
      <c r="BZ12" s="894"/>
      <c r="CA12" s="894"/>
      <c r="CB12" s="894"/>
      <c r="CC12" s="894"/>
      <c r="CD12" s="894"/>
      <c r="CE12" s="894"/>
      <c r="CF12" s="894"/>
      <c r="CG12" s="894"/>
      <c r="CH12" s="894"/>
      <c r="CI12" s="894"/>
      <c r="CJ12" s="894"/>
      <c r="CK12" s="894"/>
      <c r="CL12" s="894"/>
      <c r="CM12" s="894"/>
      <c r="CN12" s="894"/>
      <c r="CO12" s="894"/>
      <c r="CP12" s="894"/>
      <c r="CQ12" s="894"/>
      <c r="CR12" s="894"/>
      <c r="CS12" s="894"/>
      <c r="CT12" s="894"/>
      <c r="CU12" s="894"/>
      <c r="CV12" s="894"/>
      <c r="CW12" s="894"/>
      <c r="CX12" s="894"/>
      <c r="CY12" s="894"/>
      <c r="CZ12" s="894"/>
      <c r="DA12" s="894"/>
      <c r="DB12" s="894"/>
      <c r="DC12" s="894"/>
      <c r="DD12" s="894"/>
      <c r="DE12" s="894"/>
      <c r="DF12" s="894"/>
      <c r="DG12" s="894"/>
      <c r="DH12" s="894"/>
      <c r="DI12" s="894"/>
      <c r="DJ12" s="894"/>
      <c r="DK12" s="894"/>
      <c r="DL12" s="894"/>
      <c r="DM12" s="894"/>
      <c r="DN12" s="894"/>
      <c r="DO12" s="894"/>
      <c r="DP12" s="894"/>
      <c r="DQ12" s="894"/>
      <c r="DR12" s="894"/>
      <c r="DS12" s="894"/>
      <c r="DT12" s="894"/>
      <c r="DU12" s="894"/>
      <c r="DV12" s="894"/>
      <c r="DW12" s="894"/>
      <c r="DX12" s="894"/>
      <c r="DY12" s="894"/>
      <c r="DZ12" s="894"/>
      <c r="EA12" s="894"/>
      <c r="EB12" s="894"/>
      <c r="EC12" s="894"/>
      <c r="ED12" s="894"/>
      <c r="EE12" s="894"/>
      <c r="EF12" s="894"/>
      <c r="EG12" s="894"/>
      <c r="EH12" s="894"/>
      <c r="EI12" s="894"/>
      <c r="EJ12" s="894"/>
      <c r="EK12" s="894"/>
      <c r="EL12" s="894"/>
      <c r="EM12" s="894"/>
      <c r="EN12" s="894"/>
      <c r="EO12" s="894"/>
      <c r="EP12" s="894"/>
      <c r="EQ12" s="894"/>
      <c r="ER12" s="894"/>
      <c r="ES12" s="894"/>
      <c r="ET12" s="894"/>
      <c r="EU12" s="894"/>
      <c r="EV12" s="894"/>
      <c r="EW12" s="894"/>
      <c r="EX12" s="894"/>
      <c r="EY12" s="894"/>
      <c r="EZ12" s="894"/>
      <c r="FA12" s="894"/>
      <c r="FB12" s="894"/>
      <c r="FC12" s="894"/>
      <c r="FD12" s="894"/>
      <c r="FE12" s="894"/>
      <c r="FF12" s="894"/>
      <c r="FG12" s="894"/>
      <c r="FH12" s="894"/>
      <c r="FI12" s="894"/>
      <c r="FJ12" s="894"/>
      <c r="FK12" s="894"/>
      <c r="FL12" s="894"/>
      <c r="FM12" s="894"/>
      <c r="FN12" s="894"/>
      <c r="FO12" s="894"/>
      <c r="FP12" s="894"/>
      <c r="FQ12" s="894"/>
      <c r="FR12" s="894"/>
      <c r="FS12" s="894"/>
      <c r="FT12" s="894"/>
      <c r="FU12" s="894"/>
      <c r="FV12" s="894"/>
      <c r="FW12" s="894"/>
      <c r="FX12" s="894"/>
      <c r="FY12" s="894"/>
      <c r="FZ12" s="894"/>
      <c r="GA12" s="894"/>
      <c r="GB12" s="894"/>
      <c r="GC12" s="894"/>
      <c r="GD12" s="894"/>
      <c r="GE12" s="894"/>
      <c r="GF12" s="894"/>
      <c r="GG12" s="894"/>
      <c r="GH12" s="894"/>
      <c r="GI12" s="894"/>
      <c r="GJ12" s="894"/>
      <c r="GK12" s="894"/>
      <c r="GL12" s="894"/>
      <c r="GM12" s="894"/>
      <c r="GN12" s="894"/>
      <c r="GO12" s="894"/>
      <c r="GP12" s="894"/>
      <c r="GQ12" s="894"/>
      <c r="GR12" s="894"/>
      <c r="GS12" s="894"/>
      <c r="GT12" s="894"/>
      <c r="GU12" s="894"/>
      <c r="GV12" s="894"/>
      <c r="GW12" s="894"/>
      <c r="GX12" s="894"/>
      <c r="GY12" s="894"/>
      <c r="GZ12" s="894"/>
      <c r="HA12" s="894"/>
      <c r="HB12" s="894"/>
      <c r="HC12" s="894"/>
      <c r="HD12" s="894"/>
      <c r="HE12" s="894"/>
      <c r="HF12" s="894"/>
      <c r="HG12" s="894"/>
      <c r="HH12" s="894"/>
      <c r="HI12" s="894"/>
      <c r="HJ12" s="894"/>
      <c r="HK12" s="894"/>
      <c r="HL12" s="894"/>
      <c r="HM12" s="894"/>
      <c r="HN12" s="894"/>
      <c r="HO12" s="894"/>
      <c r="HP12" s="894"/>
      <c r="HQ12" s="894"/>
      <c r="HR12" s="894"/>
      <c r="HS12" s="894"/>
      <c r="HT12" s="894"/>
      <c r="HU12" s="894"/>
      <c r="HV12" s="894"/>
      <c r="HW12" s="894"/>
      <c r="HX12" s="894"/>
      <c r="HY12" s="894"/>
      <c r="HZ12" s="894"/>
      <c r="IA12" s="894"/>
      <c r="IB12" s="894"/>
      <c r="IC12" s="894"/>
      <c r="ID12" s="894"/>
      <c r="IE12" s="894"/>
      <c r="IF12" s="894"/>
      <c r="IG12" s="894"/>
      <c r="IH12" s="894"/>
      <c r="II12" s="894"/>
      <c r="IJ12" s="894"/>
      <c r="IK12" s="894"/>
      <c r="IL12" s="894"/>
      <c r="IM12" s="894"/>
      <c r="IN12" s="894"/>
      <c r="IO12" s="894"/>
      <c r="IP12" s="894"/>
      <c r="IQ12" s="894"/>
      <c r="IR12" s="894"/>
      <c r="IS12" s="894"/>
      <c r="IT12" s="894"/>
      <c r="IU12" s="894"/>
      <c r="IV12" s="894"/>
    </row>
    <row r="13" spans="1:256" s="895" customFormat="1" ht="18.75" customHeight="1">
      <c r="A13" s="882" t="s">
        <v>2264</v>
      </c>
      <c r="B13" s="868">
        <v>10</v>
      </c>
      <c r="C13" s="883" t="s">
        <v>2286</v>
      </c>
      <c r="D13" s="884"/>
      <c r="E13" s="885" t="s">
        <v>2266</v>
      </c>
      <c r="F13" s="885"/>
      <c r="G13" s="885" t="s">
        <v>2296</v>
      </c>
      <c r="H13" s="885"/>
      <c r="I13" s="886" t="s">
        <v>2297</v>
      </c>
      <c r="J13" s="887"/>
      <c r="K13" s="887" t="s">
        <v>2298</v>
      </c>
      <c r="L13" s="885"/>
      <c r="M13" s="888">
        <v>67.8</v>
      </c>
      <c r="N13" s="889"/>
      <c r="O13" s="889">
        <v>73</v>
      </c>
      <c r="P13" s="889"/>
      <c r="Q13" s="875">
        <v>49.9</v>
      </c>
      <c r="R13" s="875"/>
      <c r="S13" s="890">
        <v>7.1232876712328808E-2</v>
      </c>
      <c r="T13" s="885"/>
      <c r="U13" s="875">
        <v>88</v>
      </c>
      <c r="V13" s="877"/>
      <c r="W13" s="891">
        <v>88</v>
      </c>
      <c r="X13" s="891">
        <v>88</v>
      </c>
      <c r="Y13" s="891"/>
      <c r="Z13" s="891"/>
      <c r="AA13" s="874">
        <f t="shared" si="0"/>
        <v>22.991779999999999</v>
      </c>
      <c r="AB13" s="885"/>
      <c r="AC13" s="887"/>
      <c r="AD13" s="887"/>
      <c r="AE13" s="885"/>
      <c r="AF13" s="885"/>
      <c r="AG13" s="885"/>
      <c r="AH13" s="885"/>
      <c r="AI13" s="892"/>
      <c r="AJ13" s="893"/>
      <c r="AK13" s="893"/>
      <c r="AL13" s="893"/>
      <c r="AM13" s="893"/>
      <c r="AN13" s="893"/>
      <c r="AO13" s="894"/>
      <c r="AP13" s="894"/>
      <c r="AQ13" s="894"/>
      <c r="AR13" s="894"/>
      <c r="AS13" s="894"/>
      <c r="AT13" s="894"/>
      <c r="AU13" s="894"/>
      <c r="AV13" s="894"/>
      <c r="AW13" s="894"/>
      <c r="AX13" s="894"/>
      <c r="AY13" s="894"/>
      <c r="AZ13" s="894"/>
      <c r="BA13" s="894"/>
      <c r="BB13" s="894"/>
      <c r="BC13" s="894"/>
      <c r="BD13" s="894"/>
      <c r="BE13" s="894"/>
      <c r="BF13" s="894"/>
      <c r="BG13" s="894"/>
      <c r="BH13" s="894"/>
      <c r="BI13" s="894"/>
      <c r="BJ13" s="894"/>
      <c r="BK13" s="894"/>
      <c r="BL13" s="894"/>
      <c r="BM13" s="894"/>
      <c r="BN13" s="894"/>
      <c r="BO13" s="894"/>
      <c r="BP13" s="894"/>
      <c r="BQ13" s="894"/>
      <c r="BR13" s="894"/>
      <c r="BS13" s="894"/>
      <c r="BT13" s="894"/>
      <c r="BU13" s="894"/>
      <c r="BV13" s="894"/>
      <c r="BW13" s="894"/>
      <c r="BX13" s="894"/>
      <c r="BY13" s="894"/>
      <c r="BZ13" s="894"/>
      <c r="CA13" s="894"/>
      <c r="CB13" s="894"/>
      <c r="CC13" s="894"/>
      <c r="CD13" s="894"/>
      <c r="CE13" s="894"/>
      <c r="CF13" s="894"/>
      <c r="CG13" s="894"/>
      <c r="CH13" s="894"/>
      <c r="CI13" s="894"/>
      <c r="CJ13" s="894"/>
      <c r="CK13" s="894"/>
      <c r="CL13" s="894"/>
      <c r="CM13" s="894"/>
      <c r="CN13" s="894"/>
      <c r="CO13" s="894"/>
      <c r="CP13" s="894"/>
      <c r="CQ13" s="894"/>
      <c r="CR13" s="894"/>
      <c r="CS13" s="894"/>
      <c r="CT13" s="894"/>
      <c r="CU13" s="894"/>
      <c r="CV13" s="894"/>
      <c r="CW13" s="894"/>
      <c r="CX13" s="894"/>
      <c r="CY13" s="894"/>
      <c r="CZ13" s="894"/>
      <c r="DA13" s="894"/>
      <c r="DB13" s="894"/>
      <c r="DC13" s="894"/>
      <c r="DD13" s="894"/>
      <c r="DE13" s="894"/>
      <c r="DF13" s="894"/>
      <c r="DG13" s="894"/>
      <c r="DH13" s="894"/>
      <c r="DI13" s="894"/>
      <c r="DJ13" s="894"/>
      <c r="DK13" s="894"/>
      <c r="DL13" s="894"/>
      <c r="DM13" s="894"/>
      <c r="DN13" s="894"/>
      <c r="DO13" s="894"/>
      <c r="DP13" s="894"/>
      <c r="DQ13" s="894"/>
      <c r="DR13" s="894"/>
      <c r="DS13" s="894"/>
      <c r="DT13" s="894"/>
      <c r="DU13" s="894"/>
      <c r="DV13" s="894"/>
      <c r="DW13" s="894"/>
      <c r="DX13" s="894"/>
      <c r="DY13" s="894"/>
      <c r="DZ13" s="894"/>
      <c r="EA13" s="894"/>
      <c r="EB13" s="894"/>
      <c r="EC13" s="894"/>
      <c r="ED13" s="894"/>
      <c r="EE13" s="894"/>
      <c r="EF13" s="894"/>
      <c r="EG13" s="894"/>
      <c r="EH13" s="894"/>
      <c r="EI13" s="894"/>
      <c r="EJ13" s="894"/>
      <c r="EK13" s="894"/>
      <c r="EL13" s="894"/>
      <c r="EM13" s="894"/>
      <c r="EN13" s="894"/>
      <c r="EO13" s="894"/>
      <c r="EP13" s="894"/>
      <c r="EQ13" s="894"/>
      <c r="ER13" s="894"/>
      <c r="ES13" s="894"/>
      <c r="ET13" s="894"/>
      <c r="EU13" s="894"/>
      <c r="EV13" s="894"/>
      <c r="EW13" s="894"/>
      <c r="EX13" s="894"/>
      <c r="EY13" s="894"/>
      <c r="EZ13" s="894"/>
      <c r="FA13" s="894"/>
      <c r="FB13" s="894"/>
      <c r="FC13" s="894"/>
      <c r="FD13" s="894"/>
      <c r="FE13" s="894"/>
      <c r="FF13" s="894"/>
      <c r="FG13" s="894"/>
      <c r="FH13" s="894"/>
      <c r="FI13" s="894"/>
      <c r="FJ13" s="894"/>
      <c r="FK13" s="894"/>
      <c r="FL13" s="894"/>
      <c r="FM13" s="894"/>
      <c r="FN13" s="894"/>
      <c r="FO13" s="894"/>
      <c r="FP13" s="894"/>
      <c r="FQ13" s="894"/>
      <c r="FR13" s="894"/>
      <c r="FS13" s="894"/>
      <c r="FT13" s="894"/>
      <c r="FU13" s="894"/>
      <c r="FV13" s="894"/>
      <c r="FW13" s="894"/>
      <c r="FX13" s="894"/>
      <c r="FY13" s="894"/>
      <c r="FZ13" s="894"/>
      <c r="GA13" s="894"/>
      <c r="GB13" s="894"/>
      <c r="GC13" s="894"/>
      <c r="GD13" s="894"/>
      <c r="GE13" s="894"/>
      <c r="GF13" s="894"/>
      <c r="GG13" s="894"/>
      <c r="GH13" s="894"/>
      <c r="GI13" s="894"/>
      <c r="GJ13" s="894"/>
      <c r="GK13" s="894"/>
      <c r="GL13" s="894"/>
      <c r="GM13" s="894"/>
      <c r="GN13" s="894"/>
      <c r="GO13" s="894"/>
      <c r="GP13" s="894"/>
      <c r="GQ13" s="894"/>
      <c r="GR13" s="894"/>
      <c r="GS13" s="894"/>
      <c r="GT13" s="894"/>
      <c r="GU13" s="894"/>
      <c r="GV13" s="894"/>
      <c r="GW13" s="894"/>
      <c r="GX13" s="894"/>
      <c r="GY13" s="894"/>
      <c r="GZ13" s="894"/>
      <c r="HA13" s="894"/>
      <c r="HB13" s="894"/>
      <c r="HC13" s="894"/>
      <c r="HD13" s="894"/>
      <c r="HE13" s="894"/>
      <c r="HF13" s="894"/>
      <c r="HG13" s="894"/>
      <c r="HH13" s="894"/>
      <c r="HI13" s="894"/>
      <c r="HJ13" s="894"/>
      <c r="HK13" s="894"/>
      <c r="HL13" s="894"/>
      <c r="HM13" s="894"/>
      <c r="HN13" s="894"/>
      <c r="HO13" s="894"/>
      <c r="HP13" s="894"/>
      <c r="HQ13" s="894"/>
      <c r="HR13" s="894"/>
      <c r="HS13" s="894"/>
      <c r="HT13" s="894"/>
      <c r="HU13" s="894"/>
      <c r="HV13" s="894"/>
      <c r="HW13" s="894"/>
      <c r="HX13" s="894"/>
      <c r="HY13" s="894"/>
      <c r="HZ13" s="894"/>
      <c r="IA13" s="894"/>
      <c r="IB13" s="894"/>
      <c r="IC13" s="894"/>
      <c r="ID13" s="894"/>
      <c r="IE13" s="894"/>
      <c r="IF13" s="894"/>
      <c r="IG13" s="894"/>
      <c r="IH13" s="894"/>
      <c r="II13" s="894"/>
      <c r="IJ13" s="894"/>
      <c r="IK13" s="894"/>
      <c r="IL13" s="894"/>
      <c r="IM13" s="894"/>
      <c r="IN13" s="894"/>
      <c r="IO13" s="894"/>
      <c r="IP13" s="894"/>
      <c r="IQ13" s="894"/>
      <c r="IR13" s="894"/>
      <c r="IS13" s="894"/>
      <c r="IT13" s="894"/>
      <c r="IU13" s="894"/>
      <c r="IV13" s="894"/>
    </row>
    <row r="14" spans="1:256" s="895" customFormat="1" ht="18.75" customHeight="1">
      <c r="A14" s="882" t="s">
        <v>2264</v>
      </c>
      <c r="B14" s="868">
        <v>11</v>
      </c>
      <c r="C14" s="883" t="s">
        <v>2286</v>
      </c>
      <c r="D14" s="884"/>
      <c r="E14" s="885" t="s">
        <v>2266</v>
      </c>
      <c r="F14" s="885"/>
      <c r="G14" s="885" t="s">
        <v>2299</v>
      </c>
      <c r="H14" s="885"/>
      <c r="I14" s="886" t="s">
        <v>2300</v>
      </c>
      <c r="J14" s="887"/>
      <c r="K14" s="887">
        <v>17</v>
      </c>
      <c r="L14" s="885"/>
      <c r="M14" s="888">
        <v>64.88</v>
      </c>
      <c r="N14" s="889"/>
      <c r="O14" s="889">
        <v>69.8</v>
      </c>
      <c r="P14" s="889"/>
      <c r="Q14" s="875">
        <v>49.9</v>
      </c>
      <c r="R14" s="875"/>
      <c r="S14" s="890">
        <v>7.0487106017192006E-2</v>
      </c>
      <c r="T14" s="885"/>
      <c r="U14" s="875">
        <v>88</v>
      </c>
      <c r="V14" s="877"/>
      <c r="W14" s="891">
        <v>88</v>
      </c>
      <c r="X14" s="891">
        <v>88</v>
      </c>
      <c r="Y14" s="891"/>
      <c r="Z14" s="891"/>
      <c r="AA14" s="874">
        <f t="shared" si="0"/>
        <v>19.852487999999987</v>
      </c>
      <c r="AB14" s="885"/>
      <c r="AC14" s="887"/>
      <c r="AD14" s="887"/>
      <c r="AE14" s="885"/>
      <c r="AF14" s="885"/>
      <c r="AG14" s="885"/>
      <c r="AH14" s="885"/>
      <c r="AI14" s="892"/>
      <c r="AJ14" s="893"/>
      <c r="AK14" s="893"/>
      <c r="AL14" s="893"/>
      <c r="AM14" s="893"/>
      <c r="AN14" s="893"/>
      <c r="AO14" s="894"/>
      <c r="AP14" s="894"/>
      <c r="AQ14" s="894"/>
      <c r="AR14" s="894"/>
      <c r="AS14" s="894"/>
      <c r="AT14" s="894"/>
      <c r="AU14" s="894"/>
      <c r="AV14" s="894"/>
      <c r="AW14" s="894"/>
      <c r="AX14" s="894"/>
      <c r="AY14" s="894"/>
      <c r="AZ14" s="894"/>
      <c r="BA14" s="894"/>
      <c r="BB14" s="894"/>
      <c r="BC14" s="894"/>
      <c r="BD14" s="894"/>
      <c r="BE14" s="894"/>
      <c r="BF14" s="894"/>
      <c r="BG14" s="894"/>
      <c r="BH14" s="894"/>
      <c r="BI14" s="894"/>
      <c r="BJ14" s="894"/>
      <c r="BK14" s="894"/>
      <c r="BL14" s="894"/>
      <c r="BM14" s="894"/>
      <c r="BN14" s="894"/>
      <c r="BO14" s="894"/>
      <c r="BP14" s="894"/>
      <c r="BQ14" s="894"/>
      <c r="BR14" s="894"/>
      <c r="BS14" s="894"/>
      <c r="BT14" s="894"/>
      <c r="BU14" s="894"/>
      <c r="BV14" s="894"/>
      <c r="BW14" s="894"/>
      <c r="BX14" s="894"/>
      <c r="BY14" s="894"/>
      <c r="BZ14" s="894"/>
      <c r="CA14" s="894"/>
      <c r="CB14" s="894"/>
      <c r="CC14" s="894"/>
      <c r="CD14" s="894"/>
      <c r="CE14" s="894"/>
      <c r="CF14" s="894"/>
      <c r="CG14" s="894"/>
      <c r="CH14" s="894"/>
      <c r="CI14" s="894"/>
      <c r="CJ14" s="894"/>
      <c r="CK14" s="894"/>
      <c r="CL14" s="894"/>
      <c r="CM14" s="894"/>
      <c r="CN14" s="894"/>
      <c r="CO14" s="894"/>
      <c r="CP14" s="894"/>
      <c r="CQ14" s="894"/>
      <c r="CR14" s="894"/>
      <c r="CS14" s="894"/>
      <c r="CT14" s="894"/>
      <c r="CU14" s="894"/>
      <c r="CV14" s="894"/>
      <c r="CW14" s="894"/>
      <c r="CX14" s="894"/>
      <c r="CY14" s="894"/>
      <c r="CZ14" s="894"/>
      <c r="DA14" s="894"/>
      <c r="DB14" s="894"/>
      <c r="DC14" s="894"/>
      <c r="DD14" s="894"/>
      <c r="DE14" s="894"/>
      <c r="DF14" s="894"/>
      <c r="DG14" s="894"/>
      <c r="DH14" s="894"/>
      <c r="DI14" s="894"/>
      <c r="DJ14" s="894"/>
      <c r="DK14" s="894"/>
      <c r="DL14" s="894"/>
      <c r="DM14" s="894"/>
      <c r="DN14" s="894"/>
      <c r="DO14" s="894"/>
      <c r="DP14" s="894"/>
      <c r="DQ14" s="894"/>
      <c r="DR14" s="894"/>
      <c r="DS14" s="894"/>
      <c r="DT14" s="894"/>
      <c r="DU14" s="894"/>
      <c r="DV14" s="894"/>
      <c r="DW14" s="894"/>
      <c r="DX14" s="894"/>
      <c r="DY14" s="894"/>
      <c r="DZ14" s="894"/>
      <c r="EA14" s="894"/>
      <c r="EB14" s="894"/>
      <c r="EC14" s="894"/>
      <c r="ED14" s="894"/>
      <c r="EE14" s="894"/>
      <c r="EF14" s="894"/>
      <c r="EG14" s="894"/>
      <c r="EH14" s="894"/>
      <c r="EI14" s="894"/>
      <c r="EJ14" s="894"/>
      <c r="EK14" s="894"/>
      <c r="EL14" s="894"/>
      <c r="EM14" s="894"/>
      <c r="EN14" s="894"/>
      <c r="EO14" s="894"/>
      <c r="EP14" s="894"/>
      <c r="EQ14" s="894"/>
      <c r="ER14" s="894"/>
      <c r="ES14" s="894"/>
      <c r="ET14" s="894"/>
      <c r="EU14" s="894"/>
      <c r="EV14" s="894"/>
      <c r="EW14" s="894"/>
      <c r="EX14" s="894"/>
      <c r="EY14" s="894"/>
      <c r="EZ14" s="894"/>
      <c r="FA14" s="894"/>
      <c r="FB14" s="894"/>
      <c r="FC14" s="894"/>
      <c r="FD14" s="894"/>
      <c r="FE14" s="894"/>
      <c r="FF14" s="894"/>
      <c r="FG14" s="894"/>
      <c r="FH14" s="894"/>
      <c r="FI14" s="894"/>
      <c r="FJ14" s="894"/>
      <c r="FK14" s="894"/>
      <c r="FL14" s="894"/>
      <c r="FM14" s="894"/>
      <c r="FN14" s="894"/>
      <c r="FO14" s="894"/>
      <c r="FP14" s="894"/>
      <c r="FQ14" s="894"/>
      <c r="FR14" s="894"/>
      <c r="FS14" s="894"/>
      <c r="FT14" s="894"/>
      <c r="FU14" s="894"/>
      <c r="FV14" s="894"/>
      <c r="FW14" s="894"/>
      <c r="FX14" s="894"/>
      <c r="FY14" s="894"/>
      <c r="FZ14" s="894"/>
      <c r="GA14" s="894"/>
      <c r="GB14" s="894"/>
      <c r="GC14" s="894"/>
      <c r="GD14" s="894"/>
      <c r="GE14" s="894"/>
      <c r="GF14" s="894"/>
      <c r="GG14" s="894"/>
      <c r="GH14" s="894"/>
      <c r="GI14" s="894"/>
      <c r="GJ14" s="894"/>
      <c r="GK14" s="894"/>
      <c r="GL14" s="894"/>
      <c r="GM14" s="894"/>
      <c r="GN14" s="894"/>
      <c r="GO14" s="894"/>
      <c r="GP14" s="894"/>
      <c r="GQ14" s="894"/>
      <c r="GR14" s="894"/>
      <c r="GS14" s="894"/>
      <c r="GT14" s="894"/>
      <c r="GU14" s="894"/>
      <c r="GV14" s="894"/>
      <c r="GW14" s="894"/>
      <c r="GX14" s="894"/>
      <c r="GY14" s="894"/>
      <c r="GZ14" s="894"/>
      <c r="HA14" s="894"/>
      <c r="HB14" s="894"/>
      <c r="HC14" s="894"/>
      <c r="HD14" s="894"/>
      <c r="HE14" s="894"/>
      <c r="HF14" s="894"/>
      <c r="HG14" s="894"/>
      <c r="HH14" s="894"/>
      <c r="HI14" s="894"/>
      <c r="HJ14" s="894"/>
      <c r="HK14" s="894"/>
      <c r="HL14" s="894"/>
      <c r="HM14" s="894"/>
      <c r="HN14" s="894"/>
      <c r="HO14" s="894"/>
      <c r="HP14" s="894"/>
      <c r="HQ14" s="894"/>
      <c r="HR14" s="894"/>
      <c r="HS14" s="894"/>
      <c r="HT14" s="894"/>
      <c r="HU14" s="894"/>
      <c r="HV14" s="894"/>
      <c r="HW14" s="894"/>
      <c r="HX14" s="894"/>
      <c r="HY14" s="894"/>
      <c r="HZ14" s="894"/>
      <c r="IA14" s="894"/>
      <c r="IB14" s="894"/>
      <c r="IC14" s="894"/>
      <c r="ID14" s="894"/>
      <c r="IE14" s="894"/>
      <c r="IF14" s="894"/>
      <c r="IG14" s="894"/>
      <c r="IH14" s="894"/>
      <c r="II14" s="894"/>
      <c r="IJ14" s="894"/>
      <c r="IK14" s="894"/>
      <c r="IL14" s="894"/>
      <c r="IM14" s="894"/>
      <c r="IN14" s="894"/>
      <c r="IO14" s="894"/>
      <c r="IP14" s="894"/>
      <c r="IQ14" s="894"/>
      <c r="IR14" s="894"/>
      <c r="IS14" s="894"/>
      <c r="IT14" s="894"/>
      <c r="IU14" s="894"/>
      <c r="IV14" s="894"/>
    </row>
    <row r="15" spans="1:256" s="895" customFormat="1" ht="18.75" customHeight="1">
      <c r="A15" s="882" t="s">
        <v>2264</v>
      </c>
      <c r="B15" s="868">
        <v>12</v>
      </c>
      <c r="C15" s="883" t="s">
        <v>2286</v>
      </c>
      <c r="D15" s="884"/>
      <c r="E15" s="885" t="s">
        <v>2282</v>
      </c>
      <c r="F15" s="885"/>
      <c r="G15" s="896" t="s">
        <v>2301</v>
      </c>
      <c r="H15" s="885"/>
      <c r="I15" s="897" t="s">
        <v>2302</v>
      </c>
      <c r="J15" s="887"/>
      <c r="K15" s="887" t="s">
        <v>2303</v>
      </c>
      <c r="L15" s="885"/>
      <c r="M15" s="888">
        <v>49.14</v>
      </c>
      <c r="N15" s="889"/>
      <c r="O15" s="889">
        <v>52.9</v>
      </c>
      <c r="P15" s="889"/>
      <c r="Q15" s="875">
        <v>35.799999999999997</v>
      </c>
      <c r="R15" s="875"/>
      <c r="S15" s="890">
        <v>7.1077504725897883E-2</v>
      </c>
      <c r="T15" s="885"/>
      <c r="U15" s="875">
        <v>69.900000000000006</v>
      </c>
      <c r="V15" s="877"/>
      <c r="W15" s="891">
        <v>63.9</v>
      </c>
      <c r="X15" s="891">
        <v>63.9</v>
      </c>
      <c r="Y15" s="891"/>
      <c r="Z15" s="891"/>
      <c r="AA15" s="874">
        <f t="shared" si="0"/>
        <v>17.030414</v>
      </c>
      <c r="AB15" s="885"/>
      <c r="AC15" s="887"/>
      <c r="AD15" s="887"/>
      <c r="AE15" s="885"/>
      <c r="AF15" s="885"/>
      <c r="AG15" s="885"/>
      <c r="AH15" s="885"/>
      <c r="AI15" s="892"/>
      <c r="AJ15" s="893"/>
      <c r="AK15" s="893"/>
      <c r="AL15" s="893"/>
      <c r="AM15" s="893"/>
      <c r="AN15" s="893"/>
      <c r="AO15" s="894"/>
      <c r="AP15" s="894"/>
      <c r="AQ15" s="894"/>
      <c r="AR15" s="894"/>
      <c r="AS15" s="894"/>
      <c r="AT15" s="894"/>
      <c r="AU15" s="894"/>
      <c r="AV15" s="894"/>
      <c r="AW15" s="894"/>
      <c r="AX15" s="894"/>
      <c r="AY15" s="894"/>
      <c r="AZ15" s="894"/>
      <c r="BA15" s="894"/>
      <c r="BB15" s="894"/>
      <c r="BC15" s="894"/>
      <c r="BD15" s="894"/>
      <c r="BE15" s="894"/>
      <c r="BF15" s="894"/>
      <c r="BG15" s="894"/>
      <c r="BH15" s="894"/>
      <c r="BI15" s="894"/>
      <c r="BJ15" s="894"/>
      <c r="BK15" s="894"/>
      <c r="BL15" s="894"/>
      <c r="BM15" s="894"/>
      <c r="BN15" s="894"/>
      <c r="BO15" s="894"/>
      <c r="BP15" s="894"/>
      <c r="BQ15" s="894"/>
      <c r="BR15" s="894"/>
      <c r="BS15" s="894"/>
      <c r="BT15" s="894"/>
      <c r="BU15" s="894"/>
      <c r="BV15" s="894"/>
      <c r="BW15" s="894"/>
      <c r="BX15" s="894"/>
      <c r="BY15" s="894"/>
      <c r="BZ15" s="894"/>
      <c r="CA15" s="894"/>
      <c r="CB15" s="894"/>
      <c r="CC15" s="894"/>
      <c r="CD15" s="894"/>
      <c r="CE15" s="894"/>
      <c r="CF15" s="894"/>
      <c r="CG15" s="894"/>
      <c r="CH15" s="894"/>
      <c r="CI15" s="894"/>
      <c r="CJ15" s="894"/>
      <c r="CK15" s="894"/>
      <c r="CL15" s="894"/>
      <c r="CM15" s="894"/>
      <c r="CN15" s="894"/>
      <c r="CO15" s="894"/>
      <c r="CP15" s="894"/>
      <c r="CQ15" s="894"/>
      <c r="CR15" s="894"/>
      <c r="CS15" s="894"/>
      <c r="CT15" s="894"/>
      <c r="CU15" s="894"/>
      <c r="CV15" s="894"/>
      <c r="CW15" s="894"/>
      <c r="CX15" s="894"/>
      <c r="CY15" s="894"/>
      <c r="CZ15" s="894"/>
      <c r="DA15" s="894"/>
      <c r="DB15" s="894"/>
      <c r="DC15" s="894"/>
      <c r="DD15" s="894"/>
      <c r="DE15" s="894"/>
      <c r="DF15" s="894"/>
      <c r="DG15" s="894"/>
      <c r="DH15" s="894"/>
      <c r="DI15" s="894"/>
      <c r="DJ15" s="894"/>
      <c r="DK15" s="894"/>
      <c r="DL15" s="894"/>
      <c r="DM15" s="894"/>
      <c r="DN15" s="894"/>
      <c r="DO15" s="894"/>
      <c r="DP15" s="894"/>
      <c r="DQ15" s="894"/>
      <c r="DR15" s="894"/>
      <c r="DS15" s="894"/>
      <c r="DT15" s="894"/>
      <c r="DU15" s="894"/>
      <c r="DV15" s="894"/>
      <c r="DW15" s="894"/>
      <c r="DX15" s="894"/>
      <c r="DY15" s="894"/>
      <c r="DZ15" s="894"/>
      <c r="EA15" s="894"/>
      <c r="EB15" s="894"/>
      <c r="EC15" s="894"/>
      <c r="ED15" s="894"/>
      <c r="EE15" s="894"/>
      <c r="EF15" s="894"/>
      <c r="EG15" s="894"/>
      <c r="EH15" s="894"/>
      <c r="EI15" s="894"/>
      <c r="EJ15" s="894"/>
      <c r="EK15" s="894"/>
      <c r="EL15" s="894"/>
      <c r="EM15" s="894"/>
      <c r="EN15" s="894"/>
      <c r="EO15" s="894"/>
      <c r="EP15" s="894"/>
      <c r="EQ15" s="894"/>
      <c r="ER15" s="894"/>
      <c r="ES15" s="894"/>
      <c r="ET15" s="894"/>
      <c r="EU15" s="894"/>
      <c r="EV15" s="894"/>
      <c r="EW15" s="894"/>
      <c r="EX15" s="894"/>
      <c r="EY15" s="894"/>
      <c r="EZ15" s="894"/>
      <c r="FA15" s="894"/>
      <c r="FB15" s="894"/>
      <c r="FC15" s="894"/>
      <c r="FD15" s="894"/>
      <c r="FE15" s="894"/>
      <c r="FF15" s="894"/>
      <c r="FG15" s="894"/>
      <c r="FH15" s="894"/>
      <c r="FI15" s="894"/>
      <c r="FJ15" s="894"/>
      <c r="FK15" s="894"/>
      <c r="FL15" s="894"/>
      <c r="FM15" s="894"/>
      <c r="FN15" s="894"/>
      <c r="FO15" s="894"/>
      <c r="FP15" s="894"/>
      <c r="FQ15" s="894"/>
      <c r="FR15" s="894"/>
      <c r="FS15" s="894"/>
      <c r="FT15" s="894"/>
      <c r="FU15" s="894"/>
      <c r="FV15" s="894"/>
      <c r="FW15" s="894"/>
      <c r="FX15" s="894"/>
      <c r="FY15" s="894"/>
      <c r="FZ15" s="894"/>
      <c r="GA15" s="894"/>
      <c r="GB15" s="894"/>
      <c r="GC15" s="894"/>
      <c r="GD15" s="894"/>
      <c r="GE15" s="894"/>
      <c r="GF15" s="894"/>
      <c r="GG15" s="894"/>
      <c r="GH15" s="894"/>
      <c r="GI15" s="894"/>
      <c r="GJ15" s="894"/>
      <c r="GK15" s="894"/>
      <c r="GL15" s="894"/>
      <c r="GM15" s="894"/>
      <c r="GN15" s="894"/>
      <c r="GO15" s="894"/>
      <c r="GP15" s="894"/>
      <c r="GQ15" s="894"/>
      <c r="GR15" s="894"/>
      <c r="GS15" s="894"/>
      <c r="GT15" s="894"/>
      <c r="GU15" s="894"/>
      <c r="GV15" s="894"/>
      <c r="GW15" s="894"/>
      <c r="GX15" s="894"/>
      <c r="GY15" s="894"/>
      <c r="GZ15" s="894"/>
      <c r="HA15" s="894"/>
      <c r="HB15" s="894"/>
      <c r="HC15" s="894"/>
      <c r="HD15" s="894"/>
      <c r="HE15" s="894"/>
      <c r="HF15" s="894"/>
      <c r="HG15" s="894"/>
      <c r="HH15" s="894"/>
      <c r="HI15" s="894"/>
      <c r="HJ15" s="894"/>
      <c r="HK15" s="894"/>
      <c r="HL15" s="894"/>
      <c r="HM15" s="894"/>
      <c r="HN15" s="894"/>
      <c r="HO15" s="894"/>
      <c r="HP15" s="894"/>
      <c r="HQ15" s="894"/>
      <c r="HR15" s="894"/>
      <c r="HS15" s="894"/>
      <c r="HT15" s="894"/>
      <c r="HU15" s="894"/>
      <c r="HV15" s="894"/>
      <c r="HW15" s="894"/>
      <c r="HX15" s="894"/>
      <c r="HY15" s="894"/>
      <c r="HZ15" s="894"/>
      <c r="IA15" s="894"/>
      <c r="IB15" s="894"/>
      <c r="IC15" s="894"/>
      <c r="ID15" s="894"/>
      <c r="IE15" s="894"/>
      <c r="IF15" s="894"/>
      <c r="IG15" s="894"/>
      <c r="IH15" s="894"/>
      <c r="II15" s="894"/>
      <c r="IJ15" s="894"/>
      <c r="IK15" s="894"/>
      <c r="IL15" s="894"/>
      <c r="IM15" s="894"/>
      <c r="IN15" s="894"/>
      <c r="IO15" s="894"/>
      <c r="IP15" s="894"/>
      <c r="IQ15" s="894"/>
      <c r="IR15" s="894"/>
      <c r="IS15" s="894"/>
      <c r="IT15" s="894"/>
      <c r="IU15" s="894"/>
      <c r="IV15" s="894"/>
    </row>
    <row r="16" spans="1:256" s="895" customFormat="1" ht="18.75" customHeight="1">
      <c r="A16" s="882" t="s">
        <v>2264</v>
      </c>
      <c r="B16" s="868">
        <v>13</v>
      </c>
      <c r="C16" s="883" t="s">
        <v>2286</v>
      </c>
      <c r="D16" s="884"/>
      <c r="E16" s="885" t="s">
        <v>2282</v>
      </c>
      <c r="F16" s="885"/>
      <c r="G16" s="896" t="s">
        <v>2304</v>
      </c>
      <c r="H16" s="885"/>
      <c r="I16" s="897" t="s">
        <v>2305</v>
      </c>
      <c r="J16" s="887"/>
      <c r="K16" s="887">
        <v>13</v>
      </c>
      <c r="L16" s="885"/>
      <c r="M16" s="888">
        <v>48.14</v>
      </c>
      <c r="N16" s="889"/>
      <c r="O16" s="889">
        <v>51.8</v>
      </c>
      <c r="P16" s="889"/>
      <c r="Q16" s="875">
        <v>35.799999999999997</v>
      </c>
      <c r="R16" s="875"/>
      <c r="S16" s="890">
        <v>7.0656370656370593E-2</v>
      </c>
      <c r="T16" s="885"/>
      <c r="U16" s="875">
        <v>69.900000000000006</v>
      </c>
      <c r="V16" s="877"/>
      <c r="W16" s="891">
        <v>63.9</v>
      </c>
      <c r="X16" s="891">
        <v>61.9</v>
      </c>
      <c r="Y16" s="891"/>
      <c r="Z16" s="891"/>
      <c r="AA16" s="874">
        <f t="shared" si="0"/>
        <v>15.955314000000001</v>
      </c>
      <c r="AB16" s="885"/>
      <c r="AC16" s="887"/>
      <c r="AD16" s="887"/>
      <c r="AE16" s="885"/>
      <c r="AF16" s="885"/>
      <c r="AG16" s="885"/>
      <c r="AH16" s="885"/>
      <c r="AI16" s="892"/>
      <c r="AJ16" s="893"/>
      <c r="AK16" s="893"/>
      <c r="AL16" s="893"/>
      <c r="AM16" s="893"/>
      <c r="AN16" s="893"/>
      <c r="AO16" s="894"/>
      <c r="AP16" s="894"/>
      <c r="AQ16" s="894"/>
      <c r="AR16" s="894"/>
      <c r="AS16" s="894"/>
      <c r="AT16" s="894"/>
      <c r="AU16" s="894"/>
      <c r="AV16" s="894"/>
      <c r="AW16" s="894"/>
      <c r="AX16" s="894"/>
      <c r="AY16" s="894"/>
      <c r="AZ16" s="894"/>
      <c r="BA16" s="894"/>
      <c r="BB16" s="894"/>
      <c r="BC16" s="894"/>
      <c r="BD16" s="894"/>
      <c r="BE16" s="894"/>
      <c r="BF16" s="894"/>
      <c r="BG16" s="894"/>
      <c r="BH16" s="894"/>
      <c r="BI16" s="894"/>
      <c r="BJ16" s="894"/>
      <c r="BK16" s="894"/>
      <c r="BL16" s="894"/>
      <c r="BM16" s="894"/>
      <c r="BN16" s="894"/>
      <c r="BO16" s="894"/>
      <c r="BP16" s="894"/>
      <c r="BQ16" s="894"/>
      <c r="BR16" s="894"/>
      <c r="BS16" s="894"/>
      <c r="BT16" s="894"/>
      <c r="BU16" s="894"/>
      <c r="BV16" s="894"/>
      <c r="BW16" s="894"/>
      <c r="BX16" s="894"/>
      <c r="BY16" s="894"/>
      <c r="BZ16" s="894"/>
      <c r="CA16" s="894"/>
      <c r="CB16" s="894"/>
      <c r="CC16" s="894"/>
      <c r="CD16" s="894"/>
      <c r="CE16" s="894"/>
      <c r="CF16" s="894"/>
      <c r="CG16" s="894"/>
      <c r="CH16" s="894"/>
      <c r="CI16" s="894"/>
      <c r="CJ16" s="894"/>
      <c r="CK16" s="894"/>
      <c r="CL16" s="894"/>
      <c r="CM16" s="894"/>
      <c r="CN16" s="894"/>
      <c r="CO16" s="894"/>
      <c r="CP16" s="894"/>
      <c r="CQ16" s="894"/>
      <c r="CR16" s="894"/>
      <c r="CS16" s="894"/>
      <c r="CT16" s="894"/>
      <c r="CU16" s="894"/>
      <c r="CV16" s="894"/>
      <c r="CW16" s="894"/>
      <c r="CX16" s="894"/>
      <c r="CY16" s="894"/>
      <c r="CZ16" s="894"/>
      <c r="DA16" s="894"/>
      <c r="DB16" s="894"/>
      <c r="DC16" s="894"/>
      <c r="DD16" s="894"/>
      <c r="DE16" s="894"/>
      <c r="DF16" s="894"/>
      <c r="DG16" s="894"/>
      <c r="DH16" s="894"/>
      <c r="DI16" s="894"/>
      <c r="DJ16" s="894"/>
      <c r="DK16" s="894"/>
      <c r="DL16" s="894"/>
      <c r="DM16" s="894"/>
      <c r="DN16" s="894"/>
      <c r="DO16" s="894"/>
      <c r="DP16" s="894"/>
      <c r="DQ16" s="894"/>
      <c r="DR16" s="894"/>
      <c r="DS16" s="894"/>
      <c r="DT16" s="894"/>
      <c r="DU16" s="894"/>
      <c r="DV16" s="894"/>
      <c r="DW16" s="894"/>
      <c r="DX16" s="894"/>
      <c r="DY16" s="894"/>
      <c r="DZ16" s="894"/>
      <c r="EA16" s="894"/>
      <c r="EB16" s="894"/>
      <c r="EC16" s="894"/>
      <c r="ED16" s="894"/>
      <c r="EE16" s="894"/>
      <c r="EF16" s="894"/>
      <c r="EG16" s="894"/>
      <c r="EH16" s="894"/>
      <c r="EI16" s="894"/>
      <c r="EJ16" s="894"/>
      <c r="EK16" s="894"/>
      <c r="EL16" s="894"/>
      <c r="EM16" s="894"/>
      <c r="EN16" s="894"/>
      <c r="EO16" s="894"/>
      <c r="EP16" s="894"/>
      <c r="EQ16" s="894"/>
      <c r="ER16" s="894"/>
      <c r="ES16" s="894"/>
      <c r="ET16" s="894"/>
      <c r="EU16" s="894"/>
      <c r="EV16" s="894"/>
      <c r="EW16" s="894"/>
      <c r="EX16" s="894"/>
      <c r="EY16" s="894"/>
      <c r="EZ16" s="894"/>
      <c r="FA16" s="894"/>
      <c r="FB16" s="894"/>
      <c r="FC16" s="894"/>
      <c r="FD16" s="894"/>
      <c r="FE16" s="894"/>
      <c r="FF16" s="894"/>
      <c r="FG16" s="894"/>
      <c r="FH16" s="894"/>
      <c r="FI16" s="894"/>
      <c r="FJ16" s="894"/>
      <c r="FK16" s="894"/>
      <c r="FL16" s="894"/>
      <c r="FM16" s="894"/>
      <c r="FN16" s="894"/>
      <c r="FO16" s="894"/>
      <c r="FP16" s="894"/>
      <c r="FQ16" s="894"/>
      <c r="FR16" s="894"/>
      <c r="FS16" s="894"/>
      <c r="FT16" s="894"/>
      <c r="FU16" s="894"/>
      <c r="FV16" s="894"/>
      <c r="FW16" s="894"/>
      <c r="FX16" s="894"/>
      <c r="FY16" s="894"/>
      <c r="FZ16" s="894"/>
      <c r="GA16" s="894"/>
      <c r="GB16" s="894"/>
      <c r="GC16" s="894"/>
      <c r="GD16" s="894"/>
      <c r="GE16" s="894"/>
      <c r="GF16" s="894"/>
      <c r="GG16" s="894"/>
      <c r="GH16" s="894"/>
      <c r="GI16" s="894"/>
      <c r="GJ16" s="894"/>
      <c r="GK16" s="894"/>
      <c r="GL16" s="894"/>
      <c r="GM16" s="894"/>
      <c r="GN16" s="894"/>
      <c r="GO16" s="894"/>
      <c r="GP16" s="894"/>
      <c r="GQ16" s="894"/>
      <c r="GR16" s="894"/>
      <c r="GS16" s="894"/>
      <c r="GT16" s="894"/>
      <c r="GU16" s="894"/>
      <c r="GV16" s="894"/>
      <c r="GW16" s="894"/>
      <c r="GX16" s="894"/>
      <c r="GY16" s="894"/>
      <c r="GZ16" s="894"/>
      <c r="HA16" s="894"/>
      <c r="HB16" s="894"/>
      <c r="HC16" s="894"/>
      <c r="HD16" s="894"/>
      <c r="HE16" s="894"/>
      <c r="HF16" s="894"/>
      <c r="HG16" s="894"/>
      <c r="HH16" s="894"/>
      <c r="HI16" s="894"/>
      <c r="HJ16" s="894"/>
      <c r="HK16" s="894"/>
      <c r="HL16" s="894"/>
      <c r="HM16" s="894"/>
      <c r="HN16" s="894"/>
      <c r="HO16" s="894"/>
      <c r="HP16" s="894"/>
      <c r="HQ16" s="894"/>
      <c r="HR16" s="894"/>
      <c r="HS16" s="894"/>
      <c r="HT16" s="894"/>
      <c r="HU16" s="894"/>
      <c r="HV16" s="894"/>
      <c r="HW16" s="894"/>
      <c r="HX16" s="894"/>
      <c r="HY16" s="894"/>
      <c r="HZ16" s="894"/>
      <c r="IA16" s="894"/>
      <c r="IB16" s="894"/>
      <c r="IC16" s="894"/>
      <c r="ID16" s="894"/>
      <c r="IE16" s="894"/>
      <c r="IF16" s="894"/>
      <c r="IG16" s="894"/>
      <c r="IH16" s="894"/>
      <c r="II16" s="894"/>
      <c r="IJ16" s="894"/>
      <c r="IK16" s="894"/>
      <c r="IL16" s="894"/>
      <c r="IM16" s="894"/>
      <c r="IN16" s="894"/>
      <c r="IO16" s="894"/>
      <c r="IP16" s="894"/>
      <c r="IQ16" s="894"/>
      <c r="IR16" s="894"/>
      <c r="IS16" s="894"/>
      <c r="IT16" s="894"/>
      <c r="IU16" s="894"/>
      <c r="IV16" s="894"/>
    </row>
    <row r="17" spans="1:256" s="895" customFormat="1" ht="18.75" customHeight="1">
      <c r="A17" s="882" t="s">
        <v>2264</v>
      </c>
      <c r="B17" s="868">
        <v>14</v>
      </c>
      <c r="C17" s="883" t="s">
        <v>2286</v>
      </c>
      <c r="D17" s="884"/>
      <c r="E17" s="885" t="s">
        <v>2278</v>
      </c>
      <c r="F17" s="885"/>
      <c r="G17" s="896" t="s">
        <v>2306</v>
      </c>
      <c r="H17" s="898"/>
      <c r="I17" s="897" t="s">
        <v>2307</v>
      </c>
      <c r="J17" s="887"/>
      <c r="K17" s="887">
        <v>22</v>
      </c>
      <c r="L17" s="885"/>
      <c r="M17" s="899">
        <v>38.51</v>
      </c>
      <c r="N17" s="889"/>
      <c r="O17" s="889">
        <v>41.8</v>
      </c>
      <c r="P17" s="889"/>
      <c r="Q17" s="875">
        <v>26.8</v>
      </c>
      <c r="R17" s="875"/>
      <c r="S17" s="890">
        <v>7.8708133971291852E-2</v>
      </c>
      <c r="T17" s="885"/>
      <c r="U17" s="875">
        <v>53.9</v>
      </c>
      <c r="V17" s="877"/>
      <c r="W17" s="874">
        <v>48.9</v>
      </c>
      <c r="X17" s="891">
        <v>53.9</v>
      </c>
      <c r="Y17" s="891"/>
      <c r="Z17" s="891"/>
      <c r="AA17" s="874">
        <f t="shared" si="0"/>
        <v>14.602100999999994</v>
      </c>
      <c r="AB17" s="885"/>
      <c r="AC17" s="887"/>
      <c r="AD17" s="887"/>
      <c r="AE17" s="885"/>
      <c r="AF17" s="885"/>
      <c r="AG17" s="885"/>
      <c r="AH17" s="885"/>
      <c r="AI17" s="892"/>
      <c r="AJ17" s="893"/>
      <c r="AK17" s="893"/>
      <c r="AL17" s="893"/>
      <c r="AM17" s="893"/>
      <c r="AN17" s="893"/>
      <c r="AO17" s="894"/>
      <c r="AP17" s="894"/>
      <c r="AQ17" s="894"/>
      <c r="AR17" s="894"/>
      <c r="AS17" s="894"/>
      <c r="AT17" s="894"/>
      <c r="AU17" s="894"/>
      <c r="AV17" s="894"/>
      <c r="AW17" s="894"/>
      <c r="AX17" s="894"/>
      <c r="AY17" s="894"/>
      <c r="AZ17" s="894"/>
      <c r="BA17" s="894"/>
      <c r="BB17" s="894"/>
      <c r="BC17" s="894"/>
      <c r="BD17" s="894"/>
      <c r="BE17" s="894"/>
      <c r="BF17" s="894"/>
      <c r="BG17" s="894"/>
      <c r="BH17" s="894"/>
      <c r="BI17" s="894"/>
      <c r="BJ17" s="894"/>
      <c r="BK17" s="894"/>
      <c r="BL17" s="894"/>
      <c r="BM17" s="894"/>
      <c r="BN17" s="894"/>
      <c r="BO17" s="894"/>
      <c r="BP17" s="894"/>
      <c r="BQ17" s="894"/>
      <c r="BR17" s="894"/>
      <c r="BS17" s="894"/>
      <c r="BT17" s="894"/>
      <c r="BU17" s="894"/>
      <c r="BV17" s="894"/>
      <c r="BW17" s="894"/>
      <c r="BX17" s="894"/>
      <c r="BY17" s="894"/>
      <c r="BZ17" s="894"/>
      <c r="CA17" s="894"/>
      <c r="CB17" s="894"/>
      <c r="CC17" s="894"/>
      <c r="CD17" s="894"/>
      <c r="CE17" s="894"/>
      <c r="CF17" s="894"/>
      <c r="CG17" s="894"/>
      <c r="CH17" s="894"/>
      <c r="CI17" s="894"/>
      <c r="CJ17" s="894"/>
      <c r="CK17" s="894"/>
      <c r="CL17" s="894"/>
      <c r="CM17" s="894"/>
      <c r="CN17" s="894"/>
      <c r="CO17" s="894"/>
      <c r="CP17" s="894"/>
      <c r="CQ17" s="894"/>
      <c r="CR17" s="894"/>
      <c r="CS17" s="894"/>
      <c r="CT17" s="894"/>
      <c r="CU17" s="894"/>
      <c r="CV17" s="894"/>
      <c r="CW17" s="894"/>
      <c r="CX17" s="894"/>
      <c r="CY17" s="894"/>
      <c r="CZ17" s="894"/>
      <c r="DA17" s="894"/>
      <c r="DB17" s="894"/>
      <c r="DC17" s="894"/>
      <c r="DD17" s="894"/>
      <c r="DE17" s="894"/>
      <c r="DF17" s="894"/>
      <c r="DG17" s="894"/>
      <c r="DH17" s="894"/>
      <c r="DI17" s="894"/>
      <c r="DJ17" s="894"/>
      <c r="DK17" s="894"/>
      <c r="DL17" s="894"/>
      <c r="DM17" s="894"/>
      <c r="DN17" s="894"/>
      <c r="DO17" s="894"/>
      <c r="DP17" s="894"/>
      <c r="DQ17" s="894"/>
      <c r="DR17" s="894"/>
      <c r="DS17" s="894"/>
      <c r="DT17" s="894"/>
      <c r="DU17" s="894"/>
      <c r="DV17" s="894"/>
      <c r="DW17" s="894"/>
      <c r="DX17" s="894"/>
      <c r="DY17" s="894"/>
      <c r="DZ17" s="894"/>
      <c r="EA17" s="894"/>
      <c r="EB17" s="894"/>
      <c r="EC17" s="894"/>
      <c r="ED17" s="894"/>
      <c r="EE17" s="894"/>
      <c r="EF17" s="894"/>
      <c r="EG17" s="894"/>
      <c r="EH17" s="894"/>
      <c r="EI17" s="894"/>
      <c r="EJ17" s="894"/>
      <c r="EK17" s="894"/>
      <c r="EL17" s="894"/>
      <c r="EM17" s="894"/>
      <c r="EN17" s="894"/>
      <c r="EO17" s="894"/>
      <c r="EP17" s="894"/>
      <c r="EQ17" s="894"/>
      <c r="ER17" s="894"/>
      <c r="ES17" s="894"/>
      <c r="ET17" s="894"/>
      <c r="EU17" s="894"/>
      <c r="EV17" s="894"/>
      <c r="EW17" s="894"/>
      <c r="EX17" s="894"/>
      <c r="EY17" s="894"/>
      <c r="EZ17" s="894"/>
      <c r="FA17" s="894"/>
      <c r="FB17" s="894"/>
      <c r="FC17" s="894"/>
      <c r="FD17" s="894"/>
      <c r="FE17" s="894"/>
      <c r="FF17" s="894"/>
      <c r="FG17" s="894"/>
      <c r="FH17" s="894"/>
      <c r="FI17" s="894"/>
      <c r="FJ17" s="894"/>
      <c r="FK17" s="894"/>
      <c r="FL17" s="894"/>
      <c r="FM17" s="894"/>
      <c r="FN17" s="894"/>
      <c r="FO17" s="894"/>
      <c r="FP17" s="894"/>
      <c r="FQ17" s="894"/>
      <c r="FR17" s="894"/>
      <c r="FS17" s="894"/>
      <c r="FT17" s="894"/>
      <c r="FU17" s="894"/>
      <c r="FV17" s="894"/>
      <c r="FW17" s="894"/>
      <c r="FX17" s="894"/>
      <c r="FY17" s="894"/>
      <c r="FZ17" s="894"/>
      <c r="GA17" s="894"/>
      <c r="GB17" s="894"/>
      <c r="GC17" s="894"/>
      <c r="GD17" s="894"/>
      <c r="GE17" s="894"/>
      <c r="GF17" s="894"/>
      <c r="GG17" s="894"/>
      <c r="GH17" s="894"/>
      <c r="GI17" s="894"/>
      <c r="GJ17" s="894"/>
      <c r="GK17" s="894"/>
      <c r="GL17" s="894"/>
      <c r="GM17" s="894"/>
      <c r="GN17" s="894"/>
      <c r="GO17" s="894"/>
      <c r="GP17" s="894"/>
      <c r="GQ17" s="894"/>
      <c r="GR17" s="894"/>
      <c r="GS17" s="894"/>
      <c r="GT17" s="894"/>
      <c r="GU17" s="894"/>
      <c r="GV17" s="894"/>
      <c r="GW17" s="894"/>
      <c r="GX17" s="894"/>
      <c r="GY17" s="894"/>
      <c r="GZ17" s="894"/>
      <c r="HA17" s="894"/>
      <c r="HB17" s="894"/>
      <c r="HC17" s="894"/>
      <c r="HD17" s="894"/>
      <c r="HE17" s="894"/>
      <c r="HF17" s="894"/>
      <c r="HG17" s="894"/>
      <c r="HH17" s="894"/>
      <c r="HI17" s="894"/>
      <c r="HJ17" s="894"/>
      <c r="HK17" s="894"/>
      <c r="HL17" s="894"/>
      <c r="HM17" s="894"/>
      <c r="HN17" s="894"/>
      <c r="HO17" s="894"/>
      <c r="HP17" s="894"/>
      <c r="HQ17" s="894"/>
      <c r="HR17" s="894"/>
      <c r="HS17" s="894"/>
      <c r="HT17" s="894"/>
      <c r="HU17" s="894"/>
      <c r="HV17" s="894"/>
      <c r="HW17" s="894"/>
      <c r="HX17" s="894"/>
      <c r="HY17" s="894"/>
      <c r="HZ17" s="894"/>
      <c r="IA17" s="894"/>
      <c r="IB17" s="894"/>
      <c r="IC17" s="894"/>
      <c r="ID17" s="894"/>
      <c r="IE17" s="894"/>
      <c r="IF17" s="894"/>
      <c r="IG17" s="894"/>
      <c r="IH17" s="894"/>
      <c r="II17" s="894"/>
      <c r="IJ17" s="894"/>
      <c r="IK17" s="894"/>
      <c r="IL17" s="894"/>
      <c r="IM17" s="894"/>
      <c r="IN17" s="894"/>
      <c r="IO17" s="894"/>
      <c r="IP17" s="894"/>
      <c r="IQ17" s="894"/>
      <c r="IR17" s="894"/>
      <c r="IS17" s="894"/>
      <c r="IT17" s="894"/>
      <c r="IU17" s="894"/>
      <c r="IV17" s="894"/>
    </row>
    <row r="18" spans="1:256" s="895" customFormat="1" ht="18.75" customHeight="1">
      <c r="A18" s="882" t="s">
        <v>2264</v>
      </c>
      <c r="B18" s="868">
        <v>15</v>
      </c>
      <c r="C18" s="883" t="s">
        <v>2286</v>
      </c>
      <c r="D18" s="884"/>
      <c r="E18" s="885" t="s">
        <v>2278</v>
      </c>
      <c r="F18" s="885"/>
      <c r="G18" s="896" t="s">
        <v>2308</v>
      </c>
      <c r="H18" s="898"/>
      <c r="I18" s="897" t="s">
        <v>2309</v>
      </c>
      <c r="J18" s="887"/>
      <c r="K18" s="887">
        <v>12</v>
      </c>
      <c r="L18" s="885"/>
      <c r="M18" s="899">
        <v>40.5</v>
      </c>
      <c r="N18" s="889"/>
      <c r="O18" s="889">
        <v>43.8</v>
      </c>
      <c r="P18" s="889"/>
      <c r="Q18" s="875">
        <v>26.8</v>
      </c>
      <c r="R18" s="875"/>
      <c r="S18" s="890">
        <v>7.5342465753424598E-2</v>
      </c>
      <c r="T18" s="885"/>
      <c r="U18" s="875">
        <v>53.9</v>
      </c>
      <c r="V18" s="877"/>
      <c r="W18" s="874">
        <v>48.9</v>
      </c>
      <c r="X18" s="891">
        <v>53.9</v>
      </c>
      <c r="Y18" s="891"/>
      <c r="Z18" s="891"/>
      <c r="AA18" s="874">
        <f t="shared" si="0"/>
        <v>16.74155</v>
      </c>
      <c r="AB18" s="885"/>
      <c r="AC18" s="887"/>
      <c r="AD18" s="887"/>
      <c r="AE18" s="885"/>
      <c r="AF18" s="885"/>
      <c r="AG18" s="885"/>
      <c r="AH18" s="885"/>
      <c r="AI18" s="892"/>
      <c r="AJ18" s="893"/>
      <c r="AK18" s="893"/>
      <c r="AL18" s="893"/>
      <c r="AM18" s="893"/>
      <c r="AN18" s="893"/>
      <c r="AO18" s="894"/>
      <c r="AP18" s="894"/>
      <c r="AQ18" s="894"/>
      <c r="AR18" s="894"/>
      <c r="AS18" s="894"/>
      <c r="AT18" s="894"/>
      <c r="AU18" s="894"/>
      <c r="AV18" s="894"/>
      <c r="AW18" s="894"/>
      <c r="AX18" s="894"/>
      <c r="AY18" s="894"/>
      <c r="AZ18" s="894"/>
      <c r="BA18" s="894"/>
      <c r="BB18" s="894"/>
      <c r="BC18" s="894"/>
      <c r="BD18" s="894"/>
      <c r="BE18" s="894"/>
      <c r="BF18" s="894"/>
      <c r="BG18" s="894"/>
      <c r="BH18" s="894"/>
      <c r="BI18" s="894"/>
      <c r="BJ18" s="894"/>
      <c r="BK18" s="894"/>
      <c r="BL18" s="894"/>
      <c r="BM18" s="894"/>
      <c r="BN18" s="894"/>
      <c r="BO18" s="894"/>
      <c r="BP18" s="894"/>
      <c r="BQ18" s="894"/>
      <c r="BR18" s="894"/>
      <c r="BS18" s="894"/>
      <c r="BT18" s="894"/>
      <c r="BU18" s="894"/>
      <c r="BV18" s="894"/>
      <c r="BW18" s="894"/>
      <c r="BX18" s="894"/>
      <c r="BY18" s="894"/>
      <c r="BZ18" s="894"/>
      <c r="CA18" s="894"/>
      <c r="CB18" s="894"/>
      <c r="CC18" s="894"/>
      <c r="CD18" s="894"/>
      <c r="CE18" s="894"/>
      <c r="CF18" s="894"/>
      <c r="CG18" s="894"/>
      <c r="CH18" s="894"/>
      <c r="CI18" s="894"/>
      <c r="CJ18" s="894"/>
      <c r="CK18" s="894"/>
      <c r="CL18" s="894"/>
      <c r="CM18" s="894"/>
      <c r="CN18" s="894"/>
      <c r="CO18" s="894"/>
      <c r="CP18" s="894"/>
      <c r="CQ18" s="894"/>
      <c r="CR18" s="894"/>
      <c r="CS18" s="894"/>
      <c r="CT18" s="894"/>
      <c r="CU18" s="894"/>
      <c r="CV18" s="894"/>
      <c r="CW18" s="894"/>
      <c r="CX18" s="894"/>
      <c r="CY18" s="894"/>
      <c r="CZ18" s="894"/>
      <c r="DA18" s="894"/>
      <c r="DB18" s="894"/>
      <c r="DC18" s="894"/>
      <c r="DD18" s="894"/>
      <c r="DE18" s="894"/>
      <c r="DF18" s="894"/>
      <c r="DG18" s="894"/>
      <c r="DH18" s="894"/>
      <c r="DI18" s="894"/>
      <c r="DJ18" s="894"/>
      <c r="DK18" s="894"/>
      <c r="DL18" s="894"/>
      <c r="DM18" s="894"/>
      <c r="DN18" s="894"/>
      <c r="DO18" s="894"/>
      <c r="DP18" s="894"/>
      <c r="DQ18" s="894"/>
      <c r="DR18" s="894"/>
      <c r="DS18" s="894"/>
      <c r="DT18" s="894"/>
      <c r="DU18" s="894"/>
      <c r="DV18" s="894"/>
      <c r="DW18" s="894"/>
      <c r="DX18" s="894"/>
      <c r="DY18" s="894"/>
      <c r="DZ18" s="894"/>
      <c r="EA18" s="894"/>
      <c r="EB18" s="894"/>
      <c r="EC18" s="894"/>
      <c r="ED18" s="894"/>
      <c r="EE18" s="894"/>
      <c r="EF18" s="894"/>
      <c r="EG18" s="894"/>
      <c r="EH18" s="894"/>
      <c r="EI18" s="894"/>
      <c r="EJ18" s="894"/>
      <c r="EK18" s="894"/>
      <c r="EL18" s="894"/>
      <c r="EM18" s="894"/>
      <c r="EN18" s="894"/>
      <c r="EO18" s="894"/>
      <c r="EP18" s="894"/>
      <c r="EQ18" s="894"/>
      <c r="ER18" s="894"/>
      <c r="ES18" s="894"/>
      <c r="ET18" s="894"/>
      <c r="EU18" s="894"/>
      <c r="EV18" s="894"/>
      <c r="EW18" s="894"/>
      <c r="EX18" s="894"/>
      <c r="EY18" s="894"/>
      <c r="EZ18" s="894"/>
      <c r="FA18" s="894"/>
      <c r="FB18" s="894"/>
      <c r="FC18" s="894"/>
      <c r="FD18" s="894"/>
      <c r="FE18" s="894"/>
      <c r="FF18" s="894"/>
      <c r="FG18" s="894"/>
      <c r="FH18" s="894"/>
      <c r="FI18" s="894"/>
      <c r="FJ18" s="894"/>
      <c r="FK18" s="894"/>
      <c r="FL18" s="894"/>
      <c r="FM18" s="894"/>
      <c r="FN18" s="894"/>
      <c r="FO18" s="894"/>
      <c r="FP18" s="894"/>
      <c r="FQ18" s="894"/>
      <c r="FR18" s="894"/>
      <c r="FS18" s="894"/>
      <c r="FT18" s="894"/>
      <c r="FU18" s="894"/>
      <c r="FV18" s="894"/>
      <c r="FW18" s="894"/>
      <c r="FX18" s="894"/>
      <c r="FY18" s="894"/>
      <c r="FZ18" s="894"/>
      <c r="GA18" s="894"/>
      <c r="GB18" s="894"/>
      <c r="GC18" s="894"/>
      <c r="GD18" s="894"/>
      <c r="GE18" s="894"/>
      <c r="GF18" s="894"/>
      <c r="GG18" s="894"/>
      <c r="GH18" s="894"/>
      <c r="GI18" s="894"/>
      <c r="GJ18" s="894"/>
      <c r="GK18" s="894"/>
      <c r="GL18" s="894"/>
      <c r="GM18" s="894"/>
      <c r="GN18" s="894"/>
      <c r="GO18" s="894"/>
      <c r="GP18" s="894"/>
      <c r="GQ18" s="894"/>
      <c r="GR18" s="894"/>
      <c r="GS18" s="894"/>
      <c r="GT18" s="894"/>
      <c r="GU18" s="894"/>
      <c r="GV18" s="894"/>
      <c r="GW18" s="894"/>
      <c r="GX18" s="894"/>
      <c r="GY18" s="894"/>
      <c r="GZ18" s="894"/>
      <c r="HA18" s="894"/>
      <c r="HB18" s="894"/>
      <c r="HC18" s="894"/>
      <c r="HD18" s="894"/>
      <c r="HE18" s="894"/>
      <c r="HF18" s="894"/>
      <c r="HG18" s="894"/>
      <c r="HH18" s="894"/>
      <c r="HI18" s="894"/>
      <c r="HJ18" s="894"/>
      <c r="HK18" s="894"/>
      <c r="HL18" s="894"/>
      <c r="HM18" s="894"/>
      <c r="HN18" s="894"/>
      <c r="HO18" s="894"/>
      <c r="HP18" s="894"/>
      <c r="HQ18" s="894"/>
      <c r="HR18" s="894"/>
      <c r="HS18" s="894"/>
      <c r="HT18" s="894"/>
      <c r="HU18" s="894"/>
      <c r="HV18" s="894"/>
      <c r="HW18" s="894"/>
      <c r="HX18" s="894"/>
      <c r="HY18" s="894"/>
      <c r="HZ18" s="894"/>
      <c r="IA18" s="894"/>
      <c r="IB18" s="894"/>
      <c r="IC18" s="894"/>
      <c r="ID18" s="894"/>
      <c r="IE18" s="894"/>
      <c r="IF18" s="894"/>
      <c r="IG18" s="894"/>
      <c r="IH18" s="894"/>
      <c r="II18" s="894"/>
      <c r="IJ18" s="894"/>
      <c r="IK18" s="894"/>
      <c r="IL18" s="894"/>
      <c r="IM18" s="894"/>
      <c r="IN18" s="894"/>
      <c r="IO18" s="894"/>
      <c r="IP18" s="894"/>
      <c r="IQ18" s="894"/>
      <c r="IR18" s="894"/>
      <c r="IS18" s="894"/>
      <c r="IT18" s="894"/>
      <c r="IU18" s="894"/>
      <c r="IV18" s="894"/>
    </row>
    <row r="19" spans="1:256" s="895" customFormat="1" ht="18.75" customHeight="1">
      <c r="A19" s="882" t="s">
        <v>2264</v>
      </c>
      <c r="B19" s="868">
        <v>16</v>
      </c>
      <c r="C19" s="883" t="s">
        <v>2286</v>
      </c>
      <c r="D19" s="884"/>
      <c r="E19" s="885" t="s">
        <v>2278</v>
      </c>
      <c r="F19" s="885"/>
      <c r="G19" s="896" t="s">
        <v>2310</v>
      </c>
      <c r="H19" s="885"/>
      <c r="I19" s="897" t="s">
        <v>2311</v>
      </c>
      <c r="J19" s="887"/>
      <c r="K19" s="887" t="s">
        <v>2312</v>
      </c>
      <c r="L19" s="885"/>
      <c r="M19" s="899">
        <v>22.66</v>
      </c>
      <c r="N19" s="889"/>
      <c r="O19" s="889">
        <v>24.8</v>
      </c>
      <c r="P19" s="889"/>
      <c r="Q19" s="875">
        <v>14.5</v>
      </c>
      <c r="R19" s="875"/>
      <c r="S19" s="890">
        <v>8.6290322580645187E-2</v>
      </c>
      <c r="T19" s="885"/>
      <c r="U19" s="875">
        <v>28.9</v>
      </c>
      <c r="V19" s="877"/>
      <c r="W19" s="891">
        <v>28.9</v>
      </c>
      <c r="X19" s="891">
        <v>32.9</v>
      </c>
      <c r="Y19" s="891"/>
      <c r="Z19" s="891"/>
      <c r="AA19" s="874">
        <f t="shared" si="0"/>
        <v>9.8617659999999994</v>
      </c>
      <c r="AB19" s="885"/>
      <c r="AC19" s="887"/>
      <c r="AD19" s="887"/>
      <c r="AE19" s="885"/>
      <c r="AF19" s="885"/>
      <c r="AG19" s="885"/>
      <c r="AH19" s="885"/>
      <c r="AI19" s="892"/>
      <c r="AJ19" s="893"/>
      <c r="AK19" s="893"/>
      <c r="AL19" s="893"/>
      <c r="AM19" s="893"/>
      <c r="AN19" s="893"/>
      <c r="AO19" s="894"/>
      <c r="AP19" s="894"/>
      <c r="AQ19" s="894"/>
      <c r="AR19" s="894"/>
      <c r="AS19" s="894"/>
      <c r="AT19" s="894"/>
      <c r="AU19" s="894"/>
      <c r="AV19" s="894"/>
      <c r="AW19" s="894"/>
      <c r="AX19" s="894"/>
      <c r="AY19" s="894"/>
      <c r="AZ19" s="894"/>
      <c r="BA19" s="894"/>
      <c r="BB19" s="894"/>
      <c r="BC19" s="894"/>
      <c r="BD19" s="894"/>
      <c r="BE19" s="894"/>
      <c r="BF19" s="894"/>
      <c r="BG19" s="894"/>
      <c r="BH19" s="894"/>
      <c r="BI19" s="894"/>
      <c r="BJ19" s="894"/>
      <c r="BK19" s="894"/>
      <c r="BL19" s="894"/>
      <c r="BM19" s="894"/>
      <c r="BN19" s="894"/>
      <c r="BO19" s="894"/>
      <c r="BP19" s="894"/>
      <c r="BQ19" s="894"/>
      <c r="BR19" s="894"/>
      <c r="BS19" s="894"/>
      <c r="BT19" s="894"/>
      <c r="BU19" s="894"/>
      <c r="BV19" s="894"/>
      <c r="BW19" s="894"/>
      <c r="BX19" s="894"/>
      <c r="BY19" s="894"/>
      <c r="BZ19" s="894"/>
      <c r="CA19" s="894"/>
      <c r="CB19" s="894"/>
      <c r="CC19" s="894"/>
      <c r="CD19" s="894"/>
      <c r="CE19" s="894"/>
      <c r="CF19" s="894"/>
      <c r="CG19" s="894"/>
      <c r="CH19" s="894"/>
      <c r="CI19" s="894"/>
      <c r="CJ19" s="894"/>
      <c r="CK19" s="894"/>
      <c r="CL19" s="894"/>
      <c r="CM19" s="894"/>
      <c r="CN19" s="894"/>
      <c r="CO19" s="894"/>
      <c r="CP19" s="894"/>
      <c r="CQ19" s="894"/>
      <c r="CR19" s="894"/>
      <c r="CS19" s="894"/>
      <c r="CT19" s="894"/>
      <c r="CU19" s="894"/>
      <c r="CV19" s="894"/>
      <c r="CW19" s="894"/>
      <c r="CX19" s="894"/>
      <c r="CY19" s="894"/>
      <c r="CZ19" s="894"/>
      <c r="DA19" s="894"/>
      <c r="DB19" s="894"/>
      <c r="DC19" s="894"/>
      <c r="DD19" s="894"/>
      <c r="DE19" s="894"/>
      <c r="DF19" s="894"/>
      <c r="DG19" s="894"/>
      <c r="DH19" s="894"/>
      <c r="DI19" s="894"/>
      <c r="DJ19" s="894"/>
      <c r="DK19" s="894"/>
      <c r="DL19" s="894"/>
      <c r="DM19" s="894"/>
      <c r="DN19" s="894"/>
      <c r="DO19" s="894"/>
      <c r="DP19" s="894"/>
      <c r="DQ19" s="894"/>
      <c r="DR19" s="894"/>
      <c r="DS19" s="894"/>
      <c r="DT19" s="894"/>
      <c r="DU19" s="894"/>
      <c r="DV19" s="894"/>
      <c r="DW19" s="894"/>
      <c r="DX19" s="894"/>
      <c r="DY19" s="894"/>
      <c r="DZ19" s="894"/>
      <c r="EA19" s="894"/>
      <c r="EB19" s="894"/>
      <c r="EC19" s="894"/>
      <c r="ED19" s="894"/>
      <c r="EE19" s="894"/>
      <c r="EF19" s="894"/>
      <c r="EG19" s="894"/>
      <c r="EH19" s="894"/>
      <c r="EI19" s="894"/>
      <c r="EJ19" s="894"/>
      <c r="EK19" s="894"/>
      <c r="EL19" s="894"/>
      <c r="EM19" s="894"/>
      <c r="EN19" s="894"/>
      <c r="EO19" s="894"/>
      <c r="EP19" s="894"/>
      <c r="EQ19" s="894"/>
      <c r="ER19" s="894"/>
      <c r="ES19" s="894"/>
      <c r="ET19" s="894"/>
      <c r="EU19" s="894"/>
      <c r="EV19" s="894"/>
      <c r="EW19" s="894"/>
      <c r="EX19" s="894"/>
      <c r="EY19" s="894"/>
      <c r="EZ19" s="894"/>
      <c r="FA19" s="894"/>
      <c r="FB19" s="894"/>
      <c r="FC19" s="894"/>
      <c r="FD19" s="894"/>
      <c r="FE19" s="894"/>
      <c r="FF19" s="894"/>
      <c r="FG19" s="894"/>
      <c r="FH19" s="894"/>
      <c r="FI19" s="894"/>
      <c r="FJ19" s="894"/>
      <c r="FK19" s="894"/>
      <c r="FL19" s="894"/>
      <c r="FM19" s="894"/>
      <c r="FN19" s="894"/>
      <c r="FO19" s="894"/>
      <c r="FP19" s="894"/>
      <c r="FQ19" s="894"/>
      <c r="FR19" s="894"/>
      <c r="FS19" s="894"/>
      <c r="FT19" s="894"/>
      <c r="FU19" s="894"/>
      <c r="FV19" s="894"/>
      <c r="FW19" s="894"/>
      <c r="FX19" s="894"/>
      <c r="FY19" s="894"/>
      <c r="FZ19" s="894"/>
      <c r="GA19" s="894"/>
      <c r="GB19" s="894"/>
      <c r="GC19" s="894"/>
      <c r="GD19" s="894"/>
      <c r="GE19" s="894"/>
      <c r="GF19" s="894"/>
      <c r="GG19" s="894"/>
      <c r="GH19" s="894"/>
      <c r="GI19" s="894"/>
      <c r="GJ19" s="894"/>
      <c r="GK19" s="894"/>
      <c r="GL19" s="894"/>
      <c r="GM19" s="894"/>
      <c r="GN19" s="894"/>
      <c r="GO19" s="894"/>
      <c r="GP19" s="894"/>
      <c r="GQ19" s="894"/>
      <c r="GR19" s="894"/>
      <c r="GS19" s="894"/>
      <c r="GT19" s="894"/>
      <c r="GU19" s="894"/>
      <c r="GV19" s="894"/>
      <c r="GW19" s="894"/>
      <c r="GX19" s="894"/>
      <c r="GY19" s="894"/>
      <c r="GZ19" s="894"/>
      <c r="HA19" s="894"/>
      <c r="HB19" s="894"/>
      <c r="HC19" s="894"/>
      <c r="HD19" s="894"/>
      <c r="HE19" s="894"/>
      <c r="HF19" s="894"/>
      <c r="HG19" s="894"/>
      <c r="HH19" s="894"/>
      <c r="HI19" s="894"/>
      <c r="HJ19" s="894"/>
      <c r="HK19" s="894"/>
      <c r="HL19" s="894"/>
      <c r="HM19" s="894"/>
      <c r="HN19" s="894"/>
      <c r="HO19" s="894"/>
      <c r="HP19" s="894"/>
      <c r="HQ19" s="894"/>
      <c r="HR19" s="894"/>
      <c r="HS19" s="894"/>
      <c r="HT19" s="894"/>
      <c r="HU19" s="894"/>
      <c r="HV19" s="894"/>
      <c r="HW19" s="894"/>
      <c r="HX19" s="894"/>
      <c r="HY19" s="894"/>
      <c r="HZ19" s="894"/>
      <c r="IA19" s="894"/>
      <c r="IB19" s="894"/>
      <c r="IC19" s="894"/>
      <c r="ID19" s="894"/>
      <c r="IE19" s="894"/>
      <c r="IF19" s="894"/>
      <c r="IG19" s="894"/>
      <c r="IH19" s="894"/>
      <c r="II19" s="894"/>
      <c r="IJ19" s="894"/>
      <c r="IK19" s="894"/>
      <c r="IL19" s="894"/>
      <c r="IM19" s="894"/>
      <c r="IN19" s="894"/>
      <c r="IO19" s="894"/>
      <c r="IP19" s="894"/>
      <c r="IQ19" s="894"/>
      <c r="IR19" s="894"/>
      <c r="IS19" s="894"/>
      <c r="IT19" s="894"/>
      <c r="IU19" s="894"/>
      <c r="IV19" s="894"/>
    </row>
    <row r="20" spans="1:256" s="895" customFormat="1" ht="18.75" customHeight="1">
      <c r="A20" s="882" t="s">
        <v>2264</v>
      </c>
      <c r="B20" s="868">
        <v>17</v>
      </c>
      <c r="C20" s="883" t="s">
        <v>2286</v>
      </c>
      <c r="D20" s="884"/>
      <c r="E20" s="885" t="s">
        <v>2271</v>
      </c>
      <c r="F20" s="885"/>
      <c r="G20" s="885" t="s">
        <v>2313</v>
      </c>
      <c r="H20" s="885"/>
      <c r="I20" s="886" t="s">
        <v>2314</v>
      </c>
      <c r="J20" s="887"/>
      <c r="K20" s="887">
        <v>12</v>
      </c>
      <c r="L20" s="885"/>
      <c r="M20" s="888">
        <v>63.61</v>
      </c>
      <c r="N20" s="889"/>
      <c r="O20" s="889">
        <v>68.8</v>
      </c>
      <c r="P20" s="889"/>
      <c r="Q20" s="875">
        <v>49.9</v>
      </c>
      <c r="R20" s="875"/>
      <c r="S20" s="890">
        <v>7.5436046511627872E-2</v>
      </c>
      <c r="T20" s="885"/>
      <c r="U20" s="875">
        <v>88</v>
      </c>
      <c r="V20" s="877"/>
      <c r="W20" s="891">
        <v>75.900000000000006</v>
      </c>
      <c r="X20" s="891">
        <v>75.900000000000006</v>
      </c>
      <c r="Y20" s="891"/>
      <c r="Z20" s="891"/>
      <c r="AA20" s="874">
        <f t="shared" si="0"/>
        <v>18.487110999999992</v>
      </c>
      <c r="AB20" s="885"/>
      <c r="AC20" s="887"/>
      <c r="AD20" s="887"/>
      <c r="AE20" s="885"/>
      <c r="AF20" s="885"/>
      <c r="AG20" s="885"/>
      <c r="AH20" s="885"/>
      <c r="AI20" s="892"/>
      <c r="AJ20" s="893"/>
      <c r="AK20" s="893"/>
      <c r="AL20" s="893"/>
      <c r="AM20" s="893"/>
      <c r="AN20" s="893"/>
      <c r="AO20" s="894"/>
      <c r="AP20" s="894"/>
      <c r="AQ20" s="894"/>
      <c r="AR20" s="894"/>
      <c r="AS20" s="894"/>
      <c r="AT20" s="894"/>
      <c r="AU20" s="894"/>
      <c r="AV20" s="894"/>
      <c r="AW20" s="894"/>
      <c r="AX20" s="894"/>
      <c r="AY20" s="894"/>
      <c r="AZ20" s="894"/>
      <c r="BA20" s="894"/>
      <c r="BB20" s="894"/>
      <c r="BC20" s="894"/>
      <c r="BD20" s="894"/>
      <c r="BE20" s="894"/>
      <c r="BF20" s="894"/>
      <c r="BG20" s="894"/>
      <c r="BH20" s="894"/>
      <c r="BI20" s="894"/>
      <c r="BJ20" s="894"/>
      <c r="BK20" s="894"/>
      <c r="BL20" s="894"/>
      <c r="BM20" s="894"/>
      <c r="BN20" s="894"/>
      <c r="BO20" s="894"/>
      <c r="BP20" s="894"/>
      <c r="BQ20" s="894"/>
      <c r="BR20" s="894"/>
      <c r="BS20" s="894"/>
      <c r="BT20" s="894"/>
      <c r="BU20" s="894"/>
      <c r="BV20" s="894"/>
      <c r="BW20" s="894"/>
      <c r="BX20" s="894"/>
      <c r="BY20" s="894"/>
      <c r="BZ20" s="894"/>
      <c r="CA20" s="894"/>
      <c r="CB20" s="894"/>
      <c r="CC20" s="894"/>
      <c r="CD20" s="894"/>
      <c r="CE20" s="894"/>
      <c r="CF20" s="894"/>
      <c r="CG20" s="894"/>
      <c r="CH20" s="894"/>
      <c r="CI20" s="894"/>
      <c r="CJ20" s="894"/>
      <c r="CK20" s="894"/>
      <c r="CL20" s="894"/>
      <c r="CM20" s="894"/>
      <c r="CN20" s="894"/>
      <c r="CO20" s="894"/>
      <c r="CP20" s="894"/>
      <c r="CQ20" s="894"/>
      <c r="CR20" s="894"/>
      <c r="CS20" s="894"/>
      <c r="CT20" s="894"/>
      <c r="CU20" s="894"/>
      <c r="CV20" s="894"/>
      <c r="CW20" s="894"/>
      <c r="CX20" s="894"/>
      <c r="CY20" s="894"/>
      <c r="CZ20" s="894"/>
      <c r="DA20" s="894"/>
      <c r="DB20" s="894"/>
      <c r="DC20" s="894"/>
      <c r="DD20" s="894"/>
      <c r="DE20" s="894"/>
      <c r="DF20" s="894"/>
      <c r="DG20" s="894"/>
      <c r="DH20" s="894"/>
      <c r="DI20" s="894"/>
      <c r="DJ20" s="894"/>
      <c r="DK20" s="894"/>
      <c r="DL20" s="894"/>
      <c r="DM20" s="894"/>
      <c r="DN20" s="894"/>
      <c r="DO20" s="894"/>
      <c r="DP20" s="894"/>
      <c r="DQ20" s="894"/>
      <c r="DR20" s="894"/>
      <c r="DS20" s="894"/>
      <c r="DT20" s="894"/>
      <c r="DU20" s="894"/>
      <c r="DV20" s="894"/>
      <c r="DW20" s="894"/>
      <c r="DX20" s="894"/>
      <c r="DY20" s="894"/>
      <c r="DZ20" s="894"/>
      <c r="EA20" s="894"/>
      <c r="EB20" s="894"/>
      <c r="EC20" s="894"/>
      <c r="ED20" s="894"/>
      <c r="EE20" s="894"/>
      <c r="EF20" s="894"/>
      <c r="EG20" s="894"/>
      <c r="EH20" s="894"/>
      <c r="EI20" s="894"/>
      <c r="EJ20" s="894"/>
      <c r="EK20" s="894"/>
      <c r="EL20" s="894"/>
      <c r="EM20" s="894"/>
      <c r="EN20" s="894"/>
      <c r="EO20" s="894"/>
      <c r="EP20" s="894"/>
      <c r="EQ20" s="894"/>
      <c r="ER20" s="894"/>
      <c r="ES20" s="894"/>
      <c r="ET20" s="894"/>
      <c r="EU20" s="894"/>
      <c r="EV20" s="894"/>
      <c r="EW20" s="894"/>
      <c r="EX20" s="894"/>
      <c r="EY20" s="894"/>
      <c r="EZ20" s="894"/>
      <c r="FA20" s="894"/>
      <c r="FB20" s="894"/>
      <c r="FC20" s="894"/>
      <c r="FD20" s="894"/>
      <c r="FE20" s="894"/>
      <c r="FF20" s="894"/>
      <c r="FG20" s="894"/>
      <c r="FH20" s="894"/>
      <c r="FI20" s="894"/>
      <c r="FJ20" s="894"/>
      <c r="FK20" s="894"/>
      <c r="FL20" s="894"/>
      <c r="FM20" s="894"/>
      <c r="FN20" s="894"/>
      <c r="FO20" s="894"/>
      <c r="FP20" s="894"/>
      <c r="FQ20" s="894"/>
      <c r="FR20" s="894"/>
      <c r="FS20" s="894"/>
      <c r="FT20" s="894"/>
      <c r="FU20" s="894"/>
      <c r="FV20" s="894"/>
      <c r="FW20" s="894"/>
      <c r="FX20" s="894"/>
      <c r="FY20" s="894"/>
      <c r="FZ20" s="894"/>
      <c r="GA20" s="894"/>
      <c r="GB20" s="894"/>
      <c r="GC20" s="894"/>
      <c r="GD20" s="894"/>
      <c r="GE20" s="894"/>
      <c r="GF20" s="894"/>
      <c r="GG20" s="894"/>
      <c r="GH20" s="894"/>
      <c r="GI20" s="894"/>
      <c r="GJ20" s="894"/>
      <c r="GK20" s="894"/>
      <c r="GL20" s="894"/>
      <c r="GM20" s="894"/>
      <c r="GN20" s="894"/>
      <c r="GO20" s="894"/>
      <c r="GP20" s="894"/>
      <c r="GQ20" s="894"/>
      <c r="GR20" s="894"/>
      <c r="GS20" s="894"/>
      <c r="GT20" s="894"/>
      <c r="GU20" s="894"/>
      <c r="GV20" s="894"/>
      <c r="GW20" s="894"/>
      <c r="GX20" s="894"/>
      <c r="GY20" s="894"/>
      <c r="GZ20" s="894"/>
      <c r="HA20" s="894"/>
      <c r="HB20" s="894"/>
      <c r="HC20" s="894"/>
      <c r="HD20" s="894"/>
      <c r="HE20" s="894"/>
      <c r="HF20" s="894"/>
      <c r="HG20" s="894"/>
      <c r="HH20" s="894"/>
      <c r="HI20" s="894"/>
      <c r="HJ20" s="894"/>
      <c r="HK20" s="894"/>
      <c r="HL20" s="894"/>
      <c r="HM20" s="894"/>
      <c r="HN20" s="894"/>
      <c r="HO20" s="894"/>
      <c r="HP20" s="894"/>
      <c r="HQ20" s="894"/>
      <c r="HR20" s="894"/>
      <c r="HS20" s="894"/>
      <c r="HT20" s="894"/>
      <c r="HU20" s="894"/>
      <c r="HV20" s="894"/>
      <c r="HW20" s="894"/>
      <c r="HX20" s="894"/>
      <c r="HY20" s="894"/>
      <c r="HZ20" s="894"/>
      <c r="IA20" s="894"/>
      <c r="IB20" s="894"/>
      <c r="IC20" s="894"/>
      <c r="ID20" s="894"/>
      <c r="IE20" s="894"/>
      <c r="IF20" s="894"/>
      <c r="IG20" s="894"/>
      <c r="IH20" s="894"/>
      <c r="II20" s="894"/>
      <c r="IJ20" s="894"/>
      <c r="IK20" s="894"/>
      <c r="IL20" s="894"/>
      <c r="IM20" s="894"/>
      <c r="IN20" s="894"/>
      <c r="IO20" s="894"/>
      <c r="IP20" s="894"/>
      <c r="IQ20" s="894"/>
      <c r="IR20" s="894"/>
      <c r="IS20" s="894"/>
      <c r="IT20" s="894"/>
      <c r="IU20" s="894"/>
      <c r="IV20" s="894"/>
    </row>
    <row r="21" spans="1:256" s="895" customFormat="1" ht="18.75" customHeight="1">
      <c r="A21" s="882" t="s">
        <v>2264</v>
      </c>
      <c r="B21" s="868">
        <v>18</v>
      </c>
      <c r="C21" s="883" t="s">
        <v>2286</v>
      </c>
      <c r="D21" s="884"/>
      <c r="E21" s="885" t="s">
        <v>2271</v>
      </c>
      <c r="F21" s="885"/>
      <c r="G21" s="885" t="s">
        <v>2315</v>
      </c>
      <c r="H21" s="885"/>
      <c r="I21" s="886" t="s">
        <v>2316</v>
      </c>
      <c r="J21" s="887"/>
      <c r="K21" s="887" t="s">
        <v>2317</v>
      </c>
      <c r="L21" s="885"/>
      <c r="M21" s="888">
        <v>58.15</v>
      </c>
      <c r="N21" s="889"/>
      <c r="O21" s="889">
        <v>62.8</v>
      </c>
      <c r="P21" s="889"/>
      <c r="Q21" s="875">
        <v>42.9</v>
      </c>
      <c r="R21" s="875"/>
      <c r="S21" s="890">
        <v>7.404458598726113E-2</v>
      </c>
      <c r="T21" s="885"/>
      <c r="U21" s="875">
        <v>83</v>
      </c>
      <c r="V21" s="877"/>
      <c r="W21" s="891">
        <v>75.900000000000006</v>
      </c>
      <c r="X21" s="891">
        <v>75.900000000000006</v>
      </c>
      <c r="Y21" s="891"/>
      <c r="Z21" s="891"/>
      <c r="AA21" s="874">
        <f t="shared" si="0"/>
        <v>19.617064999999997</v>
      </c>
      <c r="AB21" s="885"/>
      <c r="AC21" s="887"/>
      <c r="AD21" s="887"/>
      <c r="AE21" s="885"/>
      <c r="AF21" s="885"/>
      <c r="AG21" s="885"/>
      <c r="AH21" s="885"/>
      <c r="AI21" s="892"/>
      <c r="AJ21" s="893"/>
      <c r="AK21" s="893"/>
      <c r="AL21" s="893"/>
      <c r="AM21" s="893"/>
      <c r="AN21" s="893"/>
      <c r="AO21" s="894"/>
      <c r="AP21" s="894"/>
      <c r="AQ21" s="894"/>
      <c r="AR21" s="894"/>
      <c r="AS21" s="894"/>
      <c r="AT21" s="894"/>
      <c r="AU21" s="894"/>
      <c r="AV21" s="894"/>
      <c r="AW21" s="894"/>
      <c r="AX21" s="894"/>
      <c r="AY21" s="894"/>
      <c r="AZ21" s="894"/>
      <c r="BA21" s="894"/>
      <c r="BB21" s="894"/>
      <c r="BC21" s="894"/>
      <c r="BD21" s="894"/>
      <c r="BE21" s="894"/>
      <c r="BF21" s="894"/>
      <c r="BG21" s="894"/>
      <c r="BH21" s="894"/>
      <c r="BI21" s="894"/>
      <c r="BJ21" s="894"/>
      <c r="BK21" s="894"/>
      <c r="BL21" s="894"/>
      <c r="BM21" s="894"/>
      <c r="BN21" s="894"/>
      <c r="BO21" s="894"/>
      <c r="BP21" s="894"/>
      <c r="BQ21" s="894"/>
      <c r="BR21" s="894"/>
      <c r="BS21" s="894"/>
      <c r="BT21" s="894"/>
      <c r="BU21" s="894"/>
      <c r="BV21" s="894"/>
      <c r="BW21" s="894"/>
      <c r="BX21" s="894"/>
      <c r="BY21" s="894"/>
      <c r="BZ21" s="894"/>
      <c r="CA21" s="894"/>
      <c r="CB21" s="894"/>
      <c r="CC21" s="894"/>
      <c r="CD21" s="894"/>
      <c r="CE21" s="894"/>
      <c r="CF21" s="894"/>
      <c r="CG21" s="894"/>
      <c r="CH21" s="894"/>
      <c r="CI21" s="894"/>
      <c r="CJ21" s="894"/>
      <c r="CK21" s="894"/>
      <c r="CL21" s="894"/>
      <c r="CM21" s="894"/>
      <c r="CN21" s="894"/>
      <c r="CO21" s="894"/>
      <c r="CP21" s="894"/>
      <c r="CQ21" s="894"/>
      <c r="CR21" s="894"/>
      <c r="CS21" s="894"/>
      <c r="CT21" s="894"/>
      <c r="CU21" s="894"/>
      <c r="CV21" s="894"/>
      <c r="CW21" s="894"/>
      <c r="CX21" s="894"/>
      <c r="CY21" s="894"/>
      <c r="CZ21" s="894"/>
      <c r="DA21" s="894"/>
      <c r="DB21" s="894"/>
      <c r="DC21" s="894"/>
      <c r="DD21" s="894"/>
      <c r="DE21" s="894"/>
      <c r="DF21" s="894"/>
      <c r="DG21" s="894"/>
      <c r="DH21" s="894"/>
      <c r="DI21" s="894"/>
      <c r="DJ21" s="894"/>
      <c r="DK21" s="894"/>
      <c r="DL21" s="894"/>
      <c r="DM21" s="894"/>
      <c r="DN21" s="894"/>
      <c r="DO21" s="894"/>
      <c r="DP21" s="894"/>
      <c r="DQ21" s="894"/>
      <c r="DR21" s="894"/>
      <c r="DS21" s="894"/>
      <c r="DT21" s="894"/>
      <c r="DU21" s="894"/>
      <c r="DV21" s="894"/>
      <c r="DW21" s="894"/>
      <c r="DX21" s="894"/>
      <c r="DY21" s="894"/>
      <c r="DZ21" s="894"/>
      <c r="EA21" s="894"/>
      <c r="EB21" s="894"/>
      <c r="EC21" s="894"/>
      <c r="ED21" s="894"/>
      <c r="EE21" s="894"/>
      <c r="EF21" s="894"/>
      <c r="EG21" s="894"/>
      <c r="EH21" s="894"/>
      <c r="EI21" s="894"/>
      <c r="EJ21" s="894"/>
      <c r="EK21" s="894"/>
      <c r="EL21" s="894"/>
      <c r="EM21" s="894"/>
      <c r="EN21" s="894"/>
      <c r="EO21" s="894"/>
      <c r="EP21" s="894"/>
      <c r="EQ21" s="894"/>
      <c r="ER21" s="894"/>
      <c r="ES21" s="894"/>
      <c r="ET21" s="894"/>
      <c r="EU21" s="894"/>
      <c r="EV21" s="894"/>
      <c r="EW21" s="894"/>
      <c r="EX21" s="894"/>
      <c r="EY21" s="894"/>
      <c r="EZ21" s="894"/>
      <c r="FA21" s="894"/>
      <c r="FB21" s="894"/>
      <c r="FC21" s="894"/>
      <c r="FD21" s="894"/>
      <c r="FE21" s="894"/>
      <c r="FF21" s="894"/>
      <c r="FG21" s="894"/>
      <c r="FH21" s="894"/>
      <c r="FI21" s="894"/>
      <c r="FJ21" s="894"/>
      <c r="FK21" s="894"/>
      <c r="FL21" s="894"/>
      <c r="FM21" s="894"/>
      <c r="FN21" s="894"/>
      <c r="FO21" s="894"/>
      <c r="FP21" s="894"/>
      <c r="FQ21" s="894"/>
      <c r="FR21" s="894"/>
      <c r="FS21" s="894"/>
      <c r="FT21" s="894"/>
      <c r="FU21" s="894"/>
      <c r="FV21" s="894"/>
      <c r="FW21" s="894"/>
      <c r="FX21" s="894"/>
      <c r="FY21" s="894"/>
      <c r="FZ21" s="894"/>
      <c r="GA21" s="894"/>
      <c r="GB21" s="894"/>
      <c r="GC21" s="894"/>
      <c r="GD21" s="894"/>
      <c r="GE21" s="894"/>
      <c r="GF21" s="894"/>
      <c r="GG21" s="894"/>
      <c r="GH21" s="894"/>
      <c r="GI21" s="894"/>
      <c r="GJ21" s="894"/>
      <c r="GK21" s="894"/>
      <c r="GL21" s="894"/>
      <c r="GM21" s="894"/>
      <c r="GN21" s="894"/>
      <c r="GO21" s="894"/>
      <c r="GP21" s="894"/>
      <c r="GQ21" s="894"/>
      <c r="GR21" s="894"/>
      <c r="GS21" s="894"/>
      <c r="GT21" s="894"/>
      <c r="GU21" s="894"/>
      <c r="GV21" s="894"/>
      <c r="GW21" s="894"/>
      <c r="GX21" s="894"/>
      <c r="GY21" s="894"/>
      <c r="GZ21" s="894"/>
      <c r="HA21" s="894"/>
      <c r="HB21" s="894"/>
      <c r="HC21" s="894"/>
      <c r="HD21" s="894"/>
      <c r="HE21" s="894"/>
      <c r="HF21" s="894"/>
      <c r="HG21" s="894"/>
      <c r="HH21" s="894"/>
      <c r="HI21" s="894"/>
      <c r="HJ21" s="894"/>
      <c r="HK21" s="894"/>
      <c r="HL21" s="894"/>
      <c r="HM21" s="894"/>
      <c r="HN21" s="894"/>
      <c r="HO21" s="894"/>
      <c r="HP21" s="894"/>
      <c r="HQ21" s="894"/>
      <c r="HR21" s="894"/>
      <c r="HS21" s="894"/>
      <c r="HT21" s="894"/>
      <c r="HU21" s="894"/>
      <c r="HV21" s="894"/>
      <c r="HW21" s="894"/>
      <c r="HX21" s="894"/>
      <c r="HY21" s="894"/>
      <c r="HZ21" s="894"/>
      <c r="IA21" s="894"/>
      <c r="IB21" s="894"/>
      <c r="IC21" s="894"/>
      <c r="ID21" s="894"/>
      <c r="IE21" s="894"/>
      <c r="IF21" s="894"/>
      <c r="IG21" s="894"/>
      <c r="IH21" s="894"/>
      <c r="II21" s="894"/>
      <c r="IJ21" s="894"/>
      <c r="IK21" s="894"/>
      <c r="IL21" s="894"/>
      <c r="IM21" s="894"/>
      <c r="IN21" s="894"/>
      <c r="IO21" s="894"/>
      <c r="IP21" s="894"/>
      <c r="IQ21" s="894"/>
      <c r="IR21" s="894"/>
      <c r="IS21" s="894"/>
      <c r="IT21" s="894"/>
      <c r="IU21" s="894"/>
      <c r="IV21" s="894"/>
    </row>
    <row r="22" spans="1:256" s="895" customFormat="1" ht="18.75" customHeight="1">
      <c r="A22" s="882" t="s">
        <v>2264</v>
      </c>
      <c r="B22" s="868">
        <v>19</v>
      </c>
      <c r="C22" s="883" t="s">
        <v>2286</v>
      </c>
      <c r="D22" s="884"/>
      <c r="E22" s="885" t="s">
        <v>2271</v>
      </c>
      <c r="F22" s="885"/>
      <c r="G22" s="885" t="s">
        <v>2318</v>
      </c>
      <c r="H22" s="885"/>
      <c r="I22" s="886" t="s">
        <v>2319</v>
      </c>
      <c r="J22" s="887"/>
      <c r="K22" s="887" t="s">
        <v>2320</v>
      </c>
      <c r="L22" s="885"/>
      <c r="M22" s="888">
        <v>58.15</v>
      </c>
      <c r="N22" s="889"/>
      <c r="O22" s="889">
        <v>62.8</v>
      </c>
      <c r="P22" s="889"/>
      <c r="Q22" s="875">
        <v>42.9</v>
      </c>
      <c r="R22" s="875"/>
      <c r="S22" s="890">
        <v>7.404458598726113E-2</v>
      </c>
      <c r="T22" s="885"/>
      <c r="U22" s="875">
        <v>83</v>
      </c>
      <c r="V22" s="877"/>
      <c r="W22" s="891">
        <v>75.900000000000006</v>
      </c>
      <c r="X22" s="891">
        <v>75.900000000000006</v>
      </c>
      <c r="Y22" s="891"/>
      <c r="Z22" s="891"/>
      <c r="AA22" s="874">
        <f t="shared" si="0"/>
        <v>19.617064999999997</v>
      </c>
      <c r="AB22" s="885"/>
      <c r="AC22" s="887"/>
      <c r="AD22" s="887"/>
      <c r="AE22" s="885"/>
      <c r="AF22" s="885"/>
      <c r="AG22" s="885"/>
      <c r="AH22" s="885"/>
      <c r="AI22" s="892"/>
      <c r="AJ22" s="893"/>
      <c r="AK22" s="893"/>
      <c r="AL22" s="893"/>
      <c r="AM22" s="893"/>
      <c r="AN22" s="893"/>
      <c r="AO22" s="894"/>
      <c r="AP22" s="894"/>
      <c r="AQ22" s="894"/>
      <c r="AR22" s="894"/>
      <c r="AS22" s="894"/>
      <c r="AT22" s="894"/>
      <c r="AU22" s="894"/>
      <c r="AV22" s="894"/>
      <c r="AW22" s="894"/>
      <c r="AX22" s="894"/>
      <c r="AY22" s="894"/>
      <c r="AZ22" s="894"/>
      <c r="BA22" s="894"/>
      <c r="BB22" s="894"/>
      <c r="BC22" s="894"/>
      <c r="BD22" s="894"/>
      <c r="BE22" s="894"/>
      <c r="BF22" s="894"/>
      <c r="BG22" s="894"/>
      <c r="BH22" s="894"/>
      <c r="BI22" s="894"/>
      <c r="BJ22" s="894"/>
      <c r="BK22" s="894"/>
      <c r="BL22" s="894"/>
      <c r="BM22" s="894"/>
      <c r="BN22" s="894"/>
      <c r="BO22" s="894"/>
      <c r="BP22" s="894"/>
      <c r="BQ22" s="894"/>
      <c r="BR22" s="894"/>
      <c r="BS22" s="894"/>
      <c r="BT22" s="894"/>
      <c r="BU22" s="894"/>
      <c r="BV22" s="894"/>
      <c r="BW22" s="894"/>
      <c r="BX22" s="894"/>
      <c r="BY22" s="894"/>
      <c r="BZ22" s="894"/>
      <c r="CA22" s="894"/>
      <c r="CB22" s="894"/>
      <c r="CC22" s="894"/>
      <c r="CD22" s="894"/>
      <c r="CE22" s="894"/>
      <c r="CF22" s="894"/>
      <c r="CG22" s="894"/>
      <c r="CH22" s="894"/>
      <c r="CI22" s="894"/>
      <c r="CJ22" s="894"/>
      <c r="CK22" s="894"/>
      <c r="CL22" s="894"/>
      <c r="CM22" s="894"/>
      <c r="CN22" s="894"/>
      <c r="CO22" s="894"/>
      <c r="CP22" s="894"/>
      <c r="CQ22" s="894"/>
      <c r="CR22" s="894"/>
      <c r="CS22" s="894"/>
      <c r="CT22" s="894"/>
      <c r="CU22" s="894"/>
      <c r="CV22" s="894"/>
      <c r="CW22" s="894"/>
      <c r="CX22" s="894"/>
      <c r="CY22" s="894"/>
      <c r="CZ22" s="894"/>
      <c r="DA22" s="894"/>
      <c r="DB22" s="894"/>
      <c r="DC22" s="894"/>
      <c r="DD22" s="894"/>
      <c r="DE22" s="894"/>
      <c r="DF22" s="894"/>
      <c r="DG22" s="894"/>
      <c r="DH22" s="894"/>
      <c r="DI22" s="894"/>
      <c r="DJ22" s="894"/>
      <c r="DK22" s="894"/>
      <c r="DL22" s="894"/>
      <c r="DM22" s="894"/>
      <c r="DN22" s="894"/>
      <c r="DO22" s="894"/>
      <c r="DP22" s="894"/>
      <c r="DQ22" s="894"/>
      <c r="DR22" s="894"/>
      <c r="DS22" s="894"/>
      <c r="DT22" s="894"/>
      <c r="DU22" s="894"/>
      <c r="DV22" s="894"/>
      <c r="DW22" s="894"/>
      <c r="DX22" s="894"/>
      <c r="DY22" s="894"/>
      <c r="DZ22" s="894"/>
      <c r="EA22" s="894"/>
      <c r="EB22" s="894"/>
      <c r="EC22" s="894"/>
      <c r="ED22" s="894"/>
      <c r="EE22" s="894"/>
      <c r="EF22" s="894"/>
      <c r="EG22" s="894"/>
      <c r="EH22" s="894"/>
      <c r="EI22" s="894"/>
      <c r="EJ22" s="894"/>
      <c r="EK22" s="894"/>
      <c r="EL22" s="894"/>
      <c r="EM22" s="894"/>
      <c r="EN22" s="894"/>
      <c r="EO22" s="894"/>
      <c r="EP22" s="894"/>
      <c r="EQ22" s="894"/>
      <c r="ER22" s="894"/>
      <c r="ES22" s="894"/>
      <c r="ET22" s="894"/>
      <c r="EU22" s="894"/>
      <c r="EV22" s="894"/>
      <c r="EW22" s="894"/>
      <c r="EX22" s="894"/>
      <c r="EY22" s="894"/>
      <c r="EZ22" s="894"/>
      <c r="FA22" s="894"/>
      <c r="FB22" s="894"/>
      <c r="FC22" s="894"/>
      <c r="FD22" s="894"/>
      <c r="FE22" s="894"/>
      <c r="FF22" s="894"/>
      <c r="FG22" s="894"/>
      <c r="FH22" s="894"/>
      <c r="FI22" s="894"/>
      <c r="FJ22" s="894"/>
      <c r="FK22" s="894"/>
      <c r="FL22" s="894"/>
      <c r="FM22" s="894"/>
      <c r="FN22" s="894"/>
      <c r="FO22" s="894"/>
      <c r="FP22" s="894"/>
      <c r="FQ22" s="894"/>
      <c r="FR22" s="894"/>
      <c r="FS22" s="894"/>
      <c r="FT22" s="894"/>
      <c r="FU22" s="894"/>
      <c r="FV22" s="894"/>
      <c r="FW22" s="894"/>
      <c r="FX22" s="894"/>
      <c r="FY22" s="894"/>
      <c r="FZ22" s="894"/>
      <c r="GA22" s="894"/>
      <c r="GB22" s="894"/>
      <c r="GC22" s="894"/>
      <c r="GD22" s="894"/>
      <c r="GE22" s="894"/>
      <c r="GF22" s="894"/>
      <c r="GG22" s="894"/>
      <c r="GH22" s="894"/>
      <c r="GI22" s="894"/>
      <c r="GJ22" s="894"/>
      <c r="GK22" s="894"/>
      <c r="GL22" s="894"/>
      <c r="GM22" s="894"/>
      <c r="GN22" s="894"/>
      <c r="GO22" s="894"/>
      <c r="GP22" s="894"/>
      <c r="GQ22" s="894"/>
      <c r="GR22" s="894"/>
      <c r="GS22" s="894"/>
      <c r="GT22" s="894"/>
      <c r="GU22" s="894"/>
      <c r="GV22" s="894"/>
      <c r="GW22" s="894"/>
      <c r="GX22" s="894"/>
      <c r="GY22" s="894"/>
      <c r="GZ22" s="894"/>
      <c r="HA22" s="894"/>
      <c r="HB22" s="894"/>
      <c r="HC22" s="894"/>
      <c r="HD22" s="894"/>
      <c r="HE22" s="894"/>
      <c r="HF22" s="894"/>
      <c r="HG22" s="894"/>
      <c r="HH22" s="894"/>
      <c r="HI22" s="894"/>
      <c r="HJ22" s="894"/>
      <c r="HK22" s="894"/>
      <c r="HL22" s="894"/>
      <c r="HM22" s="894"/>
      <c r="HN22" s="894"/>
      <c r="HO22" s="894"/>
      <c r="HP22" s="894"/>
      <c r="HQ22" s="894"/>
      <c r="HR22" s="894"/>
      <c r="HS22" s="894"/>
      <c r="HT22" s="894"/>
      <c r="HU22" s="894"/>
      <c r="HV22" s="894"/>
      <c r="HW22" s="894"/>
      <c r="HX22" s="894"/>
      <c r="HY22" s="894"/>
      <c r="HZ22" s="894"/>
      <c r="IA22" s="894"/>
      <c r="IB22" s="894"/>
      <c r="IC22" s="894"/>
      <c r="ID22" s="894"/>
      <c r="IE22" s="894"/>
      <c r="IF22" s="894"/>
      <c r="IG22" s="894"/>
      <c r="IH22" s="894"/>
      <c r="II22" s="894"/>
      <c r="IJ22" s="894"/>
      <c r="IK22" s="894"/>
      <c r="IL22" s="894"/>
      <c r="IM22" s="894"/>
      <c r="IN22" s="894"/>
      <c r="IO22" s="894"/>
      <c r="IP22" s="894"/>
      <c r="IQ22" s="894"/>
      <c r="IR22" s="894"/>
      <c r="IS22" s="894"/>
      <c r="IT22" s="894"/>
      <c r="IU22" s="894"/>
      <c r="IV22" s="894"/>
    </row>
    <row r="23" spans="1:256" s="895" customFormat="1" ht="18.75" customHeight="1">
      <c r="A23" s="882" t="s">
        <v>2264</v>
      </c>
      <c r="B23" s="868" t="s">
        <v>2321</v>
      </c>
      <c r="C23" s="883" t="s">
        <v>2265</v>
      </c>
      <c r="D23" s="884"/>
      <c r="E23" s="885" t="s">
        <v>2266</v>
      </c>
      <c r="F23" s="885"/>
      <c r="G23" s="885" t="s">
        <v>2322</v>
      </c>
      <c r="H23" s="885"/>
      <c r="I23" s="886" t="s">
        <v>2323</v>
      </c>
      <c r="J23" s="887"/>
      <c r="K23" s="887">
        <v>10</v>
      </c>
      <c r="L23" s="885"/>
      <c r="M23" s="888">
        <v>64.88</v>
      </c>
      <c r="N23" s="889"/>
      <c r="O23" s="889">
        <v>69.8</v>
      </c>
      <c r="P23" s="889"/>
      <c r="Q23" s="875">
        <v>49.9</v>
      </c>
      <c r="R23" s="875"/>
      <c r="S23" s="890">
        <v>7.0487106017192006E-2</v>
      </c>
      <c r="T23" s="885"/>
      <c r="U23" s="875">
        <v>88</v>
      </c>
      <c r="V23" s="877"/>
      <c r="W23" s="891">
        <v>88</v>
      </c>
      <c r="X23" s="891">
        <v>88</v>
      </c>
      <c r="Y23" s="891"/>
      <c r="Z23" s="891"/>
      <c r="AA23" s="874">
        <f t="shared" si="0"/>
        <v>19.852487999999987</v>
      </c>
      <c r="AB23" s="885"/>
      <c r="AC23" s="887"/>
      <c r="AD23" s="887"/>
      <c r="AE23" s="885"/>
      <c r="AF23" s="885"/>
      <c r="AG23" s="885"/>
      <c r="AH23" s="885"/>
      <c r="AI23" s="892"/>
      <c r="AJ23" s="893"/>
      <c r="AK23" s="893"/>
      <c r="AL23" s="893"/>
      <c r="AM23" s="893"/>
      <c r="AN23" s="893"/>
      <c r="AO23" s="894"/>
      <c r="AP23" s="894"/>
      <c r="AQ23" s="894"/>
      <c r="AR23" s="894"/>
      <c r="AS23" s="894"/>
      <c r="AT23" s="894"/>
      <c r="AU23" s="894"/>
      <c r="AV23" s="894"/>
      <c r="AW23" s="894"/>
      <c r="AX23" s="894"/>
      <c r="AY23" s="894"/>
      <c r="AZ23" s="894"/>
      <c r="BA23" s="894"/>
      <c r="BB23" s="894"/>
      <c r="BC23" s="894"/>
      <c r="BD23" s="894"/>
      <c r="BE23" s="894"/>
      <c r="BF23" s="894"/>
      <c r="BG23" s="894"/>
      <c r="BH23" s="894"/>
      <c r="BI23" s="894"/>
      <c r="BJ23" s="894"/>
      <c r="BK23" s="894"/>
      <c r="BL23" s="894"/>
      <c r="BM23" s="894"/>
      <c r="BN23" s="894"/>
      <c r="BO23" s="894"/>
      <c r="BP23" s="894"/>
      <c r="BQ23" s="894"/>
      <c r="BR23" s="894"/>
      <c r="BS23" s="894"/>
      <c r="BT23" s="894"/>
      <c r="BU23" s="894"/>
      <c r="BV23" s="894"/>
      <c r="BW23" s="894"/>
      <c r="BX23" s="894"/>
      <c r="BY23" s="894"/>
      <c r="BZ23" s="894"/>
      <c r="CA23" s="894"/>
      <c r="CB23" s="894"/>
      <c r="CC23" s="894"/>
      <c r="CD23" s="894"/>
      <c r="CE23" s="894"/>
      <c r="CF23" s="894"/>
      <c r="CG23" s="894"/>
      <c r="CH23" s="894"/>
      <c r="CI23" s="894"/>
      <c r="CJ23" s="894"/>
      <c r="CK23" s="894"/>
      <c r="CL23" s="894"/>
      <c r="CM23" s="894"/>
      <c r="CN23" s="894"/>
      <c r="CO23" s="894"/>
      <c r="CP23" s="894"/>
      <c r="CQ23" s="894"/>
      <c r="CR23" s="894"/>
      <c r="CS23" s="894"/>
      <c r="CT23" s="894"/>
      <c r="CU23" s="894"/>
      <c r="CV23" s="894"/>
      <c r="CW23" s="894"/>
      <c r="CX23" s="894"/>
      <c r="CY23" s="894"/>
      <c r="CZ23" s="894"/>
      <c r="DA23" s="894"/>
      <c r="DB23" s="894"/>
      <c r="DC23" s="894"/>
      <c r="DD23" s="894"/>
      <c r="DE23" s="894"/>
      <c r="DF23" s="894"/>
      <c r="DG23" s="894"/>
      <c r="DH23" s="894"/>
      <c r="DI23" s="894"/>
      <c r="DJ23" s="894"/>
      <c r="DK23" s="894"/>
      <c r="DL23" s="894"/>
      <c r="DM23" s="894"/>
      <c r="DN23" s="894"/>
      <c r="DO23" s="894"/>
      <c r="DP23" s="894"/>
      <c r="DQ23" s="894"/>
      <c r="DR23" s="894"/>
      <c r="DS23" s="894"/>
      <c r="DT23" s="894"/>
      <c r="DU23" s="894"/>
      <c r="DV23" s="894"/>
      <c r="DW23" s="894"/>
      <c r="DX23" s="894"/>
      <c r="DY23" s="894"/>
      <c r="DZ23" s="894"/>
      <c r="EA23" s="894"/>
      <c r="EB23" s="894"/>
      <c r="EC23" s="894"/>
      <c r="ED23" s="894"/>
      <c r="EE23" s="894"/>
      <c r="EF23" s="894"/>
      <c r="EG23" s="894"/>
      <c r="EH23" s="894"/>
      <c r="EI23" s="894"/>
      <c r="EJ23" s="894"/>
      <c r="EK23" s="894"/>
      <c r="EL23" s="894"/>
      <c r="EM23" s="894"/>
      <c r="EN23" s="894"/>
      <c r="EO23" s="894"/>
      <c r="EP23" s="894"/>
      <c r="EQ23" s="894"/>
      <c r="ER23" s="894"/>
      <c r="ES23" s="894"/>
      <c r="ET23" s="894"/>
      <c r="EU23" s="894"/>
      <c r="EV23" s="894"/>
      <c r="EW23" s="894"/>
      <c r="EX23" s="894"/>
      <c r="EY23" s="894"/>
      <c r="EZ23" s="894"/>
      <c r="FA23" s="894"/>
      <c r="FB23" s="894"/>
      <c r="FC23" s="894"/>
      <c r="FD23" s="894"/>
      <c r="FE23" s="894"/>
      <c r="FF23" s="894"/>
      <c r="FG23" s="894"/>
      <c r="FH23" s="894"/>
      <c r="FI23" s="894"/>
      <c r="FJ23" s="894"/>
      <c r="FK23" s="894"/>
      <c r="FL23" s="894"/>
      <c r="FM23" s="894"/>
      <c r="FN23" s="894"/>
      <c r="FO23" s="894"/>
      <c r="FP23" s="894"/>
      <c r="FQ23" s="894"/>
      <c r="FR23" s="894"/>
      <c r="FS23" s="894"/>
      <c r="FT23" s="894"/>
      <c r="FU23" s="894"/>
      <c r="FV23" s="894"/>
      <c r="FW23" s="894"/>
      <c r="FX23" s="894"/>
      <c r="FY23" s="894"/>
      <c r="FZ23" s="894"/>
      <c r="GA23" s="894"/>
      <c r="GB23" s="894"/>
      <c r="GC23" s="894"/>
      <c r="GD23" s="894"/>
      <c r="GE23" s="894"/>
      <c r="GF23" s="894"/>
      <c r="GG23" s="894"/>
      <c r="GH23" s="894"/>
      <c r="GI23" s="894"/>
      <c r="GJ23" s="894"/>
      <c r="GK23" s="894"/>
      <c r="GL23" s="894"/>
      <c r="GM23" s="894"/>
      <c r="GN23" s="894"/>
      <c r="GO23" s="894"/>
      <c r="GP23" s="894"/>
      <c r="GQ23" s="894"/>
      <c r="GR23" s="894"/>
      <c r="GS23" s="894"/>
      <c r="GT23" s="894"/>
      <c r="GU23" s="894"/>
      <c r="GV23" s="894"/>
      <c r="GW23" s="894"/>
      <c r="GX23" s="894"/>
      <c r="GY23" s="894"/>
      <c r="GZ23" s="894"/>
      <c r="HA23" s="894"/>
      <c r="HB23" s="894"/>
      <c r="HC23" s="894"/>
      <c r="HD23" s="894"/>
      <c r="HE23" s="894"/>
      <c r="HF23" s="894"/>
      <c r="HG23" s="894"/>
      <c r="HH23" s="894"/>
      <c r="HI23" s="894"/>
      <c r="HJ23" s="894"/>
      <c r="HK23" s="894"/>
      <c r="HL23" s="894"/>
      <c r="HM23" s="894"/>
      <c r="HN23" s="894"/>
      <c r="HO23" s="894"/>
      <c r="HP23" s="894"/>
      <c r="HQ23" s="894"/>
      <c r="HR23" s="894"/>
      <c r="HS23" s="894"/>
      <c r="HT23" s="894"/>
      <c r="HU23" s="894"/>
      <c r="HV23" s="894"/>
      <c r="HW23" s="894"/>
      <c r="HX23" s="894"/>
      <c r="HY23" s="894"/>
      <c r="HZ23" s="894"/>
      <c r="IA23" s="894"/>
      <c r="IB23" s="894"/>
      <c r="IC23" s="894"/>
      <c r="ID23" s="894"/>
      <c r="IE23" s="894"/>
      <c r="IF23" s="894"/>
      <c r="IG23" s="894"/>
      <c r="IH23" s="894"/>
      <c r="II23" s="894"/>
      <c r="IJ23" s="894"/>
      <c r="IK23" s="894"/>
      <c r="IL23" s="894"/>
      <c r="IM23" s="894"/>
      <c r="IN23" s="894"/>
      <c r="IO23" s="894"/>
      <c r="IP23" s="894"/>
      <c r="IQ23" s="894"/>
      <c r="IR23" s="894"/>
      <c r="IS23" s="894"/>
      <c r="IT23" s="894"/>
      <c r="IU23" s="894"/>
      <c r="IV23" s="894"/>
    </row>
    <row r="24" spans="1:256" s="895" customFormat="1" ht="18.75" customHeight="1">
      <c r="A24" s="882" t="s">
        <v>2264</v>
      </c>
      <c r="B24" s="868" t="s">
        <v>2321</v>
      </c>
      <c r="C24" s="883" t="s">
        <v>2286</v>
      </c>
      <c r="D24" s="884"/>
      <c r="E24" s="885" t="s">
        <v>2266</v>
      </c>
      <c r="F24" s="885"/>
      <c r="G24" s="885" t="s">
        <v>2324</v>
      </c>
      <c r="H24" s="885"/>
      <c r="I24" s="886" t="s">
        <v>2325</v>
      </c>
      <c r="J24" s="887"/>
      <c r="K24" s="887">
        <v>12</v>
      </c>
      <c r="L24" s="885"/>
      <c r="M24" s="888">
        <v>67.25</v>
      </c>
      <c r="N24" s="889"/>
      <c r="O24" s="889">
        <v>72.8</v>
      </c>
      <c r="P24" s="889"/>
      <c r="Q24" s="875">
        <v>49.9</v>
      </c>
      <c r="R24" s="875"/>
      <c r="S24" s="890">
        <v>7.6236263736263701E-2</v>
      </c>
      <c r="T24" s="885"/>
      <c r="U24" s="875">
        <v>88</v>
      </c>
      <c r="V24" s="877"/>
      <c r="W24" s="891">
        <v>88</v>
      </c>
      <c r="X24" s="891">
        <v>88</v>
      </c>
      <c r="Y24" s="891"/>
      <c r="Z24" s="891"/>
      <c r="AA24" s="874">
        <f t="shared" si="0"/>
        <v>22.400474999999993</v>
      </c>
      <c r="AB24" s="885"/>
      <c r="AC24" s="887"/>
      <c r="AD24" s="887"/>
      <c r="AE24" s="885"/>
      <c r="AF24" s="885"/>
      <c r="AG24" s="885"/>
      <c r="AH24" s="885"/>
      <c r="AI24" s="892"/>
      <c r="AJ24" s="893"/>
      <c r="AK24" s="893"/>
      <c r="AL24" s="893"/>
      <c r="AM24" s="893"/>
      <c r="AN24" s="893"/>
      <c r="AO24" s="894"/>
      <c r="AP24" s="894"/>
      <c r="AQ24" s="894"/>
      <c r="AR24" s="894"/>
      <c r="AS24" s="894"/>
      <c r="AT24" s="894"/>
      <c r="AU24" s="894"/>
      <c r="AV24" s="894"/>
      <c r="AW24" s="894"/>
      <c r="AX24" s="894"/>
      <c r="AY24" s="894"/>
      <c r="AZ24" s="894"/>
      <c r="BA24" s="894"/>
      <c r="BB24" s="894"/>
      <c r="BC24" s="894"/>
      <c r="BD24" s="894"/>
      <c r="BE24" s="894"/>
      <c r="BF24" s="894"/>
      <c r="BG24" s="894"/>
      <c r="BH24" s="894"/>
      <c r="BI24" s="894"/>
      <c r="BJ24" s="894"/>
      <c r="BK24" s="894"/>
      <c r="BL24" s="894"/>
      <c r="BM24" s="894"/>
      <c r="BN24" s="894"/>
      <c r="BO24" s="894"/>
      <c r="BP24" s="894"/>
      <c r="BQ24" s="894"/>
      <c r="BR24" s="894"/>
      <c r="BS24" s="894"/>
      <c r="BT24" s="894"/>
      <c r="BU24" s="894"/>
      <c r="BV24" s="894"/>
      <c r="BW24" s="894"/>
      <c r="BX24" s="894"/>
      <c r="BY24" s="894"/>
      <c r="BZ24" s="894"/>
      <c r="CA24" s="894"/>
      <c r="CB24" s="894"/>
      <c r="CC24" s="894"/>
      <c r="CD24" s="894"/>
      <c r="CE24" s="894"/>
      <c r="CF24" s="894"/>
      <c r="CG24" s="894"/>
      <c r="CH24" s="894"/>
      <c r="CI24" s="894"/>
      <c r="CJ24" s="894"/>
      <c r="CK24" s="894"/>
      <c r="CL24" s="894"/>
      <c r="CM24" s="894"/>
      <c r="CN24" s="894"/>
      <c r="CO24" s="894"/>
      <c r="CP24" s="894"/>
      <c r="CQ24" s="894"/>
      <c r="CR24" s="894"/>
      <c r="CS24" s="894"/>
      <c r="CT24" s="894"/>
      <c r="CU24" s="894"/>
      <c r="CV24" s="894"/>
      <c r="CW24" s="894"/>
      <c r="CX24" s="894"/>
      <c r="CY24" s="894"/>
      <c r="CZ24" s="894"/>
      <c r="DA24" s="894"/>
      <c r="DB24" s="894"/>
      <c r="DC24" s="894"/>
      <c r="DD24" s="894"/>
      <c r="DE24" s="894"/>
      <c r="DF24" s="894"/>
      <c r="DG24" s="894"/>
      <c r="DH24" s="894"/>
      <c r="DI24" s="894"/>
      <c r="DJ24" s="894"/>
      <c r="DK24" s="894"/>
      <c r="DL24" s="894"/>
      <c r="DM24" s="894"/>
      <c r="DN24" s="894"/>
      <c r="DO24" s="894"/>
      <c r="DP24" s="894"/>
      <c r="DQ24" s="894"/>
      <c r="DR24" s="894"/>
      <c r="DS24" s="894"/>
      <c r="DT24" s="894"/>
      <c r="DU24" s="894"/>
      <c r="DV24" s="894"/>
      <c r="DW24" s="894"/>
      <c r="DX24" s="894"/>
      <c r="DY24" s="894"/>
      <c r="DZ24" s="894"/>
      <c r="EA24" s="894"/>
      <c r="EB24" s="894"/>
      <c r="EC24" s="894"/>
      <c r="ED24" s="894"/>
      <c r="EE24" s="894"/>
      <c r="EF24" s="894"/>
      <c r="EG24" s="894"/>
      <c r="EH24" s="894"/>
      <c r="EI24" s="894"/>
      <c r="EJ24" s="894"/>
      <c r="EK24" s="894"/>
      <c r="EL24" s="894"/>
      <c r="EM24" s="894"/>
      <c r="EN24" s="894"/>
      <c r="EO24" s="894"/>
      <c r="EP24" s="894"/>
      <c r="EQ24" s="894"/>
      <c r="ER24" s="894"/>
      <c r="ES24" s="894"/>
      <c r="ET24" s="894"/>
      <c r="EU24" s="894"/>
      <c r="EV24" s="894"/>
      <c r="EW24" s="894"/>
      <c r="EX24" s="894"/>
      <c r="EY24" s="894"/>
      <c r="EZ24" s="894"/>
      <c r="FA24" s="894"/>
      <c r="FB24" s="894"/>
      <c r="FC24" s="894"/>
      <c r="FD24" s="894"/>
      <c r="FE24" s="894"/>
      <c r="FF24" s="894"/>
      <c r="FG24" s="894"/>
      <c r="FH24" s="894"/>
      <c r="FI24" s="894"/>
      <c r="FJ24" s="894"/>
      <c r="FK24" s="894"/>
      <c r="FL24" s="894"/>
      <c r="FM24" s="894"/>
      <c r="FN24" s="894"/>
      <c r="FO24" s="894"/>
      <c r="FP24" s="894"/>
      <c r="FQ24" s="894"/>
      <c r="FR24" s="894"/>
      <c r="FS24" s="894"/>
      <c r="FT24" s="894"/>
      <c r="FU24" s="894"/>
      <c r="FV24" s="894"/>
      <c r="FW24" s="894"/>
      <c r="FX24" s="894"/>
      <c r="FY24" s="894"/>
      <c r="FZ24" s="894"/>
      <c r="GA24" s="894"/>
      <c r="GB24" s="894"/>
      <c r="GC24" s="894"/>
      <c r="GD24" s="894"/>
      <c r="GE24" s="894"/>
      <c r="GF24" s="894"/>
      <c r="GG24" s="894"/>
      <c r="GH24" s="894"/>
      <c r="GI24" s="894"/>
      <c r="GJ24" s="894"/>
      <c r="GK24" s="894"/>
      <c r="GL24" s="894"/>
      <c r="GM24" s="894"/>
      <c r="GN24" s="894"/>
      <c r="GO24" s="894"/>
      <c r="GP24" s="894"/>
      <c r="GQ24" s="894"/>
      <c r="GR24" s="894"/>
      <c r="GS24" s="894"/>
      <c r="GT24" s="894"/>
      <c r="GU24" s="894"/>
      <c r="GV24" s="894"/>
      <c r="GW24" s="894"/>
      <c r="GX24" s="894"/>
      <c r="GY24" s="894"/>
      <c r="GZ24" s="894"/>
      <c r="HA24" s="894"/>
      <c r="HB24" s="894"/>
      <c r="HC24" s="894"/>
      <c r="HD24" s="894"/>
      <c r="HE24" s="894"/>
      <c r="HF24" s="894"/>
      <c r="HG24" s="894"/>
      <c r="HH24" s="894"/>
      <c r="HI24" s="894"/>
      <c r="HJ24" s="894"/>
      <c r="HK24" s="894"/>
      <c r="HL24" s="894"/>
      <c r="HM24" s="894"/>
      <c r="HN24" s="894"/>
      <c r="HO24" s="894"/>
      <c r="HP24" s="894"/>
      <c r="HQ24" s="894"/>
      <c r="HR24" s="894"/>
      <c r="HS24" s="894"/>
      <c r="HT24" s="894"/>
      <c r="HU24" s="894"/>
      <c r="HV24" s="894"/>
      <c r="HW24" s="894"/>
      <c r="HX24" s="894"/>
      <c r="HY24" s="894"/>
      <c r="HZ24" s="894"/>
      <c r="IA24" s="894"/>
      <c r="IB24" s="894"/>
      <c r="IC24" s="894"/>
      <c r="ID24" s="894"/>
      <c r="IE24" s="894"/>
      <c r="IF24" s="894"/>
      <c r="IG24" s="894"/>
      <c r="IH24" s="894"/>
      <c r="II24" s="894"/>
      <c r="IJ24" s="894"/>
      <c r="IK24" s="894"/>
      <c r="IL24" s="894"/>
      <c r="IM24" s="894"/>
      <c r="IN24" s="894"/>
      <c r="IO24" s="894"/>
      <c r="IP24" s="894"/>
      <c r="IQ24" s="894"/>
      <c r="IR24" s="894"/>
      <c r="IS24" s="894"/>
      <c r="IT24" s="894"/>
      <c r="IU24" s="894"/>
      <c r="IV24" s="894"/>
    </row>
    <row r="25" spans="1:256" s="895" customFormat="1" ht="18.75" customHeight="1">
      <c r="A25" s="882" t="s">
        <v>2264</v>
      </c>
      <c r="B25" s="868" t="s">
        <v>2321</v>
      </c>
      <c r="C25" s="883" t="s">
        <v>2286</v>
      </c>
      <c r="D25" s="884"/>
      <c r="E25" s="885" t="s">
        <v>2278</v>
      </c>
      <c r="F25" s="885"/>
      <c r="G25" s="896" t="s">
        <v>2326</v>
      </c>
      <c r="H25" s="898"/>
      <c r="I25" s="897" t="s">
        <v>2327</v>
      </c>
      <c r="J25" s="887"/>
      <c r="K25" s="887" t="s">
        <v>2320</v>
      </c>
      <c r="L25" s="885"/>
      <c r="M25" s="899">
        <v>38.51</v>
      </c>
      <c r="N25" s="889"/>
      <c r="O25" s="889">
        <v>41.8</v>
      </c>
      <c r="P25" s="889"/>
      <c r="Q25" s="875">
        <v>26.8</v>
      </c>
      <c r="R25" s="875"/>
      <c r="S25" s="890">
        <v>7.8708133971291852E-2</v>
      </c>
      <c r="T25" s="885"/>
      <c r="U25" s="875">
        <v>53.9</v>
      </c>
      <c r="V25" s="877"/>
      <c r="W25" s="874">
        <v>48.9</v>
      </c>
      <c r="X25" s="891">
        <v>53.9</v>
      </c>
      <c r="Y25" s="891"/>
      <c r="Z25" s="891"/>
      <c r="AA25" s="874">
        <f t="shared" si="0"/>
        <v>14.602100999999994</v>
      </c>
      <c r="AB25" s="885"/>
      <c r="AC25" s="887"/>
      <c r="AD25" s="887"/>
      <c r="AE25" s="885"/>
      <c r="AF25" s="885"/>
      <c r="AG25" s="885"/>
      <c r="AH25" s="885"/>
      <c r="AI25" s="892"/>
      <c r="AJ25" s="893"/>
      <c r="AK25" s="893"/>
      <c r="AL25" s="893"/>
      <c r="AM25" s="893"/>
      <c r="AN25" s="893"/>
      <c r="AO25" s="894"/>
      <c r="AP25" s="894"/>
      <c r="AQ25" s="894"/>
      <c r="AR25" s="894"/>
      <c r="AS25" s="894"/>
      <c r="AT25" s="894"/>
      <c r="AU25" s="894"/>
      <c r="AV25" s="894"/>
      <c r="AW25" s="894"/>
      <c r="AX25" s="894"/>
      <c r="AY25" s="894"/>
      <c r="AZ25" s="894"/>
      <c r="BA25" s="894"/>
      <c r="BB25" s="894"/>
      <c r="BC25" s="894"/>
      <c r="BD25" s="894"/>
      <c r="BE25" s="894"/>
      <c r="BF25" s="894"/>
      <c r="BG25" s="894"/>
      <c r="BH25" s="894"/>
      <c r="BI25" s="894"/>
      <c r="BJ25" s="894"/>
      <c r="BK25" s="894"/>
      <c r="BL25" s="894"/>
      <c r="BM25" s="894"/>
      <c r="BN25" s="894"/>
      <c r="BO25" s="894"/>
      <c r="BP25" s="894"/>
      <c r="BQ25" s="894"/>
      <c r="BR25" s="894"/>
      <c r="BS25" s="894"/>
      <c r="BT25" s="894"/>
      <c r="BU25" s="894"/>
      <c r="BV25" s="894"/>
      <c r="BW25" s="894"/>
      <c r="BX25" s="894"/>
      <c r="BY25" s="894"/>
      <c r="BZ25" s="894"/>
      <c r="CA25" s="894"/>
      <c r="CB25" s="894"/>
      <c r="CC25" s="894"/>
      <c r="CD25" s="894"/>
      <c r="CE25" s="894"/>
      <c r="CF25" s="894"/>
      <c r="CG25" s="894"/>
      <c r="CH25" s="894"/>
      <c r="CI25" s="894"/>
      <c r="CJ25" s="894"/>
      <c r="CK25" s="894"/>
      <c r="CL25" s="894"/>
      <c r="CM25" s="894"/>
      <c r="CN25" s="894"/>
      <c r="CO25" s="894"/>
      <c r="CP25" s="894"/>
      <c r="CQ25" s="894"/>
      <c r="CR25" s="894"/>
      <c r="CS25" s="894"/>
      <c r="CT25" s="894"/>
      <c r="CU25" s="894"/>
      <c r="CV25" s="894"/>
      <c r="CW25" s="894"/>
      <c r="CX25" s="894"/>
      <c r="CY25" s="894"/>
      <c r="CZ25" s="894"/>
      <c r="DA25" s="894"/>
      <c r="DB25" s="894"/>
      <c r="DC25" s="894"/>
      <c r="DD25" s="894"/>
      <c r="DE25" s="894"/>
      <c r="DF25" s="894"/>
      <c r="DG25" s="894"/>
      <c r="DH25" s="894"/>
      <c r="DI25" s="894"/>
      <c r="DJ25" s="894"/>
      <c r="DK25" s="894"/>
      <c r="DL25" s="894"/>
      <c r="DM25" s="894"/>
      <c r="DN25" s="894"/>
      <c r="DO25" s="894"/>
      <c r="DP25" s="894"/>
      <c r="DQ25" s="894"/>
      <c r="DR25" s="894"/>
      <c r="DS25" s="894"/>
      <c r="DT25" s="894"/>
      <c r="DU25" s="894"/>
      <c r="DV25" s="894"/>
      <c r="DW25" s="894"/>
      <c r="DX25" s="894"/>
      <c r="DY25" s="894"/>
      <c r="DZ25" s="894"/>
      <c r="EA25" s="894"/>
      <c r="EB25" s="894"/>
      <c r="EC25" s="894"/>
      <c r="ED25" s="894"/>
      <c r="EE25" s="894"/>
      <c r="EF25" s="894"/>
      <c r="EG25" s="894"/>
      <c r="EH25" s="894"/>
      <c r="EI25" s="894"/>
      <c r="EJ25" s="894"/>
      <c r="EK25" s="894"/>
      <c r="EL25" s="894"/>
      <c r="EM25" s="894"/>
      <c r="EN25" s="894"/>
      <c r="EO25" s="894"/>
      <c r="EP25" s="894"/>
      <c r="EQ25" s="894"/>
      <c r="ER25" s="894"/>
      <c r="ES25" s="894"/>
      <c r="ET25" s="894"/>
      <c r="EU25" s="894"/>
      <c r="EV25" s="894"/>
      <c r="EW25" s="894"/>
      <c r="EX25" s="894"/>
      <c r="EY25" s="894"/>
      <c r="EZ25" s="894"/>
      <c r="FA25" s="894"/>
      <c r="FB25" s="894"/>
      <c r="FC25" s="894"/>
      <c r="FD25" s="894"/>
      <c r="FE25" s="894"/>
      <c r="FF25" s="894"/>
      <c r="FG25" s="894"/>
      <c r="FH25" s="894"/>
      <c r="FI25" s="894"/>
      <c r="FJ25" s="894"/>
      <c r="FK25" s="894"/>
      <c r="FL25" s="894"/>
      <c r="FM25" s="894"/>
      <c r="FN25" s="894"/>
      <c r="FO25" s="894"/>
      <c r="FP25" s="894"/>
      <c r="FQ25" s="894"/>
      <c r="FR25" s="894"/>
      <c r="FS25" s="894"/>
      <c r="FT25" s="894"/>
      <c r="FU25" s="894"/>
      <c r="FV25" s="894"/>
      <c r="FW25" s="894"/>
      <c r="FX25" s="894"/>
      <c r="FY25" s="894"/>
      <c r="FZ25" s="894"/>
      <c r="GA25" s="894"/>
      <c r="GB25" s="894"/>
      <c r="GC25" s="894"/>
      <c r="GD25" s="894"/>
      <c r="GE25" s="894"/>
      <c r="GF25" s="894"/>
      <c r="GG25" s="894"/>
      <c r="GH25" s="894"/>
      <c r="GI25" s="894"/>
      <c r="GJ25" s="894"/>
      <c r="GK25" s="894"/>
      <c r="GL25" s="894"/>
      <c r="GM25" s="894"/>
      <c r="GN25" s="894"/>
      <c r="GO25" s="894"/>
      <c r="GP25" s="894"/>
      <c r="GQ25" s="894"/>
      <c r="GR25" s="894"/>
      <c r="GS25" s="894"/>
      <c r="GT25" s="894"/>
      <c r="GU25" s="894"/>
      <c r="GV25" s="894"/>
      <c r="GW25" s="894"/>
      <c r="GX25" s="894"/>
      <c r="GY25" s="894"/>
      <c r="GZ25" s="894"/>
      <c r="HA25" s="894"/>
      <c r="HB25" s="894"/>
      <c r="HC25" s="894"/>
      <c r="HD25" s="894"/>
      <c r="HE25" s="894"/>
      <c r="HF25" s="894"/>
      <c r="HG25" s="894"/>
      <c r="HH25" s="894"/>
      <c r="HI25" s="894"/>
      <c r="HJ25" s="894"/>
      <c r="HK25" s="894"/>
      <c r="HL25" s="894"/>
      <c r="HM25" s="894"/>
      <c r="HN25" s="894"/>
      <c r="HO25" s="894"/>
      <c r="HP25" s="894"/>
      <c r="HQ25" s="894"/>
      <c r="HR25" s="894"/>
      <c r="HS25" s="894"/>
      <c r="HT25" s="894"/>
      <c r="HU25" s="894"/>
      <c r="HV25" s="894"/>
      <c r="HW25" s="894"/>
      <c r="HX25" s="894"/>
      <c r="HY25" s="894"/>
      <c r="HZ25" s="894"/>
      <c r="IA25" s="894"/>
      <c r="IB25" s="894"/>
      <c r="IC25" s="894"/>
      <c r="ID25" s="894"/>
      <c r="IE25" s="894"/>
      <c r="IF25" s="894"/>
      <c r="IG25" s="894"/>
      <c r="IH25" s="894"/>
      <c r="II25" s="894"/>
      <c r="IJ25" s="894"/>
      <c r="IK25" s="894"/>
      <c r="IL25" s="894"/>
      <c r="IM25" s="894"/>
      <c r="IN25" s="894"/>
      <c r="IO25" s="894"/>
      <c r="IP25" s="894"/>
      <c r="IQ25" s="894"/>
      <c r="IR25" s="894"/>
      <c r="IS25" s="894"/>
      <c r="IT25" s="894"/>
      <c r="IU25" s="894"/>
      <c r="IV25" s="894"/>
    </row>
    <row r="26" spans="1:256" s="895" customFormat="1" ht="18.75" customHeight="1">
      <c r="A26" s="900" t="s">
        <v>2328</v>
      </c>
      <c r="B26" s="901"/>
      <c r="C26" s="883"/>
      <c r="D26" s="884"/>
      <c r="E26" s="885"/>
      <c r="F26" s="885"/>
      <c r="G26" s="896"/>
      <c r="H26" s="885"/>
      <c r="I26" s="897"/>
      <c r="J26" s="887"/>
      <c r="K26" s="887"/>
      <c r="L26" s="885"/>
      <c r="M26" s="899"/>
      <c r="N26" s="889"/>
      <c r="O26" s="889"/>
      <c r="P26" s="889"/>
      <c r="Q26" s="875"/>
      <c r="R26" s="875"/>
      <c r="S26" s="890"/>
      <c r="T26" s="885"/>
      <c r="U26" s="875"/>
      <c r="V26" s="877"/>
      <c r="W26" s="891"/>
      <c r="X26" s="891"/>
      <c r="Y26" s="891"/>
      <c r="Z26" s="891"/>
      <c r="AA26" s="874">
        <f t="shared" si="0"/>
        <v>0</v>
      </c>
      <c r="AB26" s="885"/>
      <c r="AC26" s="887"/>
      <c r="AD26" s="887"/>
      <c r="AE26" s="885"/>
      <c r="AF26" s="885"/>
      <c r="AG26" s="885"/>
      <c r="AH26" s="885"/>
      <c r="AI26" s="892"/>
      <c r="AJ26" s="893"/>
      <c r="AK26" s="893"/>
      <c r="AL26" s="893"/>
      <c r="AM26" s="893"/>
      <c r="AN26" s="893"/>
      <c r="AO26" s="894"/>
      <c r="AP26" s="894"/>
      <c r="AQ26" s="894"/>
      <c r="AR26" s="894"/>
      <c r="AS26" s="894"/>
      <c r="AT26" s="894"/>
      <c r="AU26" s="894"/>
      <c r="AV26" s="894"/>
      <c r="AW26" s="894"/>
      <c r="AX26" s="894"/>
      <c r="AY26" s="894"/>
      <c r="AZ26" s="894"/>
      <c r="BA26" s="894"/>
      <c r="BB26" s="894"/>
      <c r="BC26" s="894"/>
      <c r="BD26" s="894"/>
      <c r="BE26" s="894"/>
      <c r="BF26" s="894"/>
      <c r="BG26" s="894"/>
      <c r="BH26" s="894"/>
      <c r="BI26" s="894"/>
      <c r="BJ26" s="894"/>
      <c r="BK26" s="894"/>
      <c r="BL26" s="894"/>
      <c r="BM26" s="894"/>
      <c r="BN26" s="894"/>
      <c r="BO26" s="894"/>
      <c r="BP26" s="894"/>
      <c r="BQ26" s="894"/>
      <c r="BR26" s="894"/>
      <c r="BS26" s="894"/>
      <c r="BT26" s="894"/>
      <c r="BU26" s="894"/>
      <c r="BV26" s="894"/>
      <c r="BW26" s="894"/>
      <c r="BX26" s="894"/>
      <c r="BY26" s="894"/>
      <c r="BZ26" s="894"/>
      <c r="CA26" s="894"/>
      <c r="CB26" s="894"/>
      <c r="CC26" s="894"/>
      <c r="CD26" s="894"/>
      <c r="CE26" s="894"/>
      <c r="CF26" s="894"/>
      <c r="CG26" s="894"/>
      <c r="CH26" s="894"/>
      <c r="CI26" s="894"/>
      <c r="CJ26" s="894"/>
      <c r="CK26" s="894"/>
      <c r="CL26" s="894"/>
      <c r="CM26" s="894"/>
      <c r="CN26" s="894"/>
      <c r="CO26" s="894"/>
      <c r="CP26" s="894"/>
      <c r="CQ26" s="894"/>
      <c r="CR26" s="894"/>
      <c r="CS26" s="894"/>
      <c r="CT26" s="894"/>
      <c r="CU26" s="894"/>
      <c r="CV26" s="894"/>
      <c r="CW26" s="894"/>
      <c r="CX26" s="894"/>
      <c r="CY26" s="894"/>
      <c r="CZ26" s="894"/>
      <c r="DA26" s="894"/>
      <c r="DB26" s="894"/>
      <c r="DC26" s="894"/>
      <c r="DD26" s="894"/>
      <c r="DE26" s="894"/>
      <c r="DF26" s="894"/>
      <c r="DG26" s="894"/>
      <c r="DH26" s="894"/>
      <c r="DI26" s="894"/>
      <c r="DJ26" s="894"/>
      <c r="DK26" s="894"/>
      <c r="DL26" s="894"/>
      <c r="DM26" s="894"/>
      <c r="DN26" s="894"/>
      <c r="DO26" s="894"/>
      <c r="DP26" s="894"/>
      <c r="DQ26" s="894"/>
      <c r="DR26" s="894"/>
      <c r="DS26" s="894"/>
      <c r="DT26" s="894"/>
      <c r="DU26" s="894"/>
      <c r="DV26" s="894"/>
      <c r="DW26" s="894"/>
      <c r="DX26" s="894"/>
      <c r="DY26" s="894"/>
      <c r="DZ26" s="894"/>
      <c r="EA26" s="894"/>
      <c r="EB26" s="894"/>
      <c r="EC26" s="894"/>
      <c r="ED26" s="894"/>
      <c r="EE26" s="894"/>
      <c r="EF26" s="894"/>
      <c r="EG26" s="894"/>
      <c r="EH26" s="894"/>
      <c r="EI26" s="894"/>
      <c r="EJ26" s="894"/>
      <c r="EK26" s="894"/>
      <c r="EL26" s="894"/>
      <c r="EM26" s="894"/>
      <c r="EN26" s="894"/>
      <c r="EO26" s="894"/>
      <c r="EP26" s="894"/>
      <c r="EQ26" s="894"/>
      <c r="ER26" s="894"/>
      <c r="ES26" s="894"/>
      <c r="ET26" s="894"/>
      <c r="EU26" s="894"/>
      <c r="EV26" s="894"/>
      <c r="EW26" s="894"/>
      <c r="EX26" s="894"/>
      <c r="EY26" s="894"/>
      <c r="EZ26" s="894"/>
      <c r="FA26" s="894"/>
      <c r="FB26" s="894"/>
      <c r="FC26" s="894"/>
      <c r="FD26" s="894"/>
      <c r="FE26" s="894"/>
      <c r="FF26" s="894"/>
      <c r="FG26" s="894"/>
      <c r="FH26" s="894"/>
      <c r="FI26" s="894"/>
      <c r="FJ26" s="894"/>
      <c r="FK26" s="894"/>
      <c r="FL26" s="894"/>
      <c r="FM26" s="894"/>
      <c r="FN26" s="894"/>
      <c r="FO26" s="894"/>
      <c r="FP26" s="894"/>
      <c r="FQ26" s="894"/>
      <c r="FR26" s="894"/>
      <c r="FS26" s="894"/>
      <c r="FT26" s="894"/>
      <c r="FU26" s="894"/>
      <c r="FV26" s="894"/>
      <c r="FW26" s="894"/>
      <c r="FX26" s="894"/>
      <c r="FY26" s="894"/>
      <c r="FZ26" s="894"/>
      <c r="GA26" s="894"/>
      <c r="GB26" s="894"/>
      <c r="GC26" s="894"/>
      <c r="GD26" s="894"/>
      <c r="GE26" s="894"/>
      <c r="GF26" s="894"/>
      <c r="GG26" s="894"/>
      <c r="GH26" s="894"/>
      <c r="GI26" s="894"/>
      <c r="GJ26" s="894"/>
      <c r="GK26" s="894"/>
      <c r="GL26" s="894"/>
      <c r="GM26" s="894"/>
      <c r="GN26" s="894"/>
      <c r="GO26" s="894"/>
      <c r="GP26" s="894"/>
      <c r="GQ26" s="894"/>
      <c r="GR26" s="894"/>
      <c r="GS26" s="894"/>
      <c r="GT26" s="894"/>
      <c r="GU26" s="894"/>
      <c r="GV26" s="894"/>
      <c r="GW26" s="894"/>
      <c r="GX26" s="894"/>
      <c r="GY26" s="894"/>
      <c r="GZ26" s="894"/>
      <c r="HA26" s="894"/>
      <c r="HB26" s="894"/>
      <c r="HC26" s="894"/>
      <c r="HD26" s="894"/>
      <c r="HE26" s="894"/>
      <c r="HF26" s="894"/>
      <c r="HG26" s="894"/>
      <c r="HH26" s="894"/>
      <c r="HI26" s="894"/>
      <c r="HJ26" s="894"/>
      <c r="HK26" s="894"/>
      <c r="HL26" s="894"/>
      <c r="HM26" s="894"/>
      <c r="HN26" s="894"/>
      <c r="HO26" s="894"/>
      <c r="HP26" s="894"/>
      <c r="HQ26" s="894"/>
      <c r="HR26" s="894"/>
      <c r="HS26" s="894"/>
      <c r="HT26" s="894"/>
      <c r="HU26" s="894"/>
      <c r="HV26" s="894"/>
      <c r="HW26" s="894"/>
      <c r="HX26" s="894"/>
      <c r="HY26" s="894"/>
      <c r="HZ26" s="894"/>
      <c r="IA26" s="894"/>
      <c r="IB26" s="894"/>
      <c r="IC26" s="894"/>
      <c r="ID26" s="894"/>
      <c r="IE26" s="894"/>
      <c r="IF26" s="894"/>
      <c r="IG26" s="894"/>
      <c r="IH26" s="894"/>
      <c r="II26" s="894"/>
      <c r="IJ26" s="894"/>
      <c r="IK26" s="894"/>
      <c r="IL26" s="894"/>
      <c r="IM26" s="894"/>
      <c r="IN26" s="894"/>
      <c r="IO26" s="894"/>
      <c r="IP26" s="894"/>
      <c r="IQ26" s="894"/>
      <c r="IR26" s="894"/>
      <c r="IS26" s="894"/>
      <c r="IT26" s="894"/>
      <c r="IU26" s="894"/>
      <c r="IV26" s="894"/>
    </row>
    <row r="27" spans="1:256" s="881" customFormat="1" ht="18.75" customHeight="1">
      <c r="A27" s="868" t="s">
        <v>2329</v>
      </c>
      <c r="B27" s="868">
        <v>1</v>
      </c>
      <c r="C27" s="869" t="s">
        <v>2265</v>
      </c>
      <c r="D27" s="870"/>
      <c r="E27" s="870" t="s">
        <v>2330</v>
      </c>
      <c r="F27" s="870"/>
      <c r="G27" s="870" t="s">
        <v>2331</v>
      </c>
      <c r="H27" s="870"/>
      <c r="I27" s="871" t="s">
        <v>2332</v>
      </c>
      <c r="J27" s="872" t="s">
        <v>2269</v>
      </c>
      <c r="K27" s="872" t="s">
        <v>2333</v>
      </c>
      <c r="L27" s="870"/>
      <c r="M27" s="873">
        <v>99.490000000000009</v>
      </c>
      <c r="N27" s="874"/>
      <c r="O27" s="874">
        <v>108</v>
      </c>
      <c r="P27" s="874"/>
      <c r="Q27" s="875">
        <v>79.900000000000006</v>
      </c>
      <c r="R27" s="875"/>
      <c r="S27" s="876">
        <v>7.8796296296296212E-2</v>
      </c>
      <c r="T27" s="870"/>
      <c r="U27" s="875">
        <v>148</v>
      </c>
      <c r="V27" s="877"/>
      <c r="W27" s="874">
        <v>130</v>
      </c>
      <c r="X27" s="874">
        <v>119</v>
      </c>
      <c r="Y27" s="874"/>
      <c r="Z27" s="874"/>
      <c r="AA27" s="874">
        <f t="shared" si="0"/>
        <v>27.061699000000004</v>
      </c>
      <c r="AB27" s="870"/>
      <c r="AC27" s="872"/>
      <c r="AD27" s="872"/>
      <c r="AE27" s="870"/>
      <c r="AF27" s="870"/>
      <c r="AG27" s="870"/>
      <c r="AH27" s="870"/>
      <c r="AI27" s="878"/>
      <c r="AJ27" s="879"/>
      <c r="AK27" s="879"/>
      <c r="AL27" s="879"/>
      <c r="AM27" s="879"/>
      <c r="AN27" s="879"/>
      <c r="AO27" s="880"/>
      <c r="AP27" s="880"/>
      <c r="AQ27" s="880"/>
      <c r="AR27" s="880"/>
      <c r="AS27" s="880"/>
      <c r="AT27" s="880"/>
      <c r="AU27" s="880"/>
      <c r="AV27" s="880"/>
      <c r="AW27" s="880"/>
      <c r="AX27" s="880"/>
      <c r="AY27" s="880"/>
      <c r="AZ27" s="880"/>
      <c r="BA27" s="880"/>
      <c r="BB27" s="880"/>
      <c r="BC27" s="880"/>
      <c r="BD27" s="880"/>
      <c r="BE27" s="880"/>
      <c r="BF27" s="880"/>
      <c r="BG27" s="880"/>
      <c r="BH27" s="880"/>
      <c r="BI27" s="880"/>
      <c r="BJ27" s="880"/>
      <c r="BK27" s="880"/>
      <c r="BL27" s="880"/>
      <c r="BM27" s="880"/>
      <c r="BN27" s="880"/>
      <c r="BO27" s="880"/>
      <c r="BP27" s="880"/>
      <c r="BQ27" s="880"/>
      <c r="BR27" s="880"/>
      <c r="BS27" s="880"/>
      <c r="BT27" s="880"/>
      <c r="BU27" s="880"/>
      <c r="BV27" s="880"/>
      <c r="BW27" s="880"/>
      <c r="BX27" s="880"/>
      <c r="BY27" s="880"/>
      <c r="BZ27" s="880"/>
      <c r="CA27" s="880"/>
      <c r="CB27" s="880"/>
      <c r="CC27" s="880"/>
      <c r="CD27" s="880"/>
      <c r="CE27" s="880"/>
      <c r="CF27" s="880"/>
      <c r="CG27" s="880"/>
      <c r="CH27" s="880"/>
      <c r="CI27" s="880"/>
      <c r="CJ27" s="880"/>
      <c r="CK27" s="880"/>
      <c r="CL27" s="880"/>
      <c r="CM27" s="880"/>
      <c r="CN27" s="880"/>
      <c r="CO27" s="880"/>
      <c r="CP27" s="880"/>
      <c r="CQ27" s="880"/>
      <c r="CR27" s="880"/>
      <c r="CS27" s="880"/>
      <c r="CT27" s="880"/>
      <c r="CU27" s="880"/>
      <c r="CV27" s="880"/>
      <c r="CW27" s="880"/>
      <c r="CX27" s="880"/>
      <c r="CY27" s="880"/>
      <c r="CZ27" s="880"/>
      <c r="DA27" s="880"/>
      <c r="DB27" s="880"/>
      <c r="DC27" s="880"/>
      <c r="DD27" s="880"/>
      <c r="DE27" s="880"/>
      <c r="DF27" s="880"/>
      <c r="DG27" s="880"/>
      <c r="DH27" s="880"/>
      <c r="DI27" s="880"/>
      <c r="DJ27" s="880"/>
      <c r="DK27" s="880"/>
      <c r="DL27" s="880"/>
      <c r="DM27" s="880"/>
      <c r="DN27" s="880"/>
      <c r="DO27" s="880"/>
      <c r="DP27" s="880"/>
      <c r="DQ27" s="880"/>
      <c r="DR27" s="880"/>
      <c r="DS27" s="880"/>
      <c r="DT27" s="880"/>
      <c r="DU27" s="880"/>
      <c r="DV27" s="880"/>
      <c r="DW27" s="880"/>
      <c r="DX27" s="880"/>
      <c r="DY27" s="880"/>
      <c r="DZ27" s="880"/>
      <c r="EA27" s="880"/>
      <c r="EB27" s="880"/>
      <c r="EC27" s="880"/>
      <c r="ED27" s="880"/>
      <c r="EE27" s="880"/>
      <c r="EF27" s="880"/>
      <c r="EG27" s="880"/>
      <c r="EH27" s="880"/>
      <c r="EI27" s="880"/>
      <c r="EJ27" s="880"/>
      <c r="EK27" s="880"/>
      <c r="EL27" s="880"/>
      <c r="EM27" s="880"/>
      <c r="EN27" s="880"/>
      <c r="EO27" s="880"/>
      <c r="EP27" s="880"/>
      <c r="EQ27" s="880"/>
      <c r="ER27" s="880"/>
      <c r="ES27" s="880"/>
      <c r="ET27" s="880"/>
      <c r="EU27" s="880"/>
      <c r="EV27" s="880"/>
      <c r="EW27" s="880"/>
      <c r="EX27" s="880"/>
      <c r="EY27" s="880"/>
      <c r="EZ27" s="880"/>
      <c r="FA27" s="880"/>
      <c r="FB27" s="880"/>
      <c r="FC27" s="880"/>
      <c r="FD27" s="880"/>
      <c r="FE27" s="880"/>
      <c r="FF27" s="880"/>
      <c r="FG27" s="880"/>
      <c r="FH27" s="880"/>
      <c r="FI27" s="880"/>
      <c r="FJ27" s="880"/>
      <c r="FK27" s="880"/>
      <c r="FL27" s="880"/>
      <c r="FM27" s="880"/>
      <c r="FN27" s="880"/>
      <c r="FO27" s="880"/>
      <c r="FP27" s="880"/>
      <c r="FQ27" s="880"/>
      <c r="FR27" s="880"/>
      <c r="FS27" s="880"/>
      <c r="FT27" s="880"/>
      <c r="FU27" s="880"/>
      <c r="FV27" s="880"/>
      <c r="FW27" s="880"/>
      <c r="FX27" s="880"/>
      <c r="FY27" s="880"/>
      <c r="FZ27" s="880"/>
      <c r="GA27" s="880"/>
      <c r="GB27" s="880"/>
      <c r="GC27" s="880"/>
      <c r="GD27" s="880"/>
      <c r="GE27" s="880"/>
      <c r="GF27" s="880"/>
      <c r="GG27" s="880"/>
      <c r="GH27" s="880"/>
      <c r="GI27" s="880"/>
      <c r="GJ27" s="880"/>
      <c r="GK27" s="880"/>
      <c r="GL27" s="880"/>
      <c r="GM27" s="880"/>
      <c r="GN27" s="880"/>
      <c r="GO27" s="880"/>
      <c r="GP27" s="880"/>
      <c r="GQ27" s="880"/>
      <c r="GR27" s="880"/>
      <c r="GS27" s="880"/>
      <c r="GT27" s="880"/>
      <c r="GU27" s="880"/>
      <c r="GV27" s="880"/>
      <c r="GW27" s="880"/>
      <c r="GX27" s="880"/>
      <c r="GY27" s="880"/>
      <c r="GZ27" s="880"/>
      <c r="HA27" s="880"/>
      <c r="HB27" s="880"/>
      <c r="HC27" s="880"/>
      <c r="HD27" s="880"/>
      <c r="HE27" s="880"/>
      <c r="HF27" s="880"/>
      <c r="HG27" s="880"/>
      <c r="HH27" s="880"/>
      <c r="HI27" s="880"/>
      <c r="HJ27" s="880"/>
      <c r="HK27" s="880"/>
      <c r="HL27" s="880"/>
      <c r="HM27" s="880"/>
      <c r="HN27" s="880"/>
      <c r="HO27" s="880"/>
      <c r="HP27" s="880"/>
      <c r="HQ27" s="880"/>
      <c r="HR27" s="880"/>
      <c r="HS27" s="880"/>
      <c r="HT27" s="880"/>
      <c r="HU27" s="880"/>
      <c r="HV27" s="880"/>
      <c r="HW27" s="880"/>
      <c r="HX27" s="880"/>
      <c r="HY27" s="880"/>
      <c r="HZ27" s="880"/>
      <c r="IA27" s="880"/>
      <c r="IB27" s="880"/>
      <c r="IC27" s="880"/>
      <c r="ID27" s="880"/>
      <c r="IE27" s="880"/>
      <c r="IF27" s="880"/>
      <c r="IG27" s="880"/>
      <c r="IH27" s="880"/>
      <c r="II27" s="880"/>
      <c r="IJ27" s="880"/>
      <c r="IK27" s="880"/>
      <c r="IL27" s="880"/>
      <c r="IM27" s="880"/>
      <c r="IN27" s="880"/>
      <c r="IO27" s="880"/>
      <c r="IP27" s="880"/>
      <c r="IQ27" s="880"/>
      <c r="IR27" s="880"/>
      <c r="IS27" s="880"/>
      <c r="IT27" s="880"/>
      <c r="IU27" s="880"/>
      <c r="IV27" s="880"/>
    </row>
    <row r="28" spans="1:256" s="881" customFormat="1" ht="18.75" customHeight="1">
      <c r="A28" s="868" t="s">
        <v>2329</v>
      </c>
      <c r="B28" s="868">
        <v>2</v>
      </c>
      <c r="C28" s="869" t="s">
        <v>2265</v>
      </c>
      <c r="D28" s="870"/>
      <c r="E28" s="870" t="s">
        <v>2330</v>
      </c>
      <c r="F28" s="870"/>
      <c r="G28" s="870" t="s">
        <v>2334</v>
      </c>
      <c r="H28" s="870"/>
      <c r="I28" s="871" t="s">
        <v>2335</v>
      </c>
      <c r="J28" s="872" t="s">
        <v>2269</v>
      </c>
      <c r="K28" s="872" t="s">
        <v>2336</v>
      </c>
      <c r="L28" s="870"/>
      <c r="M28" s="873">
        <v>22.686142499999999</v>
      </c>
      <c r="N28" s="874"/>
      <c r="O28" s="874">
        <v>24.5</v>
      </c>
      <c r="P28" s="874"/>
      <c r="Q28" s="875">
        <v>15</v>
      </c>
      <c r="R28" s="875"/>
      <c r="S28" s="876">
        <v>7.4035000000000045E-2</v>
      </c>
      <c r="T28" s="870"/>
      <c r="U28" s="875">
        <v>30</v>
      </c>
      <c r="V28" s="877"/>
      <c r="W28" s="874">
        <v>21</v>
      </c>
      <c r="X28" s="874">
        <v>30</v>
      </c>
      <c r="Y28" s="874"/>
      <c r="Z28" s="874"/>
      <c r="AA28" s="874">
        <f t="shared" si="0"/>
        <v>9.3898718017499974</v>
      </c>
      <c r="AB28" s="870"/>
      <c r="AC28" s="872"/>
      <c r="AD28" s="872"/>
      <c r="AE28" s="870"/>
      <c r="AF28" s="870"/>
      <c r="AG28" s="870"/>
      <c r="AH28" s="870"/>
      <c r="AI28" s="878"/>
      <c r="AJ28" s="879"/>
      <c r="AK28" s="879"/>
      <c r="AL28" s="879"/>
      <c r="AM28" s="879"/>
      <c r="AN28" s="879"/>
      <c r="AO28" s="880"/>
      <c r="AP28" s="880"/>
      <c r="AQ28" s="880"/>
      <c r="AR28" s="880"/>
      <c r="AS28" s="880"/>
      <c r="AT28" s="880"/>
      <c r="AU28" s="880"/>
      <c r="AV28" s="880"/>
      <c r="AW28" s="880"/>
      <c r="AX28" s="880"/>
      <c r="AY28" s="880"/>
      <c r="AZ28" s="880"/>
      <c r="BA28" s="880"/>
      <c r="BB28" s="880"/>
      <c r="BC28" s="880"/>
      <c r="BD28" s="880"/>
      <c r="BE28" s="880"/>
      <c r="BF28" s="880"/>
      <c r="BG28" s="880"/>
      <c r="BH28" s="880"/>
      <c r="BI28" s="880"/>
      <c r="BJ28" s="880"/>
      <c r="BK28" s="880"/>
      <c r="BL28" s="880"/>
      <c r="BM28" s="880"/>
      <c r="BN28" s="880"/>
      <c r="BO28" s="880"/>
      <c r="BP28" s="880"/>
      <c r="BQ28" s="880"/>
      <c r="BR28" s="880"/>
      <c r="BS28" s="880"/>
      <c r="BT28" s="880"/>
      <c r="BU28" s="880"/>
      <c r="BV28" s="880"/>
      <c r="BW28" s="880"/>
      <c r="BX28" s="880"/>
      <c r="BY28" s="880"/>
      <c r="BZ28" s="880"/>
      <c r="CA28" s="880"/>
      <c r="CB28" s="880"/>
      <c r="CC28" s="880"/>
      <c r="CD28" s="880"/>
      <c r="CE28" s="880"/>
      <c r="CF28" s="880"/>
      <c r="CG28" s="880"/>
      <c r="CH28" s="880"/>
      <c r="CI28" s="880"/>
      <c r="CJ28" s="880"/>
      <c r="CK28" s="880"/>
      <c r="CL28" s="880"/>
      <c r="CM28" s="880"/>
      <c r="CN28" s="880"/>
      <c r="CO28" s="880"/>
      <c r="CP28" s="880"/>
      <c r="CQ28" s="880"/>
      <c r="CR28" s="880"/>
      <c r="CS28" s="880"/>
      <c r="CT28" s="880"/>
      <c r="CU28" s="880"/>
      <c r="CV28" s="880"/>
      <c r="CW28" s="880"/>
      <c r="CX28" s="880"/>
      <c r="CY28" s="880"/>
      <c r="CZ28" s="880"/>
      <c r="DA28" s="880"/>
      <c r="DB28" s="880"/>
      <c r="DC28" s="880"/>
      <c r="DD28" s="880"/>
      <c r="DE28" s="880"/>
      <c r="DF28" s="880"/>
      <c r="DG28" s="880"/>
      <c r="DH28" s="880"/>
      <c r="DI28" s="880"/>
      <c r="DJ28" s="880"/>
      <c r="DK28" s="880"/>
      <c r="DL28" s="880"/>
      <c r="DM28" s="880"/>
      <c r="DN28" s="880"/>
      <c r="DO28" s="880"/>
      <c r="DP28" s="880"/>
      <c r="DQ28" s="880"/>
      <c r="DR28" s="880"/>
      <c r="DS28" s="880"/>
      <c r="DT28" s="880"/>
      <c r="DU28" s="880"/>
      <c r="DV28" s="880"/>
      <c r="DW28" s="880"/>
      <c r="DX28" s="880"/>
      <c r="DY28" s="880"/>
      <c r="DZ28" s="880"/>
      <c r="EA28" s="880"/>
      <c r="EB28" s="880"/>
      <c r="EC28" s="880"/>
      <c r="ED28" s="880"/>
      <c r="EE28" s="880"/>
      <c r="EF28" s="880"/>
      <c r="EG28" s="880"/>
      <c r="EH28" s="880"/>
      <c r="EI28" s="880"/>
      <c r="EJ28" s="880"/>
      <c r="EK28" s="880"/>
      <c r="EL28" s="880"/>
      <c r="EM28" s="880"/>
      <c r="EN28" s="880"/>
      <c r="EO28" s="880"/>
      <c r="EP28" s="880"/>
      <c r="EQ28" s="880"/>
      <c r="ER28" s="880"/>
      <c r="ES28" s="880"/>
      <c r="ET28" s="880"/>
      <c r="EU28" s="880"/>
      <c r="EV28" s="880"/>
      <c r="EW28" s="880"/>
      <c r="EX28" s="880"/>
      <c r="EY28" s="880"/>
      <c r="EZ28" s="880"/>
      <c r="FA28" s="880"/>
      <c r="FB28" s="880"/>
      <c r="FC28" s="880"/>
      <c r="FD28" s="880"/>
      <c r="FE28" s="880"/>
      <c r="FF28" s="880"/>
      <c r="FG28" s="880"/>
      <c r="FH28" s="880"/>
      <c r="FI28" s="880"/>
      <c r="FJ28" s="880"/>
      <c r="FK28" s="880"/>
      <c r="FL28" s="880"/>
      <c r="FM28" s="880"/>
      <c r="FN28" s="880"/>
      <c r="FO28" s="880"/>
      <c r="FP28" s="880"/>
      <c r="FQ28" s="880"/>
      <c r="FR28" s="880"/>
      <c r="FS28" s="880"/>
      <c r="FT28" s="880"/>
      <c r="FU28" s="880"/>
      <c r="FV28" s="880"/>
      <c r="FW28" s="880"/>
      <c r="FX28" s="880"/>
      <c r="FY28" s="880"/>
      <c r="FZ28" s="880"/>
      <c r="GA28" s="880"/>
      <c r="GB28" s="880"/>
      <c r="GC28" s="880"/>
      <c r="GD28" s="880"/>
      <c r="GE28" s="880"/>
      <c r="GF28" s="880"/>
      <c r="GG28" s="880"/>
      <c r="GH28" s="880"/>
      <c r="GI28" s="880"/>
      <c r="GJ28" s="880"/>
      <c r="GK28" s="880"/>
      <c r="GL28" s="880"/>
      <c r="GM28" s="880"/>
      <c r="GN28" s="880"/>
      <c r="GO28" s="880"/>
      <c r="GP28" s="880"/>
      <c r="GQ28" s="880"/>
      <c r="GR28" s="880"/>
      <c r="GS28" s="880"/>
      <c r="GT28" s="880"/>
      <c r="GU28" s="880"/>
      <c r="GV28" s="880"/>
      <c r="GW28" s="880"/>
      <c r="GX28" s="880"/>
      <c r="GY28" s="880"/>
      <c r="GZ28" s="880"/>
      <c r="HA28" s="880"/>
      <c r="HB28" s="880"/>
      <c r="HC28" s="880"/>
      <c r="HD28" s="880"/>
      <c r="HE28" s="880"/>
      <c r="HF28" s="880"/>
      <c r="HG28" s="880"/>
      <c r="HH28" s="880"/>
      <c r="HI28" s="880"/>
      <c r="HJ28" s="880"/>
      <c r="HK28" s="880"/>
      <c r="HL28" s="880"/>
      <c r="HM28" s="880"/>
      <c r="HN28" s="880"/>
      <c r="HO28" s="880"/>
      <c r="HP28" s="880"/>
      <c r="HQ28" s="880"/>
      <c r="HR28" s="880"/>
      <c r="HS28" s="880"/>
      <c r="HT28" s="880"/>
      <c r="HU28" s="880"/>
      <c r="HV28" s="880"/>
      <c r="HW28" s="880"/>
      <c r="HX28" s="880"/>
      <c r="HY28" s="880"/>
      <c r="HZ28" s="880"/>
      <c r="IA28" s="880"/>
      <c r="IB28" s="880"/>
      <c r="IC28" s="880"/>
      <c r="ID28" s="880"/>
      <c r="IE28" s="880"/>
      <c r="IF28" s="880"/>
      <c r="IG28" s="880"/>
      <c r="IH28" s="880"/>
      <c r="II28" s="880"/>
      <c r="IJ28" s="880"/>
      <c r="IK28" s="880"/>
      <c r="IL28" s="880"/>
      <c r="IM28" s="880"/>
      <c r="IN28" s="880"/>
      <c r="IO28" s="880"/>
      <c r="IP28" s="880"/>
      <c r="IQ28" s="880"/>
      <c r="IR28" s="880"/>
      <c r="IS28" s="880"/>
      <c r="IT28" s="880"/>
      <c r="IU28" s="880"/>
      <c r="IV28" s="880"/>
    </row>
    <row r="29" spans="1:256" s="881" customFormat="1" ht="18.75" customHeight="1">
      <c r="A29" s="868" t="s">
        <v>2337</v>
      </c>
      <c r="B29" s="868">
        <v>3</v>
      </c>
      <c r="C29" s="869" t="s">
        <v>2265</v>
      </c>
      <c r="D29" s="870"/>
      <c r="E29" s="870" t="s">
        <v>2330</v>
      </c>
      <c r="F29" s="870"/>
      <c r="G29" s="870" t="s">
        <v>2338</v>
      </c>
      <c r="H29" s="870"/>
      <c r="I29" s="871" t="s">
        <v>2339</v>
      </c>
      <c r="J29" s="872" t="s">
        <v>2269</v>
      </c>
      <c r="K29" s="872" t="s">
        <v>2340</v>
      </c>
      <c r="L29" s="870"/>
      <c r="M29" s="873">
        <v>34.15</v>
      </c>
      <c r="N29" s="874"/>
      <c r="O29" s="874">
        <v>36.9</v>
      </c>
      <c r="P29" s="874"/>
      <c r="Q29" s="875">
        <v>22.5</v>
      </c>
      <c r="R29" s="875"/>
      <c r="S29" s="876">
        <v>7.4525745257452577E-2</v>
      </c>
      <c r="T29" s="870"/>
      <c r="U29" s="875">
        <v>45</v>
      </c>
      <c r="V29" s="877"/>
      <c r="W29" s="874">
        <v>45</v>
      </c>
      <c r="X29" s="874"/>
      <c r="Y29" s="874"/>
      <c r="Z29" s="874"/>
      <c r="AA29" s="874">
        <f t="shared" si="0"/>
        <v>14.214664999999997</v>
      </c>
      <c r="AB29" s="870"/>
      <c r="AC29" s="872"/>
      <c r="AD29" s="872"/>
      <c r="AE29" s="870"/>
      <c r="AF29" s="870"/>
      <c r="AG29" s="870"/>
      <c r="AH29" s="870"/>
      <c r="AI29" s="878"/>
      <c r="AJ29" s="879"/>
      <c r="AK29" s="879"/>
      <c r="AL29" s="879"/>
      <c r="AM29" s="879"/>
      <c r="AN29" s="879"/>
      <c r="AO29" s="880"/>
      <c r="AP29" s="880"/>
      <c r="AQ29" s="880"/>
      <c r="AR29" s="880"/>
      <c r="AS29" s="880"/>
      <c r="AT29" s="880"/>
      <c r="AU29" s="880"/>
      <c r="AV29" s="880"/>
      <c r="AW29" s="880"/>
      <c r="AX29" s="880"/>
      <c r="AY29" s="880"/>
      <c r="AZ29" s="880"/>
      <c r="BA29" s="880"/>
      <c r="BB29" s="880"/>
      <c r="BC29" s="880"/>
      <c r="BD29" s="880"/>
      <c r="BE29" s="880"/>
      <c r="BF29" s="880"/>
      <c r="BG29" s="880"/>
      <c r="BH29" s="880"/>
      <c r="BI29" s="880"/>
      <c r="BJ29" s="880"/>
      <c r="BK29" s="880"/>
      <c r="BL29" s="880"/>
      <c r="BM29" s="880"/>
      <c r="BN29" s="880"/>
      <c r="BO29" s="880"/>
      <c r="BP29" s="880"/>
      <c r="BQ29" s="880"/>
      <c r="BR29" s="880"/>
      <c r="BS29" s="880"/>
      <c r="BT29" s="880"/>
      <c r="BU29" s="880"/>
      <c r="BV29" s="880"/>
      <c r="BW29" s="880"/>
      <c r="BX29" s="880"/>
      <c r="BY29" s="880"/>
      <c r="BZ29" s="880"/>
      <c r="CA29" s="880"/>
      <c r="CB29" s="880"/>
      <c r="CC29" s="880"/>
      <c r="CD29" s="880"/>
      <c r="CE29" s="880"/>
      <c r="CF29" s="880"/>
      <c r="CG29" s="880"/>
      <c r="CH29" s="880"/>
      <c r="CI29" s="880"/>
      <c r="CJ29" s="880"/>
      <c r="CK29" s="880"/>
      <c r="CL29" s="880"/>
      <c r="CM29" s="880"/>
      <c r="CN29" s="880"/>
      <c r="CO29" s="880"/>
      <c r="CP29" s="880"/>
      <c r="CQ29" s="880"/>
      <c r="CR29" s="880"/>
      <c r="CS29" s="880"/>
      <c r="CT29" s="880"/>
      <c r="CU29" s="880"/>
      <c r="CV29" s="880"/>
      <c r="CW29" s="880"/>
      <c r="CX29" s="880"/>
      <c r="CY29" s="880"/>
      <c r="CZ29" s="880"/>
      <c r="DA29" s="880"/>
      <c r="DB29" s="880"/>
      <c r="DC29" s="880"/>
      <c r="DD29" s="880"/>
      <c r="DE29" s="880"/>
      <c r="DF29" s="880"/>
      <c r="DG29" s="880"/>
      <c r="DH29" s="880"/>
      <c r="DI29" s="880"/>
      <c r="DJ29" s="880"/>
      <c r="DK29" s="880"/>
      <c r="DL29" s="880"/>
      <c r="DM29" s="880"/>
      <c r="DN29" s="880"/>
      <c r="DO29" s="880"/>
      <c r="DP29" s="880"/>
      <c r="DQ29" s="880"/>
      <c r="DR29" s="880"/>
      <c r="DS29" s="880"/>
      <c r="DT29" s="880"/>
      <c r="DU29" s="880"/>
      <c r="DV29" s="880"/>
      <c r="DW29" s="880"/>
      <c r="DX29" s="880"/>
      <c r="DY29" s="880"/>
      <c r="DZ29" s="880"/>
      <c r="EA29" s="880"/>
      <c r="EB29" s="880"/>
      <c r="EC29" s="880"/>
      <c r="ED29" s="880"/>
      <c r="EE29" s="880"/>
      <c r="EF29" s="880"/>
      <c r="EG29" s="880"/>
      <c r="EH29" s="880"/>
      <c r="EI29" s="880"/>
      <c r="EJ29" s="880"/>
      <c r="EK29" s="880"/>
      <c r="EL29" s="880"/>
      <c r="EM29" s="880"/>
      <c r="EN29" s="880"/>
      <c r="EO29" s="880"/>
      <c r="EP29" s="880"/>
      <c r="EQ29" s="880"/>
      <c r="ER29" s="880"/>
      <c r="ES29" s="880"/>
      <c r="ET29" s="880"/>
      <c r="EU29" s="880"/>
      <c r="EV29" s="880"/>
      <c r="EW29" s="880"/>
      <c r="EX29" s="880"/>
      <c r="EY29" s="880"/>
      <c r="EZ29" s="880"/>
      <c r="FA29" s="880"/>
      <c r="FB29" s="880"/>
      <c r="FC29" s="880"/>
      <c r="FD29" s="880"/>
      <c r="FE29" s="880"/>
      <c r="FF29" s="880"/>
      <c r="FG29" s="880"/>
      <c r="FH29" s="880"/>
      <c r="FI29" s="880"/>
      <c r="FJ29" s="880"/>
      <c r="FK29" s="880"/>
      <c r="FL29" s="880"/>
      <c r="FM29" s="880"/>
      <c r="FN29" s="880"/>
      <c r="FO29" s="880"/>
      <c r="FP29" s="880"/>
      <c r="FQ29" s="880"/>
      <c r="FR29" s="880"/>
      <c r="FS29" s="880"/>
      <c r="FT29" s="880"/>
      <c r="FU29" s="880"/>
      <c r="FV29" s="880"/>
      <c r="FW29" s="880"/>
      <c r="FX29" s="880"/>
      <c r="FY29" s="880"/>
      <c r="FZ29" s="880"/>
      <c r="GA29" s="880"/>
      <c r="GB29" s="880"/>
      <c r="GC29" s="880"/>
      <c r="GD29" s="880"/>
      <c r="GE29" s="880"/>
      <c r="GF29" s="880"/>
      <c r="GG29" s="880"/>
      <c r="GH29" s="880"/>
      <c r="GI29" s="880"/>
      <c r="GJ29" s="880"/>
      <c r="GK29" s="880"/>
      <c r="GL29" s="880"/>
      <c r="GM29" s="880"/>
      <c r="GN29" s="880"/>
      <c r="GO29" s="880"/>
      <c r="GP29" s="880"/>
      <c r="GQ29" s="880"/>
      <c r="GR29" s="880"/>
      <c r="GS29" s="880"/>
      <c r="GT29" s="880"/>
      <c r="GU29" s="880"/>
      <c r="GV29" s="880"/>
      <c r="GW29" s="880"/>
      <c r="GX29" s="880"/>
      <c r="GY29" s="880"/>
      <c r="GZ29" s="880"/>
      <c r="HA29" s="880"/>
      <c r="HB29" s="880"/>
      <c r="HC29" s="880"/>
      <c r="HD29" s="880"/>
      <c r="HE29" s="880"/>
      <c r="HF29" s="880"/>
      <c r="HG29" s="880"/>
      <c r="HH29" s="880"/>
      <c r="HI29" s="880"/>
      <c r="HJ29" s="880"/>
      <c r="HK29" s="880"/>
      <c r="HL29" s="880"/>
      <c r="HM29" s="880"/>
      <c r="HN29" s="880"/>
      <c r="HO29" s="880"/>
      <c r="HP29" s="880"/>
      <c r="HQ29" s="880"/>
      <c r="HR29" s="880"/>
      <c r="HS29" s="880"/>
      <c r="HT29" s="880"/>
      <c r="HU29" s="880"/>
      <c r="HV29" s="880"/>
      <c r="HW29" s="880"/>
      <c r="HX29" s="880"/>
      <c r="HY29" s="880"/>
      <c r="HZ29" s="880"/>
      <c r="IA29" s="880"/>
      <c r="IB29" s="880"/>
      <c r="IC29" s="880"/>
      <c r="ID29" s="880"/>
      <c r="IE29" s="880"/>
      <c r="IF29" s="880"/>
      <c r="IG29" s="880"/>
      <c r="IH29" s="880"/>
      <c r="II29" s="880"/>
      <c r="IJ29" s="880"/>
      <c r="IK29" s="880"/>
      <c r="IL29" s="880"/>
      <c r="IM29" s="880"/>
      <c r="IN29" s="880"/>
      <c r="IO29" s="880"/>
      <c r="IP29" s="880"/>
      <c r="IQ29" s="880"/>
      <c r="IR29" s="880"/>
      <c r="IS29" s="880"/>
      <c r="IT29" s="880"/>
      <c r="IU29" s="880"/>
      <c r="IV29" s="880"/>
    </row>
    <row r="30" spans="1:256" s="881" customFormat="1" ht="18.75" customHeight="1">
      <c r="A30" s="868" t="s">
        <v>2337</v>
      </c>
      <c r="B30" s="868">
        <v>4</v>
      </c>
      <c r="C30" s="869" t="s">
        <v>2265</v>
      </c>
      <c r="D30" s="870"/>
      <c r="E30" s="870" t="s">
        <v>2330</v>
      </c>
      <c r="F30" s="870"/>
      <c r="G30" s="870" t="s">
        <v>2341</v>
      </c>
      <c r="H30" s="870"/>
      <c r="I30" s="871" t="s">
        <v>2342</v>
      </c>
      <c r="J30" s="872" t="s">
        <v>2269</v>
      </c>
      <c r="K30" s="872" t="s">
        <v>2343</v>
      </c>
      <c r="L30" s="870"/>
      <c r="M30" s="873">
        <v>22.728000000000005</v>
      </c>
      <c r="N30" s="874"/>
      <c r="O30" s="874">
        <v>24.9</v>
      </c>
      <c r="P30" s="874"/>
      <c r="Q30" s="875">
        <v>18</v>
      </c>
      <c r="R30" s="875"/>
      <c r="S30" s="876">
        <v>8.7228915662650341E-2</v>
      </c>
      <c r="T30" s="870"/>
      <c r="U30" s="875">
        <v>36</v>
      </c>
      <c r="V30" s="877"/>
      <c r="W30" s="874">
        <v>33.75</v>
      </c>
      <c r="X30" s="874">
        <v>33.700000000000003</v>
      </c>
      <c r="Y30" s="874"/>
      <c r="Z30" s="874"/>
      <c r="AA30" s="874">
        <f t="shared" si="0"/>
        <v>6.4348728000000044</v>
      </c>
      <c r="AB30" s="870"/>
      <c r="AC30" s="872"/>
      <c r="AD30" s="872"/>
      <c r="AE30" s="870"/>
      <c r="AF30" s="870"/>
      <c r="AG30" s="870"/>
      <c r="AH30" s="870"/>
      <c r="AI30" s="878"/>
      <c r="AJ30" s="879"/>
      <c r="AK30" s="879"/>
      <c r="AL30" s="879"/>
      <c r="AM30" s="879"/>
      <c r="AN30" s="879"/>
      <c r="AO30" s="880"/>
      <c r="AP30" s="880"/>
      <c r="AQ30" s="880"/>
      <c r="AR30" s="880"/>
      <c r="AS30" s="880"/>
      <c r="AT30" s="880"/>
      <c r="AU30" s="880"/>
      <c r="AV30" s="880"/>
      <c r="AW30" s="880"/>
      <c r="AX30" s="880"/>
      <c r="AY30" s="880"/>
      <c r="AZ30" s="880"/>
      <c r="BA30" s="880"/>
      <c r="BB30" s="880"/>
      <c r="BC30" s="880"/>
      <c r="BD30" s="880"/>
      <c r="BE30" s="880"/>
      <c r="BF30" s="880"/>
      <c r="BG30" s="880"/>
      <c r="BH30" s="880"/>
      <c r="BI30" s="880"/>
      <c r="BJ30" s="880"/>
      <c r="BK30" s="880"/>
      <c r="BL30" s="880"/>
      <c r="BM30" s="880"/>
      <c r="BN30" s="880"/>
      <c r="BO30" s="880"/>
      <c r="BP30" s="880"/>
      <c r="BQ30" s="880"/>
      <c r="BR30" s="880"/>
      <c r="BS30" s="880"/>
      <c r="BT30" s="880"/>
      <c r="BU30" s="880"/>
      <c r="BV30" s="880"/>
      <c r="BW30" s="880"/>
      <c r="BX30" s="880"/>
      <c r="BY30" s="880"/>
      <c r="BZ30" s="880"/>
      <c r="CA30" s="880"/>
      <c r="CB30" s="880"/>
      <c r="CC30" s="880"/>
      <c r="CD30" s="880"/>
      <c r="CE30" s="880"/>
      <c r="CF30" s="880"/>
      <c r="CG30" s="880"/>
      <c r="CH30" s="880"/>
      <c r="CI30" s="880"/>
      <c r="CJ30" s="880"/>
      <c r="CK30" s="880"/>
      <c r="CL30" s="880"/>
      <c r="CM30" s="880"/>
      <c r="CN30" s="880"/>
      <c r="CO30" s="880"/>
      <c r="CP30" s="880"/>
      <c r="CQ30" s="880"/>
      <c r="CR30" s="880"/>
      <c r="CS30" s="880"/>
      <c r="CT30" s="880"/>
      <c r="CU30" s="880"/>
      <c r="CV30" s="880"/>
      <c r="CW30" s="880"/>
      <c r="CX30" s="880"/>
      <c r="CY30" s="880"/>
      <c r="CZ30" s="880"/>
      <c r="DA30" s="880"/>
      <c r="DB30" s="880"/>
      <c r="DC30" s="880"/>
      <c r="DD30" s="880"/>
      <c r="DE30" s="880"/>
      <c r="DF30" s="880"/>
      <c r="DG30" s="880"/>
      <c r="DH30" s="880"/>
      <c r="DI30" s="880"/>
      <c r="DJ30" s="880"/>
      <c r="DK30" s="880"/>
      <c r="DL30" s="880"/>
      <c r="DM30" s="880"/>
      <c r="DN30" s="880"/>
      <c r="DO30" s="880"/>
      <c r="DP30" s="880"/>
      <c r="DQ30" s="880"/>
      <c r="DR30" s="880"/>
      <c r="DS30" s="880"/>
      <c r="DT30" s="880"/>
      <c r="DU30" s="880"/>
      <c r="DV30" s="880"/>
      <c r="DW30" s="880"/>
      <c r="DX30" s="880"/>
      <c r="DY30" s="880"/>
      <c r="DZ30" s="880"/>
      <c r="EA30" s="880"/>
      <c r="EB30" s="880"/>
      <c r="EC30" s="880"/>
      <c r="ED30" s="880"/>
      <c r="EE30" s="880"/>
      <c r="EF30" s="880"/>
      <c r="EG30" s="880"/>
      <c r="EH30" s="880"/>
      <c r="EI30" s="880"/>
      <c r="EJ30" s="880"/>
      <c r="EK30" s="880"/>
      <c r="EL30" s="880"/>
      <c r="EM30" s="880"/>
      <c r="EN30" s="880"/>
      <c r="EO30" s="880"/>
      <c r="EP30" s="880"/>
      <c r="EQ30" s="880"/>
      <c r="ER30" s="880"/>
      <c r="ES30" s="880"/>
      <c r="ET30" s="880"/>
      <c r="EU30" s="880"/>
      <c r="EV30" s="880"/>
      <c r="EW30" s="880"/>
      <c r="EX30" s="880"/>
      <c r="EY30" s="880"/>
      <c r="EZ30" s="880"/>
      <c r="FA30" s="880"/>
      <c r="FB30" s="880"/>
      <c r="FC30" s="880"/>
      <c r="FD30" s="880"/>
      <c r="FE30" s="880"/>
      <c r="FF30" s="880"/>
      <c r="FG30" s="880"/>
      <c r="FH30" s="880"/>
      <c r="FI30" s="880"/>
      <c r="FJ30" s="880"/>
      <c r="FK30" s="880"/>
      <c r="FL30" s="880"/>
      <c r="FM30" s="880"/>
      <c r="FN30" s="880"/>
      <c r="FO30" s="880"/>
      <c r="FP30" s="880"/>
      <c r="FQ30" s="880"/>
      <c r="FR30" s="880"/>
      <c r="FS30" s="880"/>
      <c r="FT30" s="880"/>
      <c r="FU30" s="880"/>
      <c r="FV30" s="880"/>
      <c r="FW30" s="880"/>
      <c r="FX30" s="880"/>
      <c r="FY30" s="880"/>
      <c r="FZ30" s="880"/>
      <c r="GA30" s="880"/>
      <c r="GB30" s="880"/>
      <c r="GC30" s="880"/>
      <c r="GD30" s="880"/>
      <c r="GE30" s="880"/>
      <c r="GF30" s="880"/>
      <c r="GG30" s="880"/>
      <c r="GH30" s="880"/>
      <c r="GI30" s="880"/>
      <c r="GJ30" s="880"/>
      <c r="GK30" s="880"/>
      <c r="GL30" s="880"/>
      <c r="GM30" s="880"/>
      <c r="GN30" s="880"/>
      <c r="GO30" s="880"/>
      <c r="GP30" s="880"/>
      <c r="GQ30" s="880"/>
      <c r="GR30" s="880"/>
      <c r="GS30" s="880"/>
      <c r="GT30" s="880"/>
      <c r="GU30" s="880"/>
      <c r="GV30" s="880"/>
      <c r="GW30" s="880"/>
      <c r="GX30" s="880"/>
      <c r="GY30" s="880"/>
      <c r="GZ30" s="880"/>
      <c r="HA30" s="880"/>
      <c r="HB30" s="880"/>
      <c r="HC30" s="880"/>
      <c r="HD30" s="880"/>
      <c r="HE30" s="880"/>
      <c r="HF30" s="880"/>
      <c r="HG30" s="880"/>
      <c r="HH30" s="880"/>
      <c r="HI30" s="880"/>
      <c r="HJ30" s="880"/>
      <c r="HK30" s="880"/>
      <c r="HL30" s="880"/>
      <c r="HM30" s="880"/>
      <c r="HN30" s="880"/>
      <c r="HO30" s="880"/>
      <c r="HP30" s="880"/>
      <c r="HQ30" s="880"/>
      <c r="HR30" s="880"/>
      <c r="HS30" s="880"/>
      <c r="HT30" s="880"/>
      <c r="HU30" s="880"/>
      <c r="HV30" s="880"/>
      <c r="HW30" s="880"/>
      <c r="HX30" s="880"/>
      <c r="HY30" s="880"/>
      <c r="HZ30" s="880"/>
      <c r="IA30" s="880"/>
      <c r="IB30" s="880"/>
      <c r="IC30" s="880"/>
      <c r="ID30" s="880"/>
      <c r="IE30" s="880"/>
      <c r="IF30" s="880"/>
      <c r="IG30" s="880"/>
      <c r="IH30" s="880"/>
      <c r="II30" s="880"/>
      <c r="IJ30" s="880"/>
      <c r="IK30" s="880"/>
      <c r="IL30" s="880"/>
      <c r="IM30" s="880"/>
      <c r="IN30" s="880"/>
      <c r="IO30" s="880"/>
      <c r="IP30" s="880"/>
      <c r="IQ30" s="880"/>
      <c r="IR30" s="880"/>
      <c r="IS30" s="880"/>
      <c r="IT30" s="880"/>
      <c r="IU30" s="880"/>
      <c r="IV30" s="880"/>
    </row>
    <row r="31" spans="1:256" s="881" customFormat="1" ht="18.75" customHeight="1">
      <c r="A31" s="868" t="s">
        <v>2337</v>
      </c>
      <c r="B31" s="868">
        <v>5</v>
      </c>
      <c r="C31" s="869" t="s">
        <v>2265</v>
      </c>
      <c r="D31" s="870"/>
      <c r="E31" s="870" t="s">
        <v>2344</v>
      </c>
      <c r="F31" s="870"/>
      <c r="G31" s="870" t="s">
        <v>2345</v>
      </c>
      <c r="H31" s="870"/>
      <c r="I31" s="871" t="s">
        <v>2346</v>
      </c>
      <c r="J31" s="872" t="s">
        <v>2269</v>
      </c>
      <c r="K31" s="872" t="s">
        <v>2347</v>
      </c>
      <c r="L31" s="870"/>
      <c r="M31" s="873">
        <v>22.67</v>
      </c>
      <c r="N31" s="874"/>
      <c r="O31" s="874">
        <v>24.5</v>
      </c>
      <c r="P31" s="874"/>
      <c r="Q31" s="875">
        <v>16.5</v>
      </c>
      <c r="R31" s="875"/>
      <c r="S31" s="876">
        <v>7.4693877551020332E-2</v>
      </c>
      <c r="T31" s="870"/>
      <c r="U31" s="875">
        <v>32.9</v>
      </c>
      <c r="V31" s="877"/>
      <c r="W31" s="874">
        <v>32.9</v>
      </c>
      <c r="X31" s="874">
        <v>33.799999999999997</v>
      </c>
      <c r="Y31" s="874"/>
      <c r="Z31" s="874"/>
      <c r="AA31" s="874">
        <f t="shared" si="0"/>
        <v>7.872517000000002</v>
      </c>
      <c r="AB31" s="870"/>
      <c r="AC31" s="872"/>
      <c r="AD31" s="872"/>
      <c r="AE31" s="870"/>
      <c r="AF31" s="870"/>
      <c r="AG31" s="870"/>
      <c r="AH31" s="870"/>
      <c r="AI31" s="878"/>
      <c r="AJ31" s="879"/>
      <c r="AK31" s="879"/>
      <c r="AL31" s="879"/>
      <c r="AM31" s="879"/>
      <c r="AN31" s="879"/>
      <c r="AO31" s="880"/>
      <c r="AP31" s="880"/>
      <c r="AQ31" s="880"/>
      <c r="AR31" s="880"/>
      <c r="AS31" s="880"/>
      <c r="AT31" s="880"/>
      <c r="AU31" s="880"/>
      <c r="AV31" s="880"/>
      <c r="AW31" s="880"/>
      <c r="AX31" s="880"/>
      <c r="AY31" s="880"/>
      <c r="AZ31" s="880"/>
      <c r="BA31" s="880"/>
      <c r="BB31" s="880"/>
      <c r="BC31" s="880"/>
      <c r="BD31" s="880"/>
      <c r="BE31" s="880"/>
      <c r="BF31" s="880"/>
      <c r="BG31" s="880"/>
      <c r="BH31" s="880"/>
      <c r="BI31" s="880"/>
      <c r="BJ31" s="880"/>
      <c r="BK31" s="880"/>
      <c r="BL31" s="880"/>
      <c r="BM31" s="880"/>
      <c r="BN31" s="880"/>
      <c r="BO31" s="880"/>
      <c r="BP31" s="880"/>
      <c r="BQ31" s="880"/>
      <c r="BR31" s="880"/>
      <c r="BS31" s="880"/>
      <c r="BT31" s="880"/>
      <c r="BU31" s="880"/>
      <c r="BV31" s="880"/>
      <c r="BW31" s="880"/>
      <c r="BX31" s="880"/>
      <c r="BY31" s="880"/>
      <c r="BZ31" s="880"/>
      <c r="CA31" s="880"/>
      <c r="CB31" s="880"/>
      <c r="CC31" s="880"/>
      <c r="CD31" s="880"/>
      <c r="CE31" s="880"/>
      <c r="CF31" s="880"/>
      <c r="CG31" s="880"/>
      <c r="CH31" s="880"/>
      <c r="CI31" s="880"/>
      <c r="CJ31" s="880"/>
      <c r="CK31" s="880"/>
      <c r="CL31" s="880"/>
      <c r="CM31" s="880"/>
      <c r="CN31" s="880"/>
      <c r="CO31" s="880"/>
      <c r="CP31" s="880"/>
      <c r="CQ31" s="880"/>
      <c r="CR31" s="880"/>
      <c r="CS31" s="880"/>
      <c r="CT31" s="880"/>
      <c r="CU31" s="880"/>
      <c r="CV31" s="880"/>
      <c r="CW31" s="880"/>
      <c r="CX31" s="880"/>
      <c r="CY31" s="880"/>
      <c r="CZ31" s="880"/>
      <c r="DA31" s="880"/>
      <c r="DB31" s="880"/>
      <c r="DC31" s="880"/>
      <c r="DD31" s="880"/>
      <c r="DE31" s="880"/>
      <c r="DF31" s="880"/>
      <c r="DG31" s="880"/>
      <c r="DH31" s="880"/>
      <c r="DI31" s="880"/>
      <c r="DJ31" s="880"/>
      <c r="DK31" s="880"/>
      <c r="DL31" s="880"/>
      <c r="DM31" s="880"/>
      <c r="DN31" s="880"/>
      <c r="DO31" s="880"/>
      <c r="DP31" s="880"/>
      <c r="DQ31" s="880"/>
      <c r="DR31" s="880"/>
      <c r="DS31" s="880"/>
      <c r="DT31" s="880"/>
      <c r="DU31" s="880"/>
      <c r="DV31" s="880"/>
      <c r="DW31" s="880"/>
      <c r="DX31" s="880"/>
      <c r="DY31" s="880"/>
      <c r="DZ31" s="880"/>
      <c r="EA31" s="880"/>
      <c r="EB31" s="880"/>
      <c r="EC31" s="880"/>
      <c r="ED31" s="880"/>
      <c r="EE31" s="880"/>
      <c r="EF31" s="880"/>
      <c r="EG31" s="880"/>
      <c r="EH31" s="880"/>
      <c r="EI31" s="880"/>
      <c r="EJ31" s="880"/>
      <c r="EK31" s="880"/>
      <c r="EL31" s="880"/>
      <c r="EM31" s="880"/>
      <c r="EN31" s="880"/>
      <c r="EO31" s="880"/>
      <c r="EP31" s="880"/>
      <c r="EQ31" s="880"/>
      <c r="ER31" s="880"/>
      <c r="ES31" s="880"/>
      <c r="ET31" s="880"/>
      <c r="EU31" s="880"/>
      <c r="EV31" s="880"/>
      <c r="EW31" s="880"/>
      <c r="EX31" s="880"/>
      <c r="EY31" s="880"/>
      <c r="EZ31" s="880"/>
      <c r="FA31" s="880"/>
      <c r="FB31" s="880"/>
      <c r="FC31" s="880"/>
      <c r="FD31" s="880"/>
      <c r="FE31" s="880"/>
      <c r="FF31" s="880"/>
      <c r="FG31" s="880"/>
      <c r="FH31" s="880"/>
      <c r="FI31" s="880"/>
      <c r="FJ31" s="880"/>
      <c r="FK31" s="880"/>
      <c r="FL31" s="880"/>
      <c r="FM31" s="880"/>
      <c r="FN31" s="880"/>
      <c r="FO31" s="880"/>
      <c r="FP31" s="880"/>
      <c r="FQ31" s="880"/>
      <c r="FR31" s="880"/>
      <c r="FS31" s="880"/>
      <c r="FT31" s="880"/>
      <c r="FU31" s="880"/>
      <c r="FV31" s="880"/>
      <c r="FW31" s="880"/>
      <c r="FX31" s="880"/>
      <c r="FY31" s="880"/>
      <c r="FZ31" s="880"/>
      <c r="GA31" s="880"/>
      <c r="GB31" s="880"/>
      <c r="GC31" s="880"/>
      <c r="GD31" s="880"/>
      <c r="GE31" s="880"/>
      <c r="GF31" s="880"/>
      <c r="GG31" s="880"/>
      <c r="GH31" s="880"/>
      <c r="GI31" s="880"/>
      <c r="GJ31" s="880"/>
      <c r="GK31" s="880"/>
      <c r="GL31" s="880"/>
      <c r="GM31" s="880"/>
      <c r="GN31" s="880"/>
      <c r="GO31" s="880"/>
      <c r="GP31" s="880"/>
      <c r="GQ31" s="880"/>
      <c r="GR31" s="880"/>
      <c r="GS31" s="880"/>
      <c r="GT31" s="880"/>
      <c r="GU31" s="880"/>
      <c r="GV31" s="880"/>
      <c r="GW31" s="880"/>
      <c r="GX31" s="880"/>
      <c r="GY31" s="880"/>
      <c r="GZ31" s="880"/>
      <c r="HA31" s="880"/>
      <c r="HB31" s="880"/>
      <c r="HC31" s="880"/>
      <c r="HD31" s="880"/>
      <c r="HE31" s="880"/>
      <c r="HF31" s="880"/>
      <c r="HG31" s="880"/>
      <c r="HH31" s="880"/>
      <c r="HI31" s="880"/>
      <c r="HJ31" s="880"/>
      <c r="HK31" s="880"/>
      <c r="HL31" s="880"/>
      <c r="HM31" s="880"/>
      <c r="HN31" s="880"/>
      <c r="HO31" s="880"/>
      <c r="HP31" s="880"/>
      <c r="HQ31" s="880"/>
      <c r="HR31" s="880"/>
      <c r="HS31" s="880"/>
      <c r="HT31" s="880"/>
      <c r="HU31" s="880"/>
      <c r="HV31" s="880"/>
      <c r="HW31" s="880"/>
      <c r="HX31" s="880"/>
      <c r="HY31" s="880"/>
      <c r="HZ31" s="880"/>
      <c r="IA31" s="880"/>
      <c r="IB31" s="880"/>
      <c r="IC31" s="880"/>
      <c r="ID31" s="880"/>
      <c r="IE31" s="880"/>
      <c r="IF31" s="880"/>
      <c r="IG31" s="880"/>
      <c r="IH31" s="880"/>
      <c r="II31" s="880"/>
      <c r="IJ31" s="880"/>
      <c r="IK31" s="880"/>
      <c r="IL31" s="880"/>
      <c r="IM31" s="880"/>
      <c r="IN31" s="880"/>
      <c r="IO31" s="880"/>
      <c r="IP31" s="880"/>
      <c r="IQ31" s="880"/>
      <c r="IR31" s="880"/>
      <c r="IS31" s="880"/>
      <c r="IT31" s="880"/>
      <c r="IU31" s="880"/>
      <c r="IV31" s="880"/>
    </row>
    <row r="32" spans="1:256" s="895" customFormat="1" ht="18.75" customHeight="1">
      <c r="A32" s="901" t="s">
        <v>2337</v>
      </c>
      <c r="B32" s="868">
        <v>6</v>
      </c>
      <c r="C32" s="883" t="s">
        <v>2286</v>
      </c>
      <c r="D32" s="884"/>
      <c r="E32" s="885" t="s">
        <v>2344</v>
      </c>
      <c r="F32" s="885"/>
      <c r="G32" s="896" t="s">
        <v>2348</v>
      </c>
      <c r="H32" s="885"/>
      <c r="I32" s="897" t="s">
        <v>2349</v>
      </c>
      <c r="J32" s="887"/>
      <c r="K32" s="887" t="s">
        <v>2350</v>
      </c>
      <c r="L32" s="885"/>
      <c r="M32" s="899">
        <v>34.43</v>
      </c>
      <c r="N32" s="889"/>
      <c r="O32" s="889">
        <v>38.799999999999997</v>
      </c>
      <c r="P32" s="889"/>
      <c r="Q32" s="875">
        <v>22.5</v>
      </c>
      <c r="R32" s="875"/>
      <c r="S32" s="890">
        <v>0.11262886597938139</v>
      </c>
      <c r="T32" s="885"/>
      <c r="U32" s="875">
        <v>44.9</v>
      </c>
      <c r="V32" s="877"/>
      <c r="W32" s="891">
        <v>44.9</v>
      </c>
      <c r="X32" s="891">
        <v>39.9</v>
      </c>
      <c r="Y32" s="891"/>
      <c r="Z32" s="891"/>
      <c r="AA32" s="874">
        <f t="shared" si="0"/>
        <v>14.515692999999999</v>
      </c>
      <c r="AB32" s="885"/>
      <c r="AC32" s="887"/>
      <c r="AD32" s="887"/>
      <c r="AE32" s="885"/>
      <c r="AF32" s="885"/>
      <c r="AG32" s="885"/>
      <c r="AH32" s="885"/>
      <c r="AI32" s="892"/>
      <c r="AJ32" s="893"/>
      <c r="AK32" s="893"/>
      <c r="AL32" s="893"/>
      <c r="AM32" s="893"/>
      <c r="AN32" s="893"/>
      <c r="AO32" s="894"/>
      <c r="AP32" s="894"/>
      <c r="AQ32" s="894"/>
      <c r="AR32" s="894"/>
      <c r="AS32" s="894"/>
      <c r="AT32" s="894"/>
      <c r="AU32" s="894"/>
      <c r="AV32" s="894"/>
      <c r="AW32" s="894"/>
      <c r="AX32" s="894"/>
      <c r="AY32" s="894"/>
      <c r="AZ32" s="894"/>
      <c r="BA32" s="894"/>
      <c r="BB32" s="894"/>
      <c r="BC32" s="894"/>
      <c r="BD32" s="894"/>
      <c r="BE32" s="894"/>
      <c r="BF32" s="894"/>
      <c r="BG32" s="894"/>
      <c r="BH32" s="894"/>
      <c r="BI32" s="894"/>
      <c r="BJ32" s="894"/>
      <c r="BK32" s="894"/>
      <c r="BL32" s="894"/>
      <c r="BM32" s="894"/>
      <c r="BN32" s="894"/>
      <c r="BO32" s="894"/>
      <c r="BP32" s="894"/>
      <c r="BQ32" s="894"/>
      <c r="BR32" s="894"/>
      <c r="BS32" s="894"/>
      <c r="BT32" s="894"/>
      <c r="BU32" s="894"/>
      <c r="BV32" s="894"/>
      <c r="BW32" s="894"/>
      <c r="BX32" s="894"/>
      <c r="BY32" s="894"/>
      <c r="BZ32" s="894"/>
      <c r="CA32" s="894"/>
      <c r="CB32" s="894"/>
      <c r="CC32" s="894"/>
      <c r="CD32" s="894"/>
      <c r="CE32" s="894"/>
      <c r="CF32" s="894"/>
      <c r="CG32" s="894"/>
      <c r="CH32" s="894"/>
      <c r="CI32" s="894"/>
      <c r="CJ32" s="894"/>
      <c r="CK32" s="894"/>
      <c r="CL32" s="894"/>
      <c r="CM32" s="894"/>
      <c r="CN32" s="894"/>
      <c r="CO32" s="894"/>
      <c r="CP32" s="894"/>
      <c r="CQ32" s="894"/>
      <c r="CR32" s="894"/>
      <c r="CS32" s="894"/>
      <c r="CT32" s="894"/>
      <c r="CU32" s="894"/>
      <c r="CV32" s="894"/>
      <c r="CW32" s="894"/>
      <c r="CX32" s="894"/>
      <c r="CY32" s="894"/>
      <c r="CZ32" s="894"/>
      <c r="DA32" s="894"/>
      <c r="DB32" s="894"/>
      <c r="DC32" s="894"/>
      <c r="DD32" s="894"/>
      <c r="DE32" s="894"/>
      <c r="DF32" s="894"/>
      <c r="DG32" s="894"/>
      <c r="DH32" s="894"/>
      <c r="DI32" s="894"/>
      <c r="DJ32" s="894"/>
      <c r="DK32" s="894"/>
      <c r="DL32" s="894"/>
      <c r="DM32" s="894"/>
      <c r="DN32" s="894"/>
      <c r="DO32" s="894"/>
      <c r="DP32" s="894"/>
      <c r="DQ32" s="894"/>
      <c r="DR32" s="894"/>
      <c r="DS32" s="894"/>
      <c r="DT32" s="894"/>
      <c r="DU32" s="894"/>
      <c r="DV32" s="894"/>
      <c r="DW32" s="894"/>
      <c r="DX32" s="894"/>
      <c r="DY32" s="894"/>
      <c r="DZ32" s="894"/>
      <c r="EA32" s="894"/>
      <c r="EB32" s="894"/>
      <c r="EC32" s="894"/>
      <c r="ED32" s="894"/>
      <c r="EE32" s="894"/>
      <c r="EF32" s="894"/>
      <c r="EG32" s="894"/>
      <c r="EH32" s="894"/>
      <c r="EI32" s="894"/>
      <c r="EJ32" s="894"/>
      <c r="EK32" s="894"/>
      <c r="EL32" s="894"/>
      <c r="EM32" s="894"/>
      <c r="EN32" s="894"/>
      <c r="EO32" s="894"/>
      <c r="EP32" s="894"/>
      <c r="EQ32" s="894"/>
      <c r="ER32" s="894"/>
      <c r="ES32" s="894"/>
      <c r="ET32" s="894"/>
      <c r="EU32" s="894"/>
      <c r="EV32" s="894"/>
      <c r="EW32" s="894"/>
      <c r="EX32" s="894"/>
      <c r="EY32" s="894"/>
      <c r="EZ32" s="894"/>
      <c r="FA32" s="894"/>
      <c r="FB32" s="894"/>
      <c r="FC32" s="894"/>
      <c r="FD32" s="894"/>
      <c r="FE32" s="894"/>
      <c r="FF32" s="894"/>
      <c r="FG32" s="894"/>
      <c r="FH32" s="894"/>
      <c r="FI32" s="894"/>
      <c r="FJ32" s="894"/>
      <c r="FK32" s="894"/>
      <c r="FL32" s="894"/>
      <c r="FM32" s="894"/>
      <c r="FN32" s="894"/>
      <c r="FO32" s="894"/>
      <c r="FP32" s="894"/>
      <c r="FQ32" s="894"/>
      <c r="FR32" s="894"/>
      <c r="FS32" s="894"/>
      <c r="FT32" s="894"/>
      <c r="FU32" s="894"/>
      <c r="FV32" s="894"/>
      <c r="FW32" s="894"/>
      <c r="FX32" s="894"/>
      <c r="FY32" s="894"/>
      <c r="FZ32" s="894"/>
      <c r="GA32" s="894"/>
      <c r="GB32" s="894"/>
      <c r="GC32" s="894"/>
      <c r="GD32" s="894"/>
      <c r="GE32" s="894"/>
      <c r="GF32" s="894"/>
      <c r="GG32" s="894"/>
      <c r="GH32" s="894"/>
      <c r="GI32" s="894"/>
      <c r="GJ32" s="894"/>
      <c r="GK32" s="894"/>
      <c r="GL32" s="894"/>
      <c r="GM32" s="894"/>
      <c r="GN32" s="894"/>
      <c r="GO32" s="894"/>
      <c r="GP32" s="894"/>
      <c r="GQ32" s="894"/>
      <c r="GR32" s="894"/>
      <c r="GS32" s="894"/>
      <c r="GT32" s="894"/>
      <c r="GU32" s="894"/>
      <c r="GV32" s="894"/>
      <c r="GW32" s="894"/>
      <c r="GX32" s="894"/>
      <c r="GY32" s="894"/>
      <c r="GZ32" s="894"/>
      <c r="HA32" s="894"/>
      <c r="HB32" s="894"/>
      <c r="HC32" s="894"/>
      <c r="HD32" s="894"/>
      <c r="HE32" s="894"/>
      <c r="HF32" s="894"/>
      <c r="HG32" s="894"/>
      <c r="HH32" s="894"/>
      <c r="HI32" s="894"/>
      <c r="HJ32" s="894"/>
      <c r="HK32" s="894"/>
      <c r="HL32" s="894"/>
      <c r="HM32" s="894"/>
      <c r="HN32" s="894"/>
      <c r="HO32" s="894"/>
      <c r="HP32" s="894"/>
      <c r="HQ32" s="894"/>
      <c r="HR32" s="894"/>
      <c r="HS32" s="894"/>
      <c r="HT32" s="894"/>
      <c r="HU32" s="894"/>
      <c r="HV32" s="894"/>
      <c r="HW32" s="894"/>
      <c r="HX32" s="894"/>
      <c r="HY32" s="894"/>
      <c r="HZ32" s="894"/>
      <c r="IA32" s="894"/>
      <c r="IB32" s="894"/>
      <c r="IC32" s="894"/>
      <c r="ID32" s="894"/>
      <c r="IE32" s="894"/>
      <c r="IF32" s="894"/>
      <c r="IG32" s="894"/>
      <c r="IH32" s="894"/>
      <c r="II32" s="894"/>
      <c r="IJ32" s="894"/>
      <c r="IK32" s="894"/>
      <c r="IL32" s="894"/>
      <c r="IM32" s="894"/>
      <c r="IN32" s="894"/>
      <c r="IO32" s="894"/>
      <c r="IP32" s="894"/>
      <c r="IQ32" s="894"/>
      <c r="IR32" s="894"/>
      <c r="IS32" s="894"/>
      <c r="IT32" s="894"/>
      <c r="IU32" s="894"/>
      <c r="IV32" s="894"/>
    </row>
    <row r="33" spans="1:256" s="895" customFormat="1" ht="18.75" customHeight="1">
      <c r="A33" s="901" t="s">
        <v>2351</v>
      </c>
      <c r="B33" s="868">
        <v>7</v>
      </c>
      <c r="C33" s="883" t="s">
        <v>2286</v>
      </c>
      <c r="D33" s="884"/>
      <c r="E33" s="885" t="s">
        <v>2344</v>
      </c>
      <c r="F33" s="885"/>
      <c r="G33" s="896" t="s">
        <v>2352</v>
      </c>
      <c r="H33" s="885"/>
      <c r="I33" s="897" t="s">
        <v>2353</v>
      </c>
      <c r="J33" s="887"/>
      <c r="K33" s="887" t="s">
        <v>2354</v>
      </c>
      <c r="L33" s="885"/>
      <c r="M33" s="899">
        <v>34.43</v>
      </c>
      <c r="N33" s="889"/>
      <c r="O33" s="889">
        <v>38.799999999999997</v>
      </c>
      <c r="P33" s="889"/>
      <c r="Q33" s="875">
        <v>22.5</v>
      </c>
      <c r="R33" s="875"/>
      <c r="S33" s="890">
        <v>0.11262886597938139</v>
      </c>
      <c r="T33" s="885"/>
      <c r="U33" s="875">
        <v>44.9</v>
      </c>
      <c r="V33" s="877"/>
      <c r="W33" s="891">
        <v>44.9</v>
      </c>
      <c r="X33" s="891">
        <v>39.9</v>
      </c>
      <c r="Y33" s="891"/>
      <c r="Z33" s="891"/>
      <c r="AA33" s="874">
        <f t="shared" si="0"/>
        <v>14.515692999999999</v>
      </c>
      <c r="AB33" s="885"/>
      <c r="AC33" s="887"/>
      <c r="AD33" s="887"/>
      <c r="AE33" s="885"/>
      <c r="AF33" s="885"/>
      <c r="AG33" s="885"/>
      <c r="AH33" s="885"/>
      <c r="AI33" s="892"/>
      <c r="AJ33" s="893"/>
      <c r="AK33" s="893"/>
      <c r="AL33" s="893"/>
      <c r="AM33" s="893"/>
      <c r="AN33" s="893"/>
      <c r="AO33" s="894"/>
      <c r="AP33" s="894"/>
      <c r="AQ33" s="894"/>
      <c r="AR33" s="894"/>
      <c r="AS33" s="894"/>
      <c r="AT33" s="894"/>
      <c r="AU33" s="894"/>
      <c r="AV33" s="894"/>
      <c r="AW33" s="894"/>
      <c r="AX33" s="894"/>
      <c r="AY33" s="894"/>
      <c r="AZ33" s="894"/>
      <c r="BA33" s="894"/>
      <c r="BB33" s="894"/>
      <c r="BC33" s="894"/>
      <c r="BD33" s="894"/>
      <c r="BE33" s="894"/>
      <c r="BF33" s="894"/>
      <c r="BG33" s="894"/>
      <c r="BH33" s="894"/>
      <c r="BI33" s="894"/>
      <c r="BJ33" s="894"/>
      <c r="BK33" s="894"/>
      <c r="BL33" s="894"/>
      <c r="BM33" s="894"/>
      <c r="BN33" s="894"/>
      <c r="BO33" s="894"/>
      <c r="BP33" s="894"/>
      <c r="BQ33" s="894"/>
      <c r="BR33" s="894"/>
      <c r="BS33" s="894"/>
      <c r="BT33" s="894"/>
      <c r="BU33" s="894"/>
      <c r="BV33" s="894"/>
      <c r="BW33" s="894"/>
      <c r="BX33" s="894"/>
      <c r="BY33" s="894"/>
      <c r="BZ33" s="894"/>
      <c r="CA33" s="894"/>
      <c r="CB33" s="894"/>
      <c r="CC33" s="894"/>
      <c r="CD33" s="894"/>
      <c r="CE33" s="894"/>
      <c r="CF33" s="894"/>
      <c r="CG33" s="894"/>
      <c r="CH33" s="894"/>
      <c r="CI33" s="894"/>
      <c r="CJ33" s="894"/>
      <c r="CK33" s="894"/>
      <c r="CL33" s="894"/>
      <c r="CM33" s="894"/>
      <c r="CN33" s="894"/>
      <c r="CO33" s="894"/>
      <c r="CP33" s="894"/>
      <c r="CQ33" s="894"/>
      <c r="CR33" s="894"/>
      <c r="CS33" s="894"/>
      <c r="CT33" s="894"/>
      <c r="CU33" s="894"/>
      <c r="CV33" s="894"/>
      <c r="CW33" s="894"/>
      <c r="CX33" s="894"/>
      <c r="CY33" s="894"/>
      <c r="CZ33" s="894"/>
      <c r="DA33" s="894"/>
      <c r="DB33" s="894"/>
      <c r="DC33" s="894"/>
      <c r="DD33" s="894"/>
      <c r="DE33" s="894"/>
      <c r="DF33" s="894"/>
      <c r="DG33" s="894"/>
      <c r="DH33" s="894"/>
      <c r="DI33" s="894"/>
      <c r="DJ33" s="894"/>
      <c r="DK33" s="894"/>
      <c r="DL33" s="894"/>
      <c r="DM33" s="894"/>
      <c r="DN33" s="894"/>
      <c r="DO33" s="894"/>
      <c r="DP33" s="894"/>
      <c r="DQ33" s="894"/>
      <c r="DR33" s="894"/>
      <c r="DS33" s="894"/>
      <c r="DT33" s="894"/>
      <c r="DU33" s="894"/>
      <c r="DV33" s="894"/>
      <c r="DW33" s="894"/>
      <c r="DX33" s="894"/>
      <c r="DY33" s="894"/>
      <c r="DZ33" s="894"/>
      <c r="EA33" s="894"/>
      <c r="EB33" s="894"/>
      <c r="EC33" s="894"/>
      <c r="ED33" s="894"/>
      <c r="EE33" s="894"/>
      <c r="EF33" s="894"/>
      <c r="EG33" s="894"/>
      <c r="EH33" s="894"/>
      <c r="EI33" s="894"/>
      <c r="EJ33" s="894"/>
      <c r="EK33" s="894"/>
      <c r="EL33" s="894"/>
      <c r="EM33" s="894"/>
      <c r="EN33" s="894"/>
      <c r="EO33" s="894"/>
      <c r="EP33" s="894"/>
      <c r="EQ33" s="894"/>
      <c r="ER33" s="894"/>
      <c r="ES33" s="894"/>
      <c r="ET33" s="894"/>
      <c r="EU33" s="894"/>
      <c r="EV33" s="894"/>
      <c r="EW33" s="894"/>
      <c r="EX33" s="894"/>
      <c r="EY33" s="894"/>
      <c r="EZ33" s="894"/>
      <c r="FA33" s="894"/>
      <c r="FB33" s="894"/>
      <c r="FC33" s="894"/>
      <c r="FD33" s="894"/>
      <c r="FE33" s="894"/>
      <c r="FF33" s="894"/>
      <c r="FG33" s="894"/>
      <c r="FH33" s="894"/>
      <c r="FI33" s="894"/>
      <c r="FJ33" s="894"/>
      <c r="FK33" s="894"/>
      <c r="FL33" s="894"/>
      <c r="FM33" s="894"/>
      <c r="FN33" s="894"/>
      <c r="FO33" s="894"/>
      <c r="FP33" s="894"/>
      <c r="FQ33" s="894"/>
      <c r="FR33" s="894"/>
      <c r="FS33" s="894"/>
      <c r="FT33" s="894"/>
      <c r="FU33" s="894"/>
      <c r="FV33" s="894"/>
      <c r="FW33" s="894"/>
      <c r="FX33" s="894"/>
      <c r="FY33" s="894"/>
      <c r="FZ33" s="894"/>
      <c r="GA33" s="894"/>
      <c r="GB33" s="894"/>
      <c r="GC33" s="894"/>
      <c r="GD33" s="894"/>
      <c r="GE33" s="894"/>
      <c r="GF33" s="894"/>
      <c r="GG33" s="894"/>
      <c r="GH33" s="894"/>
      <c r="GI33" s="894"/>
      <c r="GJ33" s="894"/>
      <c r="GK33" s="894"/>
      <c r="GL33" s="894"/>
      <c r="GM33" s="894"/>
      <c r="GN33" s="894"/>
      <c r="GO33" s="894"/>
      <c r="GP33" s="894"/>
      <c r="GQ33" s="894"/>
      <c r="GR33" s="894"/>
      <c r="GS33" s="894"/>
      <c r="GT33" s="894"/>
      <c r="GU33" s="894"/>
      <c r="GV33" s="894"/>
      <c r="GW33" s="894"/>
      <c r="GX33" s="894"/>
      <c r="GY33" s="894"/>
      <c r="GZ33" s="894"/>
      <c r="HA33" s="894"/>
      <c r="HB33" s="894"/>
      <c r="HC33" s="894"/>
      <c r="HD33" s="894"/>
      <c r="HE33" s="894"/>
      <c r="HF33" s="894"/>
      <c r="HG33" s="894"/>
      <c r="HH33" s="894"/>
      <c r="HI33" s="894"/>
      <c r="HJ33" s="894"/>
      <c r="HK33" s="894"/>
      <c r="HL33" s="894"/>
      <c r="HM33" s="894"/>
      <c r="HN33" s="894"/>
      <c r="HO33" s="894"/>
      <c r="HP33" s="894"/>
      <c r="HQ33" s="894"/>
      <c r="HR33" s="894"/>
      <c r="HS33" s="894"/>
      <c r="HT33" s="894"/>
      <c r="HU33" s="894"/>
      <c r="HV33" s="894"/>
      <c r="HW33" s="894"/>
      <c r="HX33" s="894"/>
      <c r="HY33" s="894"/>
      <c r="HZ33" s="894"/>
      <c r="IA33" s="894"/>
      <c r="IB33" s="894"/>
      <c r="IC33" s="894"/>
      <c r="ID33" s="894"/>
      <c r="IE33" s="894"/>
      <c r="IF33" s="894"/>
      <c r="IG33" s="894"/>
      <c r="IH33" s="894"/>
      <c r="II33" s="894"/>
      <c r="IJ33" s="894"/>
      <c r="IK33" s="894"/>
      <c r="IL33" s="894"/>
      <c r="IM33" s="894"/>
      <c r="IN33" s="894"/>
      <c r="IO33" s="894"/>
      <c r="IP33" s="894"/>
      <c r="IQ33" s="894"/>
      <c r="IR33" s="894"/>
      <c r="IS33" s="894"/>
      <c r="IT33" s="894"/>
      <c r="IU33" s="894"/>
      <c r="IV33" s="894"/>
    </row>
    <row r="34" spans="1:256" s="895" customFormat="1" ht="18.75" customHeight="1">
      <c r="A34" s="901" t="s">
        <v>2351</v>
      </c>
      <c r="B34" s="868">
        <v>8</v>
      </c>
      <c r="C34" s="883" t="s">
        <v>2286</v>
      </c>
      <c r="D34" s="884"/>
      <c r="E34" s="885" t="s">
        <v>2344</v>
      </c>
      <c r="F34" s="885"/>
      <c r="G34" s="896" t="s">
        <v>2355</v>
      </c>
      <c r="H34" s="885"/>
      <c r="I34" s="897" t="s">
        <v>2356</v>
      </c>
      <c r="J34" s="887"/>
      <c r="K34" s="887" t="s">
        <v>2357</v>
      </c>
      <c r="L34" s="885"/>
      <c r="M34" s="899">
        <v>35.85</v>
      </c>
      <c r="N34" s="889"/>
      <c r="O34" s="889">
        <v>38.799999999999997</v>
      </c>
      <c r="P34" s="889"/>
      <c r="Q34" s="875">
        <v>22.5</v>
      </c>
      <c r="R34" s="875"/>
      <c r="S34" s="890">
        <v>7.6030927835051443E-2</v>
      </c>
      <c r="T34" s="885"/>
      <c r="U34" s="875">
        <v>44.9</v>
      </c>
      <c r="V34" s="877"/>
      <c r="W34" s="891">
        <v>44.9</v>
      </c>
      <c r="X34" s="891">
        <v>39.9</v>
      </c>
      <c r="Y34" s="891"/>
      <c r="Z34" s="891"/>
      <c r="AA34" s="874">
        <f t="shared" si="0"/>
        <v>16.042335000000001</v>
      </c>
      <c r="AB34" s="885"/>
      <c r="AC34" s="887"/>
      <c r="AD34" s="887"/>
      <c r="AE34" s="885"/>
      <c r="AF34" s="885"/>
      <c r="AG34" s="885"/>
      <c r="AH34" s="885"/>
      <c r="AI34" s="892"/>
      <c r="AJ34" s="893"/>
      <c r="AK34" s="893"/>
      <c r="AL34" s="893"/>
      <c r="AM34" s="893"/>
      <c r="AN34" s="893"/>
      <c r="AO34" s="894"/>
      <c r="AP34" s="894"/>
      <c r="AQ34" s="894"/>
      <c r="AR34" s="894"/>
      <c r="AS34" s="894"/>
      <c r="AT34" s="894"/>
      <c r="AU34" s="894"/>
      <c r="AV34" s="894"/>
      <c r="AW34" s="894"/>
      <c r="AX34" s="894"/>
      <c r="AY34" s="894"/>
      <c r="AZ34" s="894"/>
      <c r="BA34" s="894"/>
      <c r="BB34" s="894"/>
      <c r="BC34" s="894"/>
      <c r="BD34" s="894"/>
      <c r="BE34" s="894"/>
      <c r="BF34" s="894"/>
      <c r="BG34" s="894"/>
      <c r="BH34" s="894"/>
      <c r="BI34" s="894"/>
      <c r="BJ34" s="894"/>
      <c r="BK34" s="894"/>
      <c r="BL34" s="894"/>
      <c r="BM34" s="894"/>
      <c r="BN34" s="894"/>
      <c r="BO34" s="894"/>
      <c r="BP34" s="894"/>
      <c r="BQ34" s="894"/>
      <c r="BR34" s="894"/>
      <c r="BS34" s="894"/>
      <c r="BT34" s="894"/>
      <c r="BU34" s="894"/>
      <c r="BV34" s="894"/>
      <c r="BW34" s="894"/>
      <c r="BX34" s="894"/>
      <c r="BY34" s="894"/>
      <c r="BZ34" s="894"/>
      <c r="CA34" s="894"/>
      <c r="CB34" s="894"/>
      <c r="CC34" s="894"/>
      <c r="CD34" s="894"/>
      <c r="CE34" s="894"/>
      <c r="CF34" s="894"/>
      <c r="CG34" s="894"/>
      <c r="CH34" s="894"/>
      <c r="CI34" s="894"/>
      <c r="CJ34" s="894"/>
      <c r="CK34" s="894"/>
      <c r="CL34" s="894"/>
      <c r="CM34" s="894"/>
      <c r="CN34" s="894"/>
      <c r="CO34" s="894"/>
      <c r="CP34" s="894"/>
      <c r="CQ34" s="894"/>
      <c r="CR34" s="894"/>
      <c r="CS34" s="894"/>
      <c r="CT34" s="894"/>
      <c r="CU34" s="894"/>
      <c r="CV34" s="894"/>
      <c r="CW34" s="894"/>
      <c r="CX34" s="894"/>
      <c r="CY34" s="894"/>
      <c r="CZ34" s="894"/>
      <c r="DA34" s="894"/>
      <c r="DB34" s="894"/>
      <c r="DC34" s="894"/>
      <c r="DD34" s="894"/>
      <c r="DE34" s="894"/>
      <c r="DF34" s="894"/>
      <c r="DG34" s="894"/>
      <c r="DH34" s="894"/>
      <c r="DI34" s="894"/>
      <c r="DJ34" s="894"/>
      <c r="DK34" s="894"/>
      <c r="DL34" s="894"/>
      <c r="DM34" s="894"/>
      <c r="DN34" s="894"/>
      <c r="DO34" s="894"/>
      <c r="DP34" s="894"/>
      <c r="DQ34" s="894"/>
      <c r="DR34" s="894"/>
      <c r="DS34" s="894"/>
      <c r="DT34" s="894"/>
      <c r="DU34" s="894"/>
      <c r="DV34" s="894"/>
      <c r="DW34" s="894"/>
      <c r="DX34" s="894"/>
      <c r="DY34" s="894"/>
      <c r="DZ34" s="894"/>
      <c r="EA34" s="894"/>
      <c r="EB34" s="894"/>
      <c r="EC34" s="894"/>
      <c r="ED34" s="894"/>
      <c r="EE34" s="894"/>
      <c r="EF34" s="894"/>
      <c r="EG34" s="894"/>
      <c r="EH34" s="894"/>
      <c r="EI34" s="894"/>
      <c r="EJ34" s="894"/>
      <c r="EK34" s="894"/>
      <c r="EL34" s="894"/>
      <c r="EM34" s="894"/>
      <c r="EN34" s="894"/>
      <c r="EO34" s="894"/>
      <c r="EP34" s="894"/>
      <c r="EQ34" s="894"/>
      <c r="ER34" s="894"/>
      <c r="ES34" s="894"/>
      <c r="ET34" s="894"/>
      <c r="EU34" s="894"/>
      <c r="EV34" s="894"/>
      <c r="EW34" s="894"/>
      <c r="EX34" s="894"/>
      <c r="EY34" s="894"/>
      <c r="EZ34" s="894"/>
      <c r="FA34" s="894"/>
      <c r="FB34" s="894"/>
      <c r="FC34" s="894"/>
      <c r="FD34" s="894"/>
      <c r="FE34" s="894"/>
      <c r="FF34" s="894"/>
      <c r="FG34" s="894"/>
      <c r="FH34" s="894"/>
      <c r="FI34" s="894"/>
      <c r="FJ34" s="894"/>
      <c r="FK34" s="894"/>
      <c r="FL34" s="894"/>
      <c r="FM34" s="894"/>
      <c r="FN34" s="894"/>
      <c r="FO34" s="894"/>
      <c r="FP34" s="894"/>
      <c r="FQ34" s="894"/>
      <c r="FR34" s="894"/>
      <c r="FS34" s="894"/>
      <c r="FT34" s="894"/>
      <c r="FU34" s="894"/>
      <c r="FV34" s="894"/>
      <c r="FW34" s="894"/>
      <c r="FX34" s="894"/>
      <c r="FY34" s="894"/>
      <c r="FZ34" s="894"/>
      <c r="GA34" s="894"/>
      <c r="GB34" s="894"/>
      <c r="GC34" s="894"/>
      <c r="GD34" s="894"/>
      <c r="GE34" s="894"/>
      <c r="GF34" s="894"/>
      <c r="GG34" s="894"/>
      <c r="GH34" s="894"/>
      <c r="GI34" s="894"/>
      <c r="GJ34" s="894"/>
      <c r="GK34" s="894"/>
      <c r="GL34" s="894"/>
      <c r="GM34" s="894"/>
      <c r="GN34" s="894"/>
      <c r="GO34" s="894"/>
      <c r="GP34" s="894"/>
      <c r="GQ34" s="894"/>
      <c r="GR34" s="894"/>
      <c r="GS34" s="894"/>
      <c r="GT34" s="894"/>
      <c r="GU34" s="894"/>
      <c r="GV34" s="894"/>
      <c r="GW34" s="894"/>
      <c r="GX34" s="894"/>
      <c r="GY34" s="894"/>
      <c r="GZ34" s="894"/>
      <c r="HA34" s="894"/>
      <c r="HB34" s="894"/>
      <c r="HC34" s="894"/>
      <c r="HD34" s="894"/>
      <c r="HE34" s="894"/>
      <c r="HF34" s="894"/>
      <c r="HG34" s="894"/>
      <c r="HH34" s="894"/>
      <c r="HI34" s="894"/>
      <c r="HJ34" s="894"/>
      <c r="HK34" s="894"/>
      <c r="HL34" s="894"/>
      <c r="HM34" s="894"/>
      <c r="HN34" s="894"/>
      <c r="HO34" s="894"/>
      <c r="HP34" s="894"/>
      <c r="HQ34" s="894"/>
      <c r="HR34" s="894"/>
      <c r="HS34" s="894"/>
      <c r="HT34" s="894"/>
      <c r="HU34" s="894"/>
      <c r="HV34" s="894"/>
      <c r="HW34" s="894"/>
      <c r="HX34" s="894"/>
      <c r="HY34" s="894"/>
      <c r="HZ34" s="894"/>
      <c r="IA34" s="894"/>
      <c r="IB34" s="894"/>
      <c r="IC34" s="894"/>
      <c r="ID34" s="894"/>
      <c r="IE34" s="894"/>
      <c r="IF34" s="894"/>
      <c r="IG34" s="894"/>
      <c r="IH34" s="894"/>
      <c r="II34" s="894"/>
      <c r="IJ34" s="894"/>
      <c r="IK34" s="894"/>
      <c r="IL34" s="894"/>
      <c r="IM34" s="894"/>
      <c r="IN34" s="894"/>
      <c r="IO34" s="894"/>
      <c r="IP34" s="894"/>
      <c r="IQ34" s="894"/>
      <c r="IR34" s="894"/>
      <c r="IS34" s="894"/>
      <c r="IT34" s="894"/>
      <c r="IU34" s="894"/>
      <c r="IV34" s="894"/>
    </row>
    <row r="35" spans="1:256" s="895" customFormat="1" ht="18.75" customHeight="1">
      <c r="A35" s="901" t="s">
        <v>2351</v>
      </c>
      <c r="B35" s="868">
        <v>9</v>
      </c>
      <c r="C35" s="883" t="s">
        <v>2286</v>
      </c>
      <c r="D35" s="884"/>
      <c r="E35" s="885" t="s">
        <v>2344</v>
      </c>
      <c r="F35" s="885"/>
      <c r="G35" s="896" t="s">
        <v>2358</v>
      </c>
      <c r="H35" s="885"/>
      <c r="I35" s="897" t="s">
        <v>2359</v>
      </c>
      <c r="J35" s="887"/>
      <c r="K35" s="887" t="s">
        <v>2360</v>
      </c>
      <c r="L35" s="885"/>
      <c r="M35" s="899">
        <v>34.43</v>
      </c>
      <c r="N35" s="889"/>
      <c r="O35" s="889">
        <v>36.5</v>
      </c>
      <c r="P35" s="889"/>
      <c r="Q35" s="875">
        <v>22.5</v>
      </c>
      <c r="R35" s="875"/>
      <c r="S35" s="890">
        <v>5.6712328767123295E-2</v>
      </c>
      <c r="T35" s="885"/>
      <c r="U35" s="875">
        <v>44.9</v>
      </c>
      <c r="V35" s="877"/>
      <c r="W35" s="891">
        <v>44.9</v>
      </c>
      <c r="X35" s="891">
        <v>44.9</v>
      </c>
      <c r="Y35" s="891"/>
      <c r="Z35" s="891"/>
      <c r="AA35" s="874">
        <f t="shared" si="0"/>
        <v>14.515692999999999</v>
      </c>
      <c r="AB35" s="885"/>
      <c r="AC35" s="887"/>
      <c r="AD35" s="887"/>
      <c r="AE35" s="885"/>
      <c r="AF35" s="885"/>
      <c r="AG35" s="885"/>
      <c r="AH35" s="885"/>
      <c r="AI35" s="892"/>
      <c r="AJ35" s="893"/>
      <c r="AK35" s="893"/>
      <c r="AL35" s="893"/>
      <c r="AM35" s="893"/>
      <c r="AN35" s="893"/>
      <c r="AO35" s="894"/>
      <c r="AP35" s="894"/>
      <c r="AQ35" s="894"/>
      <c r="AR35" s="894"/>
      <c r="AS35" s="894"/>
      <c r="AT35" s="894"/>
      <c r="AU35" s="894"/>
      <c r="AV35" s="894"/>
      <c r="AW35" s="894"/>
      <c r="AX35" s="894"/>
      <c r="AY35" s="894"/>
      <c r="AZ35" s="894"/>
      <c r="BA35" s="894"/>
      <c r="BB35" s="894"/>
      <c r="BC35" s="894"/>
      <c r="BD35" s="894"/>
      <c r="BE35" s="894"/>
      <c r="BF35" s="894"/>
      <c r="BG35" s="894"/>
      <c r="BH35" s="894"/>
      <c r="BI35" s="894"/>
      <c r="BJ35" s="894"/>
      <c r="BK35" s="894"/>
      <c r="BL35" s="894"/>
      <c r="BM35" s="894"/>
      <c r="BN35" s="894"/>
      <c r="BO35" s="894"/>
      <c r="BP35" s="894"/>
      <c r="BQ35" s="894"/>
      <c r="BR35" s="894"/>
      <c r="BS35" s="894"/>
      <c r="BT35" s="894"/>
      <c r="BU35" s="894"/>
      <c r="BV35" s="894"/>
      <c r="BW35" s="894"/>
      <c r="BX35" s="894"/>
      <c r="BY35" s="894"/>
      <c r="BZ35" s="894"/>
      <c r="CA35" s="894"/>
      <c r="CB35" s="894"/>
      <c r="CC35" s="894"/>
      <c r="CD35" s="894"/>
      <c r="CE35" s="894"/>
      <c r="CF35" s="894"/>
      <c r="CG35" s="894"/>
      <c r="CH35" s="894"/>
      <c r="CI35" s="894"/>
      <c r="CJ35" s="894"/>
      <c r="CK35" s="894"/>
      <c r="CL35" s="894"/>
      <c r="CM35" s="894"/>
      <c r="CN35" s="894"/>
      <c r="CO35" s="894"/>
      <c r="CP35" s="894"/>
      <c r="CQ35" s="894"/>
      <c r="CR35" s="894"/>
      <c r="CS35" s="894"/>
      <c r="CT35" s="894"/>
      <c r="CU35" s="894"/>
      <c r="CV35" s="894"/>
      <c r="CW35" s="894"/>
      <c r="CX35" s="894"/>
      <c r="CY35" s="894"/>
      <c r="CZ35" s="894"/>
      <c r="DA35" s="894"/>
      <c r="DB35" s="894"/>
      <c r="DC35" s="894"/>
      <c r="DD35" s="894"/>
      <c r="DE35" s="894"/>
      <c r="DF35" s="894"/>
      <c r="DG35" s="894"/>
      <c r="DH35" s="894"/>
      <c r="DI35" s="894"/>
      <c r="DJ35" s="894"/>
      <c r="DK35" s="894"/>
      <c r="DL35" s="894"/>
      <c r="DM35" s="894"/>
      <c r="DN35" s="894"/>
      <c r="DO35" s="894"/>
      <c r="DP35" s="894"/>
      <c r="DQ35" s="894"/>
      <c r="DR35" s="894"/>
      <c r="DS35" s="894"/>
      <c r="DT35" s="894"/>
      <c r="DU35" s="894"/>
      <c r="DV35" s="894"/>
      <c r="DW35" s="894"/>
      <c r="DX35" s="894"/>
      <c r="DY35" s="894"/>
      <c r="DZ35" s="894"/>
      <c r="EA35" s="894"/>
      <c r="EB35" s="894"/>
      <c r="EC35" s="894"/>
      <c r="ED35" s="894"/>
      <c r="EE35" s="894"/>
      <c r="EF35" s="894"/>
      <c r="EG35" s="894"/>
      <c r="EH35" s="894"/>
      <c r="EI35" s="894"/>
      <c r="EJ35" s="894"/>
      <c r="EK35" s="894"/>
      <c r="EL35" s="894"/>
      <c r="EM35" s="894"/>
      <c r="EN35" s="894"/>
      <c r="EO35" s="894"/>
      <c r="EP35" s="894"/>
      <c r="EQ35" s="894"/>
      <c r="ER35" s="894"/>
      <c r="ES35" s="894"/>
      <c r="ET35" s="894"/>
      <c r="EU35" s="894"/>
      <c r="EV35" s="894"/>
      <c r="EW35" s="894"/>
      <c r="EX35" s="894"/>
      <c r="EY35" s="894"/>
      <c r="EZ35" s="894"/>
      <c r="FA35" s="894"/>
      <c r="FB35" s="894"/>
      <c r="FC35" s="894"/>
      <c r="FD35" s="894"/>
      <c r="FE35" s="894"/>
      <c r="FF35" s="894"/>
      <c r="FG35" s="894"/>
      <c r="FH35" s="894"/>
      <c r="FI35" s="894"/>
      <c r="FJ35" s="894"/>
      <c r="FK35" s="894"/>
      <c r="FL35" s="894"/>
      <c r="FM35" s="894"/>
      <c r="FN35" s="894"/>
      <c r="FO35" s="894"/>
      <c r="FP35" s="894"/>
      <c r="FQ35" s="894"/>
      <c r="FR35" s="894"/>
      <c r="FS35" s="894"/>
      <c r="FT35" s="894"/>
      <c r="FU35" s="894"/>
      <c r="FV35" s="894"/>
      <c r="FW35" s="894"/>
      <c r="FX35" s="894"/>
      <c r="FY35" s="894"/>
      <c r="FZ35" s="894"/>
      <c r="GA35" s="894"/>
      <c r="GB35" s="894"/>
      <c r="GC35" s="894"/>
      <c r="GD35" s="894"/>
      <c r="GE35" s="894"/>
      <c r="GF35" s="894"/>
      <c r="GG35" s="894"/>
      <c r="GH35" s="894"/>
      <c r="GI35" s="894"/>
      <c r="GJ35" s="894"/>
      <c r="GK35" s="894"/>
      <c r="GL35" s="894"/>
      <c r="GM35" s="894"/>
      <c r="GN35" s="894"/>
      <c r="GO35" s="894"/>
      <c r="GP35" s="894"/>
      <c r="GQ35" s="894"/>
      <c r="GR35" s="894"/>
      <c r="GS35" s="894"/>
      <c r="GT35" s="894"/>
      <c r="GU35" s="894"/>
      <c r="GV35" s="894"/>
      <c r="GW35" s="894"/>
      <c r="GX35" s="894"/>
      <c r="GY35" s="894"/>
      <c r="GZ35" s="894"/>
      <c r="HA35" s="894"/>
      <c r="HB35" s="894"/>
      <c r="HC35" s="894"/>
      <c r="HD35" s="894"/>
      <c r="HE35" s="894"/>
      <c r="HF35" s="894"/>
      <c r="HG35" s="894"/>
      <c r="HH35" s="894"/>
      <c r="HI35" s="894"/>
      <c r="HJ35" s="894"/>
      <c r="HK35" s="894"/>
      <c r="HL35" s="894"/>
      <c r="HM35" s="894"/>
      <c r="HN35" s="894"/>
      <c r="HO35" s="894"/>
      <c r="HP35" s="894"/>
      <c r="HQ35" s="894"/>
      <c r="HR35" s="894"/>
      <c r="HS35" s="894"/>
      <c r="HT35" s="894"/>
      <c r="HU35" s="894"/>
      <c r="HV35" s="894"/>
      <c r="HW35" s="894"/>
      <c r="HX35" s="894"/>
      <c r="HY35" s="894"/>
      <c r="HZ35" s="894"/>
      <c r="IA35" s="894"/>
      <c r="IB35" s="894"/>
      <c r="IC35" s="894"/>
      <c r="ID35" s="894"/>
      <c r="IE35" s="894"/>
      <c r="IF35" s="894"/>
      <c r="IG35" s="894"/>
      <c r="IH35" s="894"/>
      <c r="II35" s="894"/>
      <c r="IJ35" s="894"/>
      <c r="IK35" s="894"/>
      <c r="IL35" s="894"/>
      <c r="IM35" s="894"/>
      <c r="IN35" s="894"/>
      <c r="IO35" s="894"/>
      <c r="IP35" s="894"/>
      <c r="IQ35" s="894"/>
      <c r="IR35" s="894"/>
      <c r="IS35" s="894"/>
      <c r="IT35" s="894"/>
      <c r="IU35" s="894"/>
      <c r="IV35" s="894"/>
    </row>
    <row r="36" spans="1:256" s="895" customFormat="1" ht="18.75" customHeight="1">
      <c r="A36" s="901" t="s">
        <v>2351</v>
      </c>
      <c r="B36" s="868">
        <v>10</v>
      </c>
      <c r="C36" s="883" t="s">
        <v>2286</v>
      </c>
      <c r="D36" s="884"/>
      <c r="E36" s="885" t="s">
        <v>2344</v>
      </c>
      <c r="F36" s="885"/>
      <c r="G36" s="896" t="s">
        <v>2361</v>
      </c>
      <c r="H36" s="885"/>
      <c r="I36" s="897" t="s">
        <v>2362</v>
      </c>
      <c r="J36" s="887"/>
      <c r="K36" s="887" t="s">
        <v>2363</v>
      </c>
      <c r="L36" s="885"/>
      <c r="M36" s="899">
        <v>34.43</v>
      </c>
      <c r="N36" s="889"/>
      <c r="O36" s="889">
        <v>38.799999999999997</v>
      </c>
      <c r="P36" s="889"/>
      <c r="Q36" s="875">
        <v>22.5</v>
      </c>
      <c r="R36" s="875"/>
      <c r="S36" s="890">
        <v>0.11262886597938139</v>
      </c>
      <c r="T36" s="885"/>
      <c r="U36" s="875">
        <v>44.9</v>
      </c>
      <c r="V36" s="877"/>
      <c r="W36" s="891">
        <v>44.9</v>
      </c>
      <c r="X36" s="891">
        <v>39.9</v>
      </c>
      <c r="Y36" s="891"/>
      <c r="Z36" s="891"/>
      <c r="AA36" s="874">
        <f t="shared" si="0"/>
        <v>14.515692999999999</v>
      </c>
      <c r="AB36" s="885"/>
      <c r="AC36" s="887"/>
      <c r="AD36" s="887"/>
      <c r="AE36" s="885"/>
      <c r="AF36" s="885"/>
      <c r="AG36" s="885"/>
      <c r="AH36" s="885"/>
      <c r="AI36" s="892"/>
      <c r="AJ36" s="893"/>
      <c r="AK36" s="893"/>
      <c r="AL36" s="893"/>
      <c r="AM36" s="893"/>
      <c r="AN36" s="893"/>
      <c r="AO36" s="894"/>
      <c r="AP36" s="894"/>
      <c r="AQ36" s="894"/>
      <c r="AR36" s="894"/>
      <c r="AS36" s="894"/>
      <c r="AT36" s="894"/>
      <c r="AU36" s="894"/>
      <c r="AV36" s="894"/>
      <c r="AW36" s="894"/>
      <c r="AX36" s="894"/>
      <c r="AY36" s="894"/>
      <c r="AZ36" s="894"/>
      <c r="BA36" s="894"/>
      <c r="BB36" s="894"/>
      <c r="BC36" s="894"/>
      <c r="BD36" s="894"/>
      <c r="BE36" s="894"/>
      <c r="BF36" s="894"/>
      <c r="BG36" s="894"/>
      <c r="BH36" s="894"/>
      <c r="BI36" s="894"/>
      <c r="BJ36" s="894"/>
      <c r="BK36" s="894"/>
      <c r="BL36" s="894"/>
      <c r="BM36" s="894"/>
      <c r="BN36" s="894"/>
      <c r="BO36" s="894"/>
      <c r="BP36" s="894"/>
      <c r="BQ36" s="894"/>
      <c r="BR36" s="894"/>
      <c r="BS36" s="894"/>
      <c r="BT36" s="894"/>
      <c r="BU36" s="894"/>
      <c r="BV36" s="894"/>
      <c r="BW36" s="894"/>
      <c r="BX36" s="894"/>
      <c r="BY36" s="894"/>
      <c r="BZ36" s="894"/>
      <c r="CA36" s="894"/>
      <c r="CB36" s="894"/>
      <c r="CC36" s="894"/>
      <c r="CD36" s="894"/>
      <c r="CE36" s="894"/>
      <c r="CF36" s="894"/>
      <c r="CG36" s="894"/>
      <c r="CH36" s="894"/>
      <c r="CI36" s="894"/>
      <c r="CJ36" s="894"/>
      <c r="CK36" s="894"/>
      <c r="CL36" s="894"/>
      <c r="CM36" s="894"/>
      <c r="CN36" s="894"/>
      <c r="CO36" s="894"/>
      <c r="CP36" s="894"/>
      <c r="CQ36" s="894"/>
      <c r="CR36" s="894"/>
      <c r="CS36" s="894"/>
      <c r="CT36" s="894"/>
      <c r="CU36" s="894"/>
      <c r="CV36" s="894"/>
      <c r="CW36" s="894"/>
      <c r="CX36" s="894"/>
      <c r="CY36" s="894"/>
      <c r="CZ36" s="894"/>
      <c r="DA36" s="894"/>
      <c r="DB36" s="894"/>
      <c r="DC36" s="894"/>
      <c r="DD36" s="894"/>
      <c r="DE36" s="894"/>
      <c r="DF36" s="894"/>
      <c r="DG36" s="894"/>
      <c r="DH36" s="894"/>
      <c r="DI36" s="894"/>
      <c r="DJ36" s="894"/>
      <c r="DK36" s="894"/>
      <c r="DL36" s="894"/>
      <c r="DM36" s="894"/>
      <c r="DN36" s="894"/>
      <c r="DO36" s="894"/>
      <c r="DP36" s="894"/>
      <c r="DQ36" s="894"/>
      <c r="DR36" s="894"/>
      <c r="DS36" s="894"/>
      <c r="DT36" s="894"/>
      <c r="DU36" s="894"/>
      <c r="DV36" s="894"/>
      <c r="DW36" s="894"/>
      <c r="DX36" s="894"/>
      <c r="DY36" s="894"/>
      <c r="DZ36" s="894"/>
      <c r="EA36" s="894"/>
      <c r="EB36" s="894"/>
      <c r="EC36" s="894"/>
      <c r="ED36" s="894"/>
      <c r="EE36" s="894"/>
      <c r="EF36" s="894"/>
      <c r="EG36" s="894"/>
      <c r="EH36" s="894"/>
      <c r="EI36" s="894"/>
      <c r="EJ36" s="894"/>
      <c r="EK36" s="894"/>
      <c r="EL36" s="894"/>
      <c r="EM36" s="894"/>
      <c r="EN36" s="894"/>
      <c r="EO36" s="894"/>
      <c r="EP36" s="894"/>
      <c r="EQ36" s="894"/>
      <c r="ER36" s="894"/>
      <c r="ES36" s="894"/>
      <c r="ET36" s="894"/>
      <c r="EU36" s="894"/>
      <c r="EV36" s="894"/>
      <c r="EW36" s="894"/>
      <c r="EX36" s="894"/>
      <c r="EY36" s="894"/>
      <c r="EZ36" s="894"/>
      <c r="FA36" s="894"/>
      <c r="FB36" s="894"/>
      <c r="FC36" s="894"/>
      <c r="FD36" s="894"/>
      <c r="FE36" s="894"/>
      <c r="FF36" s="894"/>
      <c r="FG36" s="894"/>
      <c r="FH36" s="894"/>
      <c r="FI36" s="894"/>
      <c r="FJ36" s="894"/>
      <c r="FK36" s="894"/>
      <c r="FL36" s="894"/>
      <c r="FM36" s="894"/>
      <c r="FN36" s="894"/>
      <c r="FO36" s="894"/>
      <c r="FP36" s="894"/>
      <c r="FQ36" s="894"/>
      <c r="FR36" s="894"/>
      <c r="FS36" s="894"/>
      <c r="FT36" s="894"/>
      <c r="FU36" s="894"/>
      <c r="FV36" s="894"/>
      <c r="FW36" s="894"/>
      <c r="FX36" s="894"/>
      <c r="FY36" s="894"/>
      <c r="FZ36" s="894"/>
      <c r="GA36" s="894"/>
      <c r="GB36" s="894"/>
      <c r="GC36" s="894"/>
      <c r="GD36" s="894"/>
      <c r="GE36" s="894"/>
      <c r="GF36" s="894"/>
      <c r="GG36" s="894"/>
      <c r="GH36" s="894"/>
      <c r="GI36" s="894"/>
      <c r="GJ36" s="894"/>
      <c r="GK36" s="894"/>
      <c r="GL36" s="894"/>
      <c r="GM36" s="894"/>
      <c r="GN36" s="894"/>
      <c r="GO36" s="894"/>
      <c r="GP36" s="894"/>
      <c r="GQ36" s="894"/>
      <c r="GR36" s="894"/>
      <c r="GS36" s="894"/>
      <c r="GT36" s="894"/>
      <c r="GU36" s="894"/>
      <c r="GV36" s="894"/>
      <c r="GW36" s="894"/>
      <c r="GX36" s="894"/>
      <c r="GY36" s="894"/>
      <c r="GZ36" s="894"/>
      <c r="HA36" s="894"/>
      <c r="HB36" s="894"/>
      <c r="HC36" s="894"/>
      <c r="HD36" s="894"/>
      <c r="HE36" s="894"/>
      <c r="HF36" s="894"/>
      <c r="HG36" s="894"/>
      <c r="HH36" s="894"/>
      <c r="HI36" s="894"/>
      <c r="HJ36" s="894"/>
      <c r="HK36" s="894"/>
      <c r="HL36" s="894"/>
      <c r="HM36" s="894"/>
      <c r="HN36" s="894"/>
      <c r="HO36" s="894"/>
      <c r="HP36" s="894"/>
      <c r="HQ36" s="894"/>
      <c r="HR36" s="894"/>
      <c r="HS36" s="894"/>
      <c r="HT36" s="894"/>
      <c r="HU36" s="894"/>
      <c r="HV36" s="894"/>
      <c r="HW36" s="894"/>
      <c r="HX36" s="894"/>
      <c r="HY36" s="894"/>
      <c r="HZ36" s="894"/>
      <c r="IA36" s="894"/>
      <c r="IB36" s="894"/>
      <c r="IC36" s="894"/>
      <c r="ID36" s="894"/>
      <c r="IE36" s="894"/>
      <c r="IF36" s="894"/>
      <c r="IG36" s="894"/>
      <c r="IH36" s="894"/>
      <c r="II36" s="894"/>
      <c r="IJ36" s="894"/>
      <c r="IK36" s="894"/>
      <c r="IL36" s="894"/>
      <c r="IM36" s="894"/>
      <c r="IN36" s="894"/>
      <c r="IO36" s="894"/>
      <c r="IP36" s="894"/>
      <c r="IQ36" s="894"/>
      <c r="IR36" s="894"/>
      <c r="IS36" s="894"/>
      <c r="IT36" s="894"/>
      <c r="IU36" s="894"/>
      <c r="IV36" s="894"/>
    </row>
    <row r="37" spans="1:256" s="914" customFormat="1" ht="18.75" customHeight="1">
      <c r="A37" s="901" t="s">
        <v>2364</v>
      </c>
      <c r="B37" s="868">
        <v>11</v>
      </c>
      <c r="C37" s="902" t="s">
        <v>2286</v>
      </c>
      <c r="D37" s="903"/>
      <c r="E37" s="884" t="s">
        <v>2330</v>
      </c>
      <c r="F37" s="904"/>
      <c r="G37" s="905" t="s">
        <v>2365</v>
      </c>
      <c r="H37" s="885"/>
      <c r="I37" s="906" t="s">
        <v>2366</v>
      </c>
      <c r="J37" s="907"/>
      <c r="K37" s="907" t="s">
        <v>2312</v>
      </c>
      <c r="L37" s="904"/>
      <c r="M37" s="908">
        <v>33.442500000000003</v>
      </c>
      <c r="N37" s="909"/>
      <c r="O37" s="909">
        <v>36.799999999999997</v>
      </c>
      <c r="P37" s="909"/>
      <c r="Q37" s="875">
        <v>24.5</v>
      </c>
      <c r="R37" s="875"/>
      <c r="S37" s="910">
        <v>9.1236413043478126E-2</v>
      </c>
      <c r="T37" s="884"/>
      <c r="U37" s="875">
        <v>49</v>
      </c>
      <c r="V37" s="877"/>
      <c r="W37" s="891">
        <v>49</v>
      </c>
      <c r="X37" s="891">
        <v>39</v>
      </c>
      <c r="Y37" s="891"/>
      <c r="Z37" s="891"/>
      <c r="AA37" s="874">
        <f t="shared" si="0"/>
        <v>11.454031749999999</v>
      </c>
      <c r="AB37" s="884"/>
      <c r="AC37" s="907"/>
      <c r="AD37" s="907"/>
      <c r="AE37" s="884"/>
      <c r="AF37" s="884"/>
      <c r="AG37" s="884"/>
      <c r="AH37" s="884"/>
      <c r="AI37" s="911"/>
      <c r="AJ37" s="912"/>
      <c r="AK37" s="912"/>
      <c r="AL37" s="912"/>
      <c r="AM37" s="912"/>
      <c r="AN37" s="912"/>
      <c r="AO37" s="913"/>
      <c r="AP37" s="913"/>
      <c r="AQ37" s="913"/>
      <c r="AR37" s="913"/>
      <c r="AS37" s="913"/>
      <c r="AT37" s="913"/>
      <c r="AU37" s="913"/>
      <c r="AV37" s="913"/>
      <c r="AW37" s="913"/>
      <c r="AX37" s="913"/>
      <c r="AY37" s="913"/>
      <c r="AZ37" s="913"/>
      <c r="BA37" s="913"/>
      <c r="BB37" s="913"/>
      <c r="BC37" s="913"/>
      <c r="BD37" s="913"/>
      <c r="BE37" s="913"/>
      <c r="BF37" s="913"/>
      <c r="BG37" s="913"/>
      <c r="BH37" s="913"/>
      <c r="BI37" s="913"/>
      <c r="BJ37" s="913"/>
      <c r="BK37" s="913"/>
      <c r="BL37" s="913"/>
      <c r="BM37" s="913"/>
      <c r="BN37" s="913"/>
      <c r="BO37" s="913"/>
      <c r="BP37" s="913"/>
      <c r="BQ37" s="913"/>
      <c r="BR37" s="913"/>
      <c r="BS37" s="913"/>
      <c r="BT37" s="913"/>
      <c r="BU37" s="913"/>
      <c r="BV37" s="913"/>
      <c r="BW37" s="913"/>
      <c r="BX37" s="913"/>
      <c r="BY37" s="913"/>
      <c r="BZ37" s="913"/>
      <c r="CA37" s="913"/>
      <c r="CB37" s="913"/>
      <c r="CC37" s="913"/>
      <c r="CD37" s="913"/>
      <c r="CE37" s="913"/>
      <c r="CF37" s="913"/>
      <c r="CG37" s="913"/>
      <c r="CH37" s="913"/>
      <c r="CI37" s="913"/>
      <c r="CJ37" s="913"/>
      <c r="CK37" s="913"/>
      <c r="CL37" s="913"/>
      <c r="CM37" s="913"/>
      <c r="CN37" s="913"/>
      <c r="CO37" s="913"/>
      <c r="CP37" s="913"/>
      <c r="CQ37" s="913"/>
      <c r="CR37" s="913"/>
      <c r="CS37" s="913"/>
      <c r="CT37" s="913"/>
      <c r="CU37" s="913"/>
      <c r="CV37" s="913"/>
      <c r="CW37" s="913"/>
      <c r="CX37" s="913"/>
      <c r="CY37" s="913"/>
      <c r="CZ37" s="913"/>
      <c r="DA37" s="913"/>
      <c r="DB37" s="913"/>
      <c r="DC37" s="913"/>
      <c r="DD37" s="913"/>
      <c r="DE37" s="913"/>
      <c r="DF37" s="913"/>
      <c r="DG37" s="913"/>
      <c r="DH37" s="913"/>
      <c r="DI37" s="913"/>
      <c r="DJ37" s="913"/>
      <c r="DK37" s="913"/>
      <c r="DL37" s="913"/>
      <c r="DM37" s="913"/>
      <c r="DN37" s="913"/>
      <c r="DO37" s="913"/>
      <c r="DP37" s="913"/>
      <c r="DQ37" s="913"/>
      <c r="DR37" s="913"/>
      <c r="DS37" s="913"/>
      <c r="DT37" s="913"/>
      <c r="DU37" s="913"/>
      <c r="DV37" s="913"/>
      <c r="DW37" s="913"/>
      <c r="DX37" s="913"/>
      <c r="DY37" s="913"/>
      <c r="DZ37" s="913"/>
      <c r="EA37" s="913"/>
      <c r="EB37" s="913"/>
      <c r="EC37" s="913"/>
      <c r="ED37" s="913"/>
      <c r="EE37" s="913"/>
      <c r="EF37" s="913"/>
      <c r="EG37" s="913"/>
      <c r="EH37" s="913"/>
      <c r="EI37" s="913"/>
      <c r="EJ37" s="913"/>
      <c r="EK37" s="913"/>
      <c r="EL37" s="913"/>
      <c r="EM37" s="913"/>
      <c r="EN37" s="913"/>
      <c r="EO37" s="913"/>
      <c r="EP37" s="913"/>
      <c r="EQ37" s="913"/>
      <c r="ER37" s="913"/>
      <c r="ES37" s="913"/>
      <c r="ET37" s="913"/>
      <c r="EU37" s="913"/>
      <c r="EV37" s="913"/>
      <c r="EW37" s="913"/>
      <c r="EX37" s="913"/>
      <c r="EY37" s="913"/>
      <c r="EZ37" s="913"/>
      <c r="FA37" s="913"/>
      <c r="FB37" s="913"/>
      <c r="FC37" s="913"/>
      <c r="FD37" s="913"/>
      <c r="FE37" s="913"/>
      <c r="FF37" s="913"/>
      <c r="FG37" s="913"/>
      <c r="FH37" s="913"/>
      <c r="FI37" s="913"/>
      <c r="FJ37" s="913"/>
      <c r="FK37" s="913"/>
      <c r="FL37" s="913"/>
      <c r="FM37" s="913"/>
      <c r="FN37" s="913"/>
      <c r="FO37" s="913"/>
      <c r="FP37" s="913"/>
      <c r="FQ37" s="913"/>
      <c r="FR37" s="913"/>
      <c r="FS37" s="913"/>
      <c r="FT37" s="913"/>
      <c r="FU37" s="913"/>
      <c r="FV37" s="913"/>
      <c r="FW37" s="913"/>
      <c r="FX37" s="913"/>
      <c r="FY37" s="913"/>
      <c r="FZ37" s="913"/>
      <c r="GA37" s="913"/>
      <c r="GB37" s="913"/>
      <c r="GC37" s="913"/>
      <c r="GD37" s="913"/>
      <c r="GE37" s="913"/>
      <c r="GF37" s="913"/>
      <c r="GG37" s="913"/>
      <c r="GH37" s="913"/>
      <c r="GI37" s="913"/>
      <c r="GJ37" s="913"/>
      <c r="GK37" s="913"/>
      <c r="GL37" s="913"/>
      <c r="GM37" s="913"/>
      <c r="GN37" s="913"/>
      <c r="GO37" s="913"/>
      <c r="GP37" s="913"/>
      <c r="GQ37" s="913"/>
      <c r="GR37" s="913"/>
      <c r="GS37" s="913"/>
      <c r="GT37" s="913"/>
      <c r="GU37" s="913"/>
      <c r="GV37" s="913"/>
      <c r="GW37" s="913"/>
      <c r="GX37" s="913"/>
      <c r="GY37" s="913"/>
      <c r="GZ37" s="913"/>
      <c r="HA37" s="913"/>
      <c r="HB37" s="913"/>
      <c r="HC37" s="913"/>
      <c r="HD37" s="913"/>
      <c r="HE37" s="913"/>
      <c r="HF37" s="913"/>
      <c r="HG37" s="913"/>
      <c r="HH37" s="913"/>
      <c r="HI37" s="913"/>
      <c r="HJ37" s="913"/>
      <c r="HK37" s="913"/>
      <c r="HL37" s="913"/>
      <c r="HM37" s="913"/>
      <c r="HN37" s="913"/>
      <c r="HO37" s="913"/>
      <c r="HP37" s="913"/>
      <c r="HQ37" s="913"/>
      <c r="HR37" s="913"/>
      <c r="HS37" s="913"/>
      <c r="HT37" s="913"/>
      <c r="HU37" s="913"/>
      <c r="HV37" s="913"/>
      <c r="HW37" s="913"/>
      <c r="HX37" s="913"/>
      <c r="HY37" s="913"/>
      <c r="HZ37" s="913"/>
      <c r="IA37" s="913"/>
      <c r="IB37" s="913"/>
      <c r="IC37" s="913"/>
      <c r="ID37" s="913"/>
      <c r="IE37" s="913"/>
      <c r="IF37" s="913"/>
      <c r="IG37" s="913"/>
      <c r="IH37" s="913"/>
      <c r="II37" s="913"/>
      <c r="IJ37" s="913"/>
      <c r="IK37" s="913"/>
      <c r="IL37" s="913"/>
      <c r="IM37" s="913"/>
      <c r="IN37" s="913"/>
      <c r="IO37" s="913"/>
      <c r="IP37" s="913"/>
      <c r="IQ37" s="913"/>
      <c r="IR37" s="913"/>
      <c r="IS37" s="913"/>
      <c r="IT37" s="913"/>
      <c r="IU37" s="913"/>
      <c r="IV37" s="913"/>
    </row>
    <row r="38" spans="1:256" s="914" customFormat="1" ht="18.75" customHeight="1">
      <c r="A38" s="901" t="s">
        <v>2364</v>
      </c>
      <c r="B38" s="868">
        <v>12</v>
      </c>
      <c r="C38" s="902" t="s">
        <v>2286</v>
      </c>
      <c r="D38" s="903"/>
      <c r="E38" s="884" t="s">
        <v>2330</v>
      </c>
      <c r="F38" s="904"/>
      <c r="G38" s="905" t="s">
        <v>2367</v>
      </c>
      <c r="H38" s="885"/>
      <c r="I38" s="906" t="s">
        <v>2368</v>
      </c>
      <c r="J38" s="907"/>
      <c r="K38" s="907" t="s">
        <v>2312</v>
      </c>
      <c r="L38" s="904"/>
      <c r="M38" s="908">
        <v>14.487291000000001</v>
      </c>
      <c r="N38" s="909"/>
      <c r="O38" s="909">
        <v>15.8</v>
      </c>
      <c r="P38" s="909"/>
      <c r="Q38" s="875">
        <v>9.9</v>
      </c>
      <c r="R38" s="875"/>
      <c r="S38" s="910">
        <v>8.3082848101265816E-2</v>
      </c>
      <c r="T38" s="884"/>
      <c r="U38" s="875">
        <v>19.899999999999999</v>
      </c>
      <c r="V38" s="877"/>
      <c r="W38" s="891">
        <v>19.899999999999999</v>
      </c>
      <c r="X38" s="891">
        <v>19</v>
      </c>
      <c r="Y38" s="891"/>
      <c r="Z38" s="891"/>
      <c r="AA38" s="874">
        <f t="shared" si="0"/>
        <v>5.6752865540999995</v>
      </c>
      <c r="AB38" s="884"/>
      <c r="AC38" s="907"/>
      <c r="AD38" s="907"/>
      <c r="AE38" s="884"/>
      <c r="AF38" s="884"/>
      <c r="AG38" s="884"/>
      <c r="AH38" s="884"/>
      <c r="AI38" s="911"/>
      <c r="AJ38" s="912"/>
      <c r="AK38" s="912"/>
      <c r="AL38" s="912"/>
      <c r="AM38" s="912"/>
      <c r="AN38" s="912"/>
      <c r="AO38" s="913"/>
      <c r="AP38" s="913"/>
      <c r="AQ38" s="913"/>
      <c r="AR38" s="913"/>
      <c r="AS38" s="913"/>
      <c r="AT38" s="913"/>
      <c r="AU38" s="913"/>
      <c r="AV38" s="913"/>
      <c r="AW38" s="913"/>
      <c r="AX38" s="913"/>
      <c r="AY38" s="913"/>
      <c r="AZ38" s="913"/>
      <c r="BA38" s="913"/>
      <c r="BB38" s="913"/>
      <c r="BC38" s="913"/>
      <c r="BD38" s="913"/>
      <c r="BE38" s="913"/>
      <c r="BF38" s="913"/>
      <c r="BG38" s="913"/>
      <c r="BH38" s="913"/>
      <c r="BI38" s="913"/>
      <c r="BJ38" s="913"/>
      <c r="BK38" s="913"/>
      <c r="BL38" s="913"/>
      <c r="BM38" s="913"/>
      <c r="BN38" s="913"/>
      <c r="BO38" s="913"/>
      <c r="BP38" s="913"/>
      <c r="BQ38" s="913"/>
      <c r="BR38" s="913"/>
      <c r="BS38" s="913"/>
      <c r="BT38" s="913"/>
      <c r="BU38" s="913"/>
      <c r="BV38" s="913"/>
      <c r="BW38" s="913"/>
      <c r="BX38" s="913"/>
      <c r="BY38" s="913"/>
      <c r="BZ38" s="913"/>
      <c r="CA38" s="913"/>
      <c r="CB38" s="913"/>
      <c r="CC38" s="913"/>
      <c r="CD38" s="913"/>
      <c r="CE38" s="913"/>
      <c r="CF38" s="913"/>
      <c r="CG38" s="913"/>
      <c r="CH38" s="913"/>
      <c r="CI38" s="913"/>
      <c r="CJ38" s="913"/>
      <c r="CK38" s="913"/>
      <c r="CL38" s="913"/>
      <c r="CM38" s="913"/>
      <c r="CN38" s="913"/>
      <c r="CO38" s="913"/>
      <c r="CP38" s="913"/>
      <c r="CQ38" s="913"/>
      <c r="CR38" s="913"/>
      <c r="CS38" s="913"/>
      <c r="CT38" s="913"/>
      <c r="CU38" s="913"/>
      <c r="CV38" s="913"/>
      <c r="CW38" s="913"/>
      <c r="CX38" s="913"/>
      <c r="CY38" s="913"/>
      <c r="CZ38" s="913"/>
      <c r="DA38" s="913"/>
      <c r="DB38" s="913"/>
      <c r="DC38" s="913"/>
      <c r="DD38" s="913"/>
      <c r="DE38" s="913"/>
      <c r="DF38" s="913"/>
      <c r="DG38" s="913"/>
      <c r="DH38" s="913"/>
      <c r="DI38" s="913"/>
      <c r="DJ38" s="913"/>
      <c r="DK38" s="913"/>
      <c r="DL38" s="913"/>
      <c r="DM38" s="913"/>
      <c r="DN38" s="913"/>
      <c r="DO38" s="913"/>
      <c r="DP38" s="913"/>
      <c r="DQ38" s="913"/>
      <c r="DR38" s="913"/>
      <c r="DS38" s="913"/>
      <c r="DT38" s="913"/>
      <c r="DU38" s="913"/>
      <c r="DV38" s="913"/>
      <c r="DW38" s="913"/>
      <c r="DX38" s="913"/>
      <c r="DY38" s="913"/>
      <c r="DZ38" s="913"/>
      <c r="EA38" s="913"/>
      <c r="EB38" s="913"/>
      <c r="EC38" s="913"/>
      <c r="ED38" s="913"/>
      <c r="EE38" s="913"/>
      <c r="EF38" s="913"/>
      <c r="EG38" s="913"/>
      <c r="EH38" s="913"/>
      <c r="EI38" s="913"/>
      <c r="EJ38" s="913"/>
      <c r="EK38" s="913"/>
      <c r="EL38" s="913"/>
      <c r="EM38" s="913"/>
      <c r="EN38" s="913"/>
      <c r="EO38" s="913"/>
      <c r="EP38" s="913"/>
      <c r="EQ38" s="913"/>
      <c r="ER38" s="913"/>
      <c r="ES38" s="913"/>
      <c r="ET38" s="913"/>
      <c r="EU38" s="913"/>
      <c r="EV38" s="913"/>
      <c r="EW38" s="913"/>
      <c r="EX38" s="913"/>
      <c r="EY38" s="913"/>
      <c r="EZ38" s="913"/>
      <c r="FA38" s="913"/>
      <c r="FB38" s="913"/>
      <c r="FC38" s="913"/>
      <c r="FD38" s="913"/>
      <c r="FE38" s="913"/>
      <c r="FF38" s="913"/>
      <c r="FG38" s="913"/>
      <c r="FH38" s="913"/>
      <c r="FI38" s="913"/>
      <c r="FJ38" s="913"/>
      <c r="FK38" s="913"/>
      <c r="FL38" s="913"/>
      <c r="FM38" s="913"/>
      <c r="FN38" s="913"/>
      <c r="FO38" s="913"/>
      <c r="FP38" s="913"/>
      <c r="FQ38" s="913"/>
      <c r="FR38" s="913"/>
      <c r="FS38" s="913"/>
      <c r="FT38" s="913"/>
      <c r="FU38" s="913"/>
      <c r="FV38" s="913"/>
      <c r="FW38" s="913"/>
      <c r="FX38" s="913"/>
      <c r="FY38" s="913"/>
      <c r="FZ38" s="913"/>
      <c r="GA38" s="913"/>
      <c r="GB38" s="913"/>
      <c r="GC38" s="913"/>
      <c r="GD38" s="913"/>
      <c r="GE38" s="913"/>
      <c r="GF38" s="913"/>
      <c r="GG38" s="913"/>
      <c r="GH38" s="913"/>
      <c r="GI38" s="913"/>
      <c r="GJ38" s="913"/>
      <c r="GK38" s="913"/>
      <c r="GL38" s="913"/>
      <c r="GM38" s="913"/>
      <c r="GN38" s="913"/>
      <c r="GO38" s="913"/>
      <c r="GP38" s="913"/>
      <c r="GQ38" s="913"/>
      <c r="GR38" s="913"/>
      <c r="GS38" s="913"/>
      <c r="GT38" s="913"/>
      <c r="GU38" s="913"/>
      <c r="GV38" s="913"/>
      <c r="GW38" s="913"/>
      <c r="GX38" s="913"/>
      <c r="GY38" s="913"/>
      <c r="GZ38" s="913"/>
      <c r="HA38" s="913"/>
      <c r="HB38" s="913"/>
      <c r="HC38" s="913"/>
      <c r="HD38" s="913"/>
      <c r="HE38" s="913"/>
      <c r="HF38" s="913"/>
      <c r="HG38" s="913"/>
      <c r="HH38" s="913"/>
      <c r="HI38" s="913"/>
      <c r="HJ38" s="913"/>
      <c r="HK38" s="913"/>
      <c r="HL38" s="913"/>
      <c r="HM38" s="913"/>
      <c r="HN38" s="913"/>
      <c r="HO38" s="913"/>
      <c r="HP38" s="913"/>
      <c r="HQ38" s="913"/>
      <c r="HR38" s="913"/>
      <c r="HS38" s="913"/>
      <c r="HT38" s="913"/>
      <c r="HU38" s="913"/>
      <c r="HV38" s="913"/>
      <c r="HW38" s="913"/>
      <c r="HX38" s="913"/>
      <c r="HY38" s="913"/>
      <c r="HZ38" s="913"/>
      <c r="IA38" s="913"/>
      <c r="IB38" s="913"/>
      <c r="IC38" s="913"/>
      <c r="ID38" s="913"/>
      <c r="IE38" s="913"/>
      <c r="IF38" s="913"/>
      <c r="IG38" s="913"/>
      <c r="IH38" s="913"/>
      <c r="II38" s="913"/>
      <c r="IJ38" s="913"/>
      <c r="IK38" s="913"/>
      <c r="IL38" s="913"/>
      <c r="IM38" s="913"/>
      <c r="IN38" s="913"/>
      <c r="IO38" s="913"/>
      <c r="IP38" s="913"/>
      <c r="IQ38" s="913"/>
      <c r="IR38" s="913"/>
      <c r="IS38" s="913"/>
      <c r="IT38" s="913"/>
      <c r="IU38" s="913"/>
      <c r="IV38" s="913"/>
    </row>
    <row r="39" spans="1:256" s="914" customFormat="1" ht="18.75" customHeight="1">
      <c r="A39" s="901" t="s">
        <v>2364</v>
      </c>
      <c r="B39" s="868">
        <v>13</v>
      </c>
      <c r="C39" s="902" t="s">
        <v>2286</v>
      </c>
      <c r="D39" s="903"/>
      <c r="E39" s="884" t="s">
        <v>2330</v>
      </c>
      <c r="F39" s="904"/>
      <c r="G39" s="905" t="s">
        <v>2369</v>
      </c>
      <c r="H39" s="885"/>
      <c r="I39" s="906" t="s">
        <v>2370</v>
      </c>
      <c r="J39" s="907"/>
      <c r="K39" s="907" t="s">
        <v>2312</v>
      </c>
      <c r="L39" s="904"/>
      <c r="M39" s="908">
        <v>14.487291000000001</v>
      </c>
      <c r="N39" s="909"/>
      <c r="O39" s="909">
        <v>15.8</v>
      </c>
      <c r="P39" s="909"/>
      <c r="Q39" s="875">
        <v>9.9</v>
      </c>
      <c r="R39" s="875"/>
      <c r="S39" s="910">
        <v>8.3082848101265816E-2</v>
      </c>
      <c r="T39" s="884"/>
      <c r="U39" s="875">
        <v>19.899999999999999</v>
      </c>
      <c r="V39" s="877"/>
      <c r="W39" s="891">
        <v>19.899999999999999</v>
      </c>
      <c r="X39" s="891">
        <v>19</v>
      </c>
      <c r="Y39" s="891"/>
      <c r="Z39" s="891"/>
      <c r="AA39" s="874">
        <f t="shared" si="0"/>
        <v>5.6752865540999995</v>
      </c>
      <c r="AB39" s="884"/>
      <c r="AC39" s="907"/>
      <c r="AD39" s="907"/>
      <c r="AE39" s="884"/>
      <c r="AF39" s="884"/>
      <c r="AG39" s="884"/>
      <c r="AH39" s="884"/>
      <c r="AI39" s="911"/>
      <c r="AJ39" s="912"/>
      <c r="AK39" s="912"/>
      <c r="AL39" s="912"/>
      <c r="AM39" s="912"/>
      <c r="AN39" s="912"/>
      <c r="AO39" s="913"/>
      <c r="AP39" s="913"/>
      <c r="AQ39" s="913"/>
      <c r="AR39" s="913"/>
      <c r="AS39" s="913"/>
      <c r="AT39" s="913"/>
      <c r="AU39" s="913"/>
      <c r="AV39" s="913"/>
      <c r="AW39" s="913"/>
      <c r="AX39" s="913"/>
      <c r="AY39" s="913"/>
      <c r="AZ39" s="913"/>
      <c r="BA39" s="913"/>
      <c r="BB39" s="913"/>
      <c r="BC39" s="913"/>
      <c r="BD39" s="913"/>
      <c r="BE39" s="913"/>
      <c r="BF39" s="913"/>
      <c r="BG39" s="913"/>
      <c r="BH39" s="913"/>
      <c r="BI39" s="913"/>
      <c r="BJ39" s="913"/>
      <c r="BK39" s="913"/>
      <c r="BL39" s="913"/>
      <c r="BM39" s="913"/>
      <c r="BN39" s="913"/>
      <c r="BO39" s="913"/>
      <c r="BP39" s="913"/>
      <c r="BQ39" s="913"/>
      <c r="BR39" s="913"/>
      <c r="BS39" s="913"/>
      <c r="BT39" s="913"/>
      <c r="BU39" s="913"/>
      <c r="BV39" s="913"/>
      <c r="BW39" s="913"/>
      <c r="BX39" s="913"/>
      <c r="BY39" s="913"/>
      <c r="BZ39" s="913"/>
      <c r="CA39" s="913"/>
      <c r="CB39" s="913"/>
      <c r="CC39" s="913"/>
      <c r="CD39" s="913"/>
      <c r="CE39" s="913"/>
      <c r="CF39" s="913"/>
      <c r="CG39" s="913"/>
      <c r="CH39" s="913"/>
      <c r="CI39" s="913"/>
      <c r="CJ39" s="913"/>
      <c r="CK39" s="913"/>
      <c r="CL39" s="913"/>
      <c r="CM39" s="913"/>
      <c r="CN39" s="913"/>
      <c r="CO39" s="913"/>
      <c r="CP39" s="913"/>
      <c r="CQ39" s="913"/>
      <c r="CR39" s="913"/>
      <c r="CS39" s="913"/>
      <c r="CT39" s="913"/>
      <c r="CU39" s="913"/>
      <c r="CV39" s="913"/>
      <c r="CW39" s="913"/>
      <c r="CX39" s="913"/>
      <c r="CY39" s="913"/>
      <c r="CZ39" s="913"/>
      <c r="DA39" s="913"/>
      <c r="DB39" s="913"/>
      <c r="DC39" s="913"/>
      <c r="DD39" s="913"/>
      <c r="DE39" s="913"/>
      <c r="DF39" s="913"/>
      <c r="DG39" s="913"/>
      <c r="DH39" s="913"/>
      <c r="DI39" s="913"/>
      <c r="DJ39" s="913"/>
      <c r="DK39" s="913"/>
      <c r="DL39" s="913"/>
      <c r="DM39" s="913"/>
      <c r="DN39" s="913"/>
      <c r="DO39" s="913"/>
      <c r="DP39" s="913"/>
      <c r="DQ39" s="913"/>
      <c r="DR39" s="913"/>
      <c r="DS39" s="913"/>
      <c r="DT39" s="913"/>
      <c r="DU39" s="913"/>
      <c r="DV39" s="913"/>
      <c r="DW39" s="913"/>
      <c r="DX39" s="913"/>
      <c r="DY39" s="913"/>
      <c r="DZ39" s="913"/>
      <c r="EA39" s="913"/>
      <c r="EB39" s="913"/>
      <c r="EC39" s="913"/>
      <c r="ED39" s="913"/>
      <c r="EE39" s="913"/>
      <c r="EF39" s="913"/>
      <c r="EG39" s="913"/>
      <c r="EH39" s="913"/>
      <c r="EI39" s="913"/>
      <c r="EJ39" s="913"/>
      <c r="EK39" s="913"/>
      <c r="EL39" s="913"/>
      <c r="EM39" s="913"/>
      <c r="EN39" s="913"/>
      <c r="EO39" s="913"/>
      <c r="EP39" s="913"/>
      <c r="EQ39" s="913"/>
      <c r="ER39" s="913"/>
      <c r="ES39" s="913"/>
      <c r="ET39" s="913"/>
      <c r="EU39" s="913"/>
      <c r="EV39" s="913"/>
      <c r="EW39" s="913"/>
      <c r="EX39" s="913"/>
      <c r="EY39" s="913"/>
      <c r="EZ39" s="913"/>
      <c r="FA39" s="913"/>
      <c r="FB39" s="913"/>
      <c r="FC39" s="913"/>
      <c r="FD39" s="913"/>
      <c r="FE39" s="913"/>
      <c r="FF39" s="913"/>
      <c r="FG39" s="913"/>
      <c r="FH39" s="913"/>
      <c r="FI39" s="913"/>
      <c r="FJ39" s="913"/>
      <c r="FK39" s="913"/>
      <c r="FL39" s="913"/>
      <c r="FM39" s="913"/>
      <c r="FN39" s="913"/>
      <c r="FO39" s="913"/>
      <c r="FP39" s="913"/>
      <c r="FQ39" s="913"/>
      <c r="FR39" s="913"/>
      <c r="FS39" s="913"/>
      <c r="FT39" s="913"/>
      <c r="FU39" s="913"/>
      <c r="FV39" s="913"/>
      <c r="FW39" s="913"/>
      <c r="FX39" s="913"/>
      <c r="FY39" s="913"/>
      <c r="FZ39" s="913"/>
      <c r="GA39" s="913"/>
      <c r="GB39" s="913"/>
      <c r="GC39" s="913"/>
      <c r="GD39" s="913"/>
      <c r="GE39" s="913"/>
      <c r="GF39" s="913"/>
      <c r="GG39" s="913"/>
      <c r="GH39" s="913"/>
      <c r="GI39" s="913"/>
      <c r="GJ39" s="913"/>
      <c r="GK39" s="913"/>
      <c r="GL39" s="913"/>
      <c r="GM39" s="913"/>
      <c r="GN39" s="913"/>
      <c r="GO39" s="913"/>
      <c r="GP39" s="913"/>
      <c r="GQ39" s="913"/>
      <c r="GR39" s="913"/>
      <c r="GS39" s="913"/>
      <c r="GT39" s="913"/>
      <c r="GU39" s="913"/>
      <c r="GV39" s="913"/>
      <c r="GW39" s="913"/>
      <c r="GX39" s="913"/>
      <c r="GY39" s="913"/>
      <c r="GZ39" s="913"/>
      <c r="HA39" s="913"/>
      <c r="HB39" s="913"/>
      <c r="HC39" s="913"/>
      <c r="HD39" s="913"/>
      <c r="HE39" s="913"/>
      <c r="HF39" s="913"/>
      <c r="HG39" s="913"/>
      <c r="HH39" s="913"/>
      <c r="HI39" s="913"/>
      <c r="HJ39" s="913"/>
      <c r="HK39" s="913"/>
      <c r="HL39" s="913"/>
      <c r="HM39" s="913"/>
      <c r="HN39" s="913"/>
      <c r="HO39" s="913"/>
      <c r="HP39" s="913"/>
      <c r="HQ39" s="913"/>
      <c r="HR39" s="913"/>
      <c r="HS39" s="913"/>
      <c r="HT39" s="913"/>
      <c r="HU39" s="913"/>
      <c r="HV39" s="913"/>
      <c r="HW39" s="913"/>
      <c r="HX39" s="913"/>
      <c r="HY39" s="913"/>
      <c r="HZ39" s="913"/>
      <c r="IA39" s="913"/>
      <c r="IB39" s="913"/>
      <c r="IC39" s="913"/>
      <c r="ID39" s="913"/>
      <c r="IE39" s="913"/>
      <c r="IF39" s="913"/>
      <c r="IG39" s="913"/>
      <c r="IH39" s="913"/>
      <c r="II39" s="913"/>
      <c r="IJ39" s="913"/>
      <c r="IK39" s="913"/>
      <c r="IL39" s="913"/>
      <c r="IM39" s="913"/>
      <c r="IN39" s="913"/>
      <c r="IO39" s="913"/>
      <c r="IP39" s="913"/>
      <c r="IQ39" s="913"/>
      <c r="IR39" s="913"/>
      <c r="IS39" s="913"/>
      <c r="IT39" s="913"/>
      <c r="IU39" s="913"/>
      <c r="IV39" s="913"/>
    </row>
    <row r="40" spans="1:256" s="914" customFormat="1" ht="18.75" customHeight="1">
      <c r="A40" s="901" t="s">
        <v>2364</v>
      </c>
      <c r="B40" s="868">
        <v>14</v>
      </c>
      <c r="C40" s="902" t="s">
        <v>2286</v>
      </c>
      <c r="D40" s="903"/>
      <c r="E40" s="884" t="s">
        <v>2330</v>
      </c>
      <c r="F40" s="904"/>
      <c r="G40" s="905" t="s">
        <v>2371</v>
      </c>
      <c r="H40" s="885"/>
      <c r="I40" s="906" t="s">
        <v>2372</v>
      </c>
      <c r="J40" s="907"/>
      <c r="K40" s="907" t="s">
        <v>2312</v>
      </c>
      <c r="L40" s="904"/>
      <c r="M40" s="908">
        <v>14.487291000000001</v>
      </c>
      <c r="N40" s="909"/>
      <c r="O40" s="909">
        <v>15.8</v>
      </c>
      <c r="P40" s="909"/>
      <c r="Q40" s="875">
        <v>9.9</v>
      </c>
      <c r="R40" s="875"/>
      <c r="S40" s="910">
        <v>8.3082848101265816E-2</v>
      </c>
      <c r="T40" s="884"/>
      <c r="U40" s="875">
        <v>19.899999999999999</v>
      </c>
      <c r="V40" s="877"/>
      <c r="W40" s="891">
        <v>19.899999999999999</v>
      </c>
      <c r="X40" s="891">
        <v>19</v>
      </c>
      <c r="Y40" s="891"/>
      <c r="Z40" s="891"/>
      <c r="AA40" s="874">
        <f t="shared" si="0"/>
        <v>5.6752865540999995</v>
      </c>
      <c r="AB40" s="884"/>
      <c r="AC40" s="907"/>
      <c r="AD40" s="907"/>
      <c r="AE40" s="884"/>
      <c r="AF40" s="884"/>
      <c r="AG40" s="884"/>
      <c r="AH40" s="884"/>
      <c r="AI40" s="911"/>
      <c r="AJ40" s="912"/>
      <c r="AK40" s="912"/>
      <c r="AL40" s="912"/>
      <c r="AM40" s="912"/>
      <c r="AN40" s="912"/>
      <c r="AO40" s="913"/>
      <c r="AP40" s="913"/>
      <c r="AQ40" s="913"/>
      <c r="AR40" s="913"/>
      <c r="AS40" s="913"/>
      <c r="AT40" s="913"/>
      <c r="AU40" s="913"/>
      <c r="AV40" s="913"/>
      <c r="AW40" s="913"/>
      <c r="AX40" s="913"/>
      <c r="AY40" s="913"/>
      <c r="AZ40" s="913"/>
      <c r="BA40" s="913"/>
      <c r="BB40" s="913"/>
      <c r="BC40" s="913"/>
      <c r="BD40" s="913"/>
      <c r="BE40" s="913"/>
      <c r="BF40" s="913"/>
      <c r="BG40" s="913"/>
      <c r="BH40" s="913"/>
      <c r="BI40" s="913"/>
      <c r="BJ40" s="913"/>
      <c r="BK40" s="913"/>
      <c r="BL40" s="913"/>
      <c r="BM40" s="913"/>
      <c r="BN40" s="913"/>
      <c r="BO40" s="913"/>
      <c r="BP40" s="913"/>
      <c r="BQ40" s="913"/>
      <c r="BR40" s="913"/>
      <c r="BS40" s="913"/>
      <c r="BT40" s="913"/>
      <c r="BU40" s="913"/>
      <c r="BV40" s="913"/>
      <c r="BW40" s="913"/>
      <c r="BX40" s="913"/>
      <c r="BY40" s="913"/>
      <c r="BZ40" s="913"/>
      <c r="CA40" s="913"/>
      <c r="CB40" s="913"/>
      <c r="CC40" s="913"/>
      <c r="CD40" s="913"/>
      <c r="CE40" s="913"/>
      <c r="CF40" s="913"/>
      <c r="CG40" s="913"/>
      <c r="CH40" s="913"/>
      <c r="CI40" s="913"/>
      <c r="CJ40" s="913"/>
      <c r="CK40" s="913"/>
      <c r="CL40" s="913"/>
      <c r="CM40" s="913"/>
      <c r="CN40" s="913"/>
      <c r="CO40" s="913"/>
      <c r="CP40" s="913"/>
      <c r="CQ40" s="913"/>
      <c r="CR40" s="913"/>
      <c r="CS40" s="913"/>
      <c r="CT40" s="913"/>
      <c r="CU40" s="913"/>
      <c r="CV40" s="913"/>
      <c r="CW40" s="913"/>
      <c r="CX40" s="913"/>
      <c r="CY40" s="913"/>
      <c r="CZ40" s="913"/>
      <c r="DA40" s="913"/>
      <c r="DB40" s="913"/>
      <c r="DC40" s="913"/>
      <c r="DD40" s="913"/>
      <c r="DE40" s="913"/>
      <c r="DF40" s="913"/>
      <c r="DG40" s="913"/>
      <c r="DH40" s="913"/>
      <c r="DI40" s="913"/>
      <c r="DJ40" s="913"/>
      <c r="DK40" s="913"/>
      <c r="DL40" s="913"/>
      <c r="DM40" s="913"/>
      <c r="DN40" s="913"/>
      <c r="DO40" s="913"/>
      <c r="DP40" s="913"/>
      <c r="DQ40" s="913"/>
      <c r="DR40" s="913"/>
      <c r="DS40" s="913"/>
      <c r="DT40" s="913"/>
      <c r="DU40" s="913"/>
      <c r="DV40" s="913"/>
      <c r="DW40" s="913"/>
      <c r="DX40" s="913"/>
      <c r="DY40" s="913"/>
      <c r="DZ40" s="913"/>
      <c r="EA40" s="913"/>
      <c r="EB40" s="913"/>
      <c r="EC40" s="913"/>
      <c r="ED40" s="913"/>
      <c r="EE40" s="913"/>
      <c r="EF40" s="913"/>
      <c r="EG40" s="913"/>
      <c r="EH40" s="913"/>
      <c r="EI40" s="913"/>
      <c r="EJ40" s="913"/>
      <c r="EK40" s="913"/>
      <c r="EL40" s="913"/>
      <c r="EM40" s="913"/>
      <c r="EN40" s="913"/>
      <c r="EO40" s="913"/>
      <c r="EP40" s="913"/>
      <c r="EQ40" s="913"/>
      <c r="ER40" s="913"/>
      <c r="ES40" s="913"/>
      <c r="ET40" s="913"/>
      <c r="EU40" s="913"/>
      <c r="EV40" s="913"/>
      <c r="EW40" s="913"/>
      <c r="EX40" s="913"/>
      <c r="EY40" s="913"/>
      <c r="EZ40" s="913"/>
      <c r="FA40" s="913"/>
      <c r="FB40" s="913"/>
      <c r="FC40" s="913"/>
      <c r="FD40" s="913"/>
      <c r="FE40" s="913"/>
      <c r="FF40" s="913"/>
      <c r="FG40" s="913"/>
      <c r="FH40" s="913"/>
      <c r="FI40" s="913"/>
      <c r="FJ40" s="913"/>
      <c r="FK40" s="913"/>
      <c r="FL40" s="913"/>
      <c r="FM40" s="913"/>
      <c r="FN40" s="913"/>
      <c r="FO40" s="913"/>
      <c r="FP40" s="913"/>
      <c r="FQ40" s="913"/>
      <c r="FR40" s="913"/>
      <c r="FS40" s="913"/>
      <c r="FT40" s="913"/>
      <c r="FU40" s="913"/>
      <c r="FV40" s="913"/>
      <c r="FW40" s="913"/>
      <c r="FX40" s="913"/>
      <c r="FY40" s="913"/>
      <c r="FZ40" s="913"/>
      <c r="GA40" s="913"/>
      <c r="GB40" s="913"/>
      <c r="GC40" s="913"/>
      <c r="GD40" s="913"/>
      <c r="GE40" s="913"/>
      <c r="GF40" s="913"/>
      <c r="GG40" s="913"/>
      <c r="GH40" s="913"/>
      <c r="GI40" s="913"/>
      <c r="GJ40" s="913"/>
      <c r="GK40" s="913"/>
      <c r="GL40" s="913"/>
      <c r="GM40" s="913"/>
      <c r="GN40" s="913"/>
      <c r="GO40" s="913"/>
      <c r="GP40" s="913"/>
      <c r="GQ40" s="913"/>
      <c r="GR40" s="913"/>
      <c r="GS40" s="913"/>
      <c r="GT40" s="913"/>
      <c r="GU40" s="913"/>
      <c r="GV40" s="913"/>
      <c r="GW40" s="913"/>
      <c r="GX40" s="913"/>
      <c r="GY40" s="913"/>
      <c r="GZ40" s="913"/>
      <c r="HA40" s="913"/>
      <c r="HB40" s="913"/>
      <c r="HC40" s="913"/>
      <c r="HD40" s="913"/>
      <c r="HE40" s="913"/>
      <c r="HF40" s="913"/>
      <c r="HG40" s="913"/>
      <c r="HH40" s="913"/>
      <c r="HI40" s="913"/>
      <c r="HJ40" s="913"/>
      <c r="HK40" s="913"/>
      <c r="HL40" s="913"/>
      <c r="HM40" s="913"/>
      <c r="HN40" s="913"/>
      <c r="HO40" s="913"/>
      <c r="HP40" s="913"/>
      <c r="HQ40" s="913"/>
      <c r="HR40" s="913"/>
      <c r="HS40" s="913"/>
      <c r="HT40" s="913"/>
      <c r="HU40" s="913"/>
      <c r="HV40" s="913"/>
      <c r="HW40" s="913"/>
      <c r="HX40" s="913"/>
      <c r="HY40" s="913"/>
      <c r="HZ40" s="913"/>
      <c r="IA40" s="913"/>
      <c r="IB40" s="913"/>
      <c r="IC40" s="913"/>
      <c r="ID40" s="913"/>
      <c r="IE40" s="913"/>
      <c r="IF40" s="913"/>
      <c r="IG40" s="913"/>
      <c r="IH40" s="913"/>
      <c r="II40" s="913"/>
      <c r="IJ40" s="913"/>
      <c r="IK40" s="913"/>
      <c r="IL40" s="913"/>
      <c r="IM40" s="913"/>
      <c r="IN40" s="913"/>
      <c r="IO40" s="913"/>
      <c r="IP40" s="913"/>
      <c r="IQ40" s="913"/>
      <c r="IR40" s="913"/>
      <c r="IS40" s="913"/>
      <c r="IT40" s="913"/>
      <c r="IU40" s="913"/>
      <c r="IV40" s="913"/>
    </row>
    <row r="41" spans="1:256" s="895" customFormat="1" ht="18.75" customHeight="1">
      <c r="A41" s="901" t="s">
        <v>2351</v>
      </c>
      <c r="B41" s="868">
        <v>15</v>
      </c>
      <c r="C41" s="883" t="s">
        <v>2286</v>
      </c>
      <c r="D41" s="884"/>
      <c r="E41" s="885" t="s">
        <v>2330</v>
      </c>
      <c r="F41" s="885"/>
      <c r="G41" s="896" t="s">
        <v>2373</v>
      </c>
      <c r="H41" s="885"/>
      <c r="I41" s="897" t="s">
        <v>2374</v>
      </c>
      <c r="J41" s="887"/>
      <c r="K41" s="887" t="s">
        <v>2312</v>
      </c>
      <c r="L41" s="885"/>
      <c r="M41" s="899">
        <v>29.12</v>
      </c>
      <c r="N41" s="889"/>
      <c r="O41" s="889">
        <v>32.799999999999997</v>
      </c>
      <c r="P41" s="889"/>
      <c r="Q41" s="875">
        <v>19.899999999999999</v>
      </c>
      <c r="R41" s="875"/>
      <c r="S41" s="890">
        <v>0.1121951219512194</v>
      </c>
      <c r="T41" s="885"/>
      <c r="U41" s="875">
        <v>39.9</v>
      </c>
      <c r="V41" s="877"/>
      <c r="W41" s="891">
        <v>39.9</v>
      </c>
      <c r="X41" s="891">
        <v>36.6</v>
      </c>
      <c r="Y41" s="891"/>
      <c r="Z41" s="891"/>
      <c r="AA41" s="874">
        <f t="shared" si="0"/>
        <v>11.406912000000002</v>
      </c>
      <c r="AB41" s="885"/>
      <c r="AC41" s="887"/>
      <c r="AD41" s="887"/>
      <c r="AE41" s="885"/>
      <c r="AF41" s="885"/>
      <c r="AG41" s="885"/>
      <c r="AH41" s="885"/>
      <c r="AI41" s="892"/>
      <c r="AJ41" s="893"/>
      <c r="AK41" s="893"/>
      <c r="AL41" s="893"/>
      <c r="AM41" s="893"/>
      <c r="AN41" s="893"/>
      <c r="AO41" s="894"/>
      <c r="AP41" s="894"/>
      <c r="AQ41" s="894"/>
      <c r="AR41" s="894"/>
      <c r="AS41" s="894"/>
      <c r="AT41" s="894"/>
      <c r="AU41" s="894"/>
      <c r="AV41" s="894"/>
      <c r="AW41" s="894"/>
      <c r="AX41" s="894"/>
      <c r="AY41" s="894"/>
      <c r="AZ41" s="894"/>
      <c r="BA41" s="894"/>
      <c r="BB41" s="894"/>
      <c r="BC41" s="894"/>
      <c r="BD41" s="894"/>
      <c r="BE41" s="894"/>
      <c r="BF41" s="894"/>
      <c r="BG41" s="894"/>
      <c r="BH41" s="894"/>
      <c r="BI41" s="894"/>
      <c r="BJ41" s="894"/>
      <c r="BK41" s="894"/>
      <c r="BL41" s="894"/>
      <c r="BM41" s="894"/>
      <c r="BN41" s="894"/>
      <c r="BO41" s="894"/>
      <c r="BP41" s="894"/>
      <c r="BQ41" s="894"/>
      <c r="BR41" s="894"/>
      <c r="BS41" s="894"/>
      <c r="BT41" s="894"/>
      <c r="BU41" s="894"/>
      <c r="BV41" s="894"/>
      <c r="BW41" s="894"/>
      <c r="BX41" s="894"/>
      <c r="BY41" s="894"/>
      <c r="BZ41" s="894"/>
      <c r="CA41" s="894"/>
      <c r="CB41" s="894"/>
      <c r="CC41" s="894"/>
      <c r="CD41" s="894"/>
      <c r="CE41" s="894"/>
      <c r="CF41" s="894"/>
      <c r="CG41" s="894"/>
      <c r="CH41" s="894"/>
      <c r="CI41" s="894"/>
      <c r="CJ41" s="894"/>
      <c r="CK41" s="894"/>
      <c r="CL41" s="894"/>
      <c r="CM41" s="894"/>
      <c r="CN41" s="894"/>
      <c r="CO41" s="894"/>
      <c r="CP41" s="894"/>
      <c r="CQ41" s="894"/>
      <c r="CR41" s="894"/>
      <c r="CS41" s="894"/>
      <c r="CT41" s="894"/>
      <c r="CU41" s="894"/>
      <c r="CV41" s="894"/>
      <c r="CW41" s="894"/>
      <c r="CX41" s="894"/>
      <c r="CY41" s="894"/>
      <c r="CZ41" s="894"/>
      <c r="DA41" s="894"/>
      <c r="DB41" s="894"/>
      <c r="DC41" s="894"/>
      <c r="DD41" s="894"/>
      <c r="DE41" s="894"/>
      <c r="DF41" s="894"/>
      <c r="DG41" s="894"/>
      <c r="DH41" s="894"/>
      <c r="DI41" s="894"/>
      <c r="DJ41" s="894"/>
      <c r="DK41" s="894"/>
      <c r="DL41" s="894"/>
      <c r="DM41" s="894"/>
      <c r="DN41" s="894"/>
      <c r="DO41" s="894"/>
      <c r="DP41" s="894"/>
      <c r="DQ41" s="894"/>
      <c r="DR41" s="894"/>
      <c r="DS41" s="894"/>
      <c r="DT41" s="894"/>
      <c r="DU41" s="894"/>
      <c r="DV41" s="894"/>
      <c r="DW41" s="894"/>
      <c r="DX41" s="894"/>
      <c r="DY41" s="894"/>
      <c r="DZ41" s="894"/>
      <c r="EA41" s="894"/>
      <c r="EB41" s="894"/>
      <c r="EC41" s="894"/>
      <c r="ED41" s="894"/>
      <c r="EE41" s="894"/>
      <c r="EF41" s="894"/>
      <c r="EG41" s="894"/>
      <c r="EH41" s="894"/>
      <c r="EI41" s="894"/>
      <c r="EJ41" s="894"/>
      <c r="EK41" s="894"/>
      <c r="EL41" s="894"/>
      <c r="EM41" s="894"/>
      <c r="EN41" s="894"/>
      <c r="EO41" s="894"/>
      <c r="EP41" s="894"/>
      <c r="EQ41" s="894"/>
      <c r="ER41" s="894"/>
      <c r="ES41" s="894"/>
      <c r="ET41" s="894"/>
      <c r="EU41" s="894"/>
      <c r="EV41" s="894"/>
      <c r="EW41" s="894"/>
      <c r="EX41" s="894"/>
      <c r="EY41" s="894"/>
      <c r="EZ41" s="894"/>
      <c r="FA41" s="894"/>
      <c r="FB41" s="894"/>
      <c r="FC41" s="894"/>
      <c r="FD41" s="894"/>
      <c r="FE41" s="894"/>
      <c r="FF41" s="894"/>
      <c r="FG41" s="894"/>
      <c r="FH41" s="894"/>
      <c r="FI41" s="894"/>
      <c r="FJ41" s="894"/>
      <c r="FK41" s="894"/>
      <c r="FL41" s="894"/>
      <c r="FM41" s="894"/>
      <c r="FN41" s="894"/>
      <c r="FO41" s="894"/>
      <c r="FP41" s="894"/>
      <c r="FQ41" s="894"/>
      <c r="FR41" s="894"/>
      <c r="FS41" s="894"/>
      <c r="FT41" s="894"/>
      <c r="FU41" s="894"/>
      <c r="FV41" s="894"/>
      <c r="FW41" s="894"/>
      <c r="FX41" s="894"/>
      <c r="FY41" s="894"/>
      <c r="FZ41" s="894"/>
      <c r="GA41" s="894"/>
      <c r="GB41" s="894"/>
      <c r="GC41" s="894"/>
      <c r="GD41" s="894"/>
      <c r="GE41" s="894"/>
      <c r="GF41" s="894"/>
      <c r="GG41" s="894"/>
      <c r="GH41" s="894"/>
      <c r="GI41" s="894"/>
      <c r="GJ41" s="894"/>
      <c r="GK41" s="894"/>
      <c r="GL41" s="894"/>
      <c r="GM41" s="894"/>
      <c r="GN41" s="894"/>
      <c r="GO41" s="894"/>
      <c r="GP41" s="894"/>
      <c r="GQ41" s="894"/>
      <c r="GR41" s="894"/>
      <c r="GS41" s="894"/>
      <c r="GT41" s="894"/>
      <c r="GU41" s="894"/>
      <c r="GV41" s="894"/>
      <c r="GW41" s="894"/>
      <c r="GX41" s="894"/>
      <c r="GY41" s="894"/>
      <c r="GZ41" s="894"/>
      <c r="HA41" s="894"/>
      <c r="HB41" s="894"/>
      <c r="HC41" s="894"/>
      <c r="HD41" s="894"/>
      <c r="HE41" s="894"/>
      <c r="HF41" s="894"/>
      <c r="HG41" s="894"/>
      <c r="HH41" s="894"/>
      <c r="HI41" s="894"/>
      <c r="HJ41" s="894"/>
      <c r="HK41" s="894"/>
      <c r="HL41" s="894"/>
      <c r="HM41" s="894"/>
      <c r="HN41" s="894"/>
      <c r="HO41" s="894"/>
      <c r="HP41" s="894"/>
      <c r="HQ41" s="894"/>
      <c r="HR41" s="894"/>
      <c r="HS41" s="894"/>
      <c r="HT41" s="894"/>
      <c r="HU41" s="894"/>
      <c r="HV41" s="894"/>
      <c r="HW41" s="894"/>
      <c r="HX41" s="894"/>
      <c r="HY41" s="894"/>
      <c r="HZ41" s="894"/>
      <c r="IA41" s="894"/>
      <c r="IB41" s="894"/>
      <c r="IC41" s="894"/>
      <c r="ID41" s="894"/>
      <c r="IE41" s="894"/>
      <c r="IF41" s="894"/>
      <c r="IG41" s="894"/>
      <c r="IH41" s="894"/>
      <c r="II41" s="894"/>
      <c r="IJ41" s="894"/>
      <c r="IK41" s="894"/>
      <c r="IL41" s="894"/>
      <c r="IM41" s="894"/>
      <c r="IN41" s="894"/>
      <c r="IO41" s="894"/>
      <c r="IP41" s="894"/>
      <c r="IQ41" s="894"/>
      <c r="IR41" s="894"/>
      <c r="IS41" s="894"/>
      <c r="IT41" s="894"/>
      <c r="IU41" s="894"/>
      <c r="IV41" s="894"/>
    </row>
    <row r="42" spans="1:256" s="928" customFormat="1" ht="18.75" customHeight="1">
      <c r="A42" s="915" t="s">
        <v>2375</v>
      </c>
      <c r="B42" s="916"/>
      <c r="C42" s="917" t="s">
        <v>2376</v>
      </c>
      <c r="D42" s="918"/>
      <c r="E42" s="918"/>
      <c r="F42" s="919"/>
      <c r="G42" s="918"/>
      <c r="H42" s="918"/>
      <c r="I42" s="920"/>
      <c r="J42" s="920"/>
      <c r="K42" s="920"/>
      <c r="L42" s="919"/>
      <c r="M42" s="921"/>
      <c r="N42" s="922"/>
      <c r="O42" s="921"/>
      <c r="P42" s="922"/>
      <c r="Q42" s="922"/>
      <c r="R42" s="922"/>
      <c r="S42" s="919"/>
      <c r="T42" s="923"/>
      <c r="U42" s="923"/>
      <c r="V42" s="923"/>
      <c r="W42" s="921"/>
      <c r="X42" s="921"/>
      <c r="Y42" s="921"/>
      <c r="Z42" s="921"/>
      <c r="AA42" s="874">
        <f t="shared" si="0"/>
        <v>0</v>
      </c>
      <c r="AB42" s="918"/>
      <c r="AC42" s="920"/>
      <c r="AD42" s="920"/>
      <c r="AE42" s="918"/>
      <c r="AF42" s="918"/>
      <c r="AG42" s="918"/>
      <c r="AH42" s="924"/>
      <c r="AI42" s="925"/>
      <c r="AJ42" s="926"/>
      <c r="AK42" s="926"/>
      <c r="AL42" s="926"/>
      <c r="AM42" s="926"/>
      <c r="AN42" s="926"/>
      <c r="AO42" s="927"/>
      <c r="AP42" s="927"/>
      <c r="AQ42" s="927"/>
      <c r="AR42" s="927"/>
      <c r="AS42" s="927"/>
      <c r="AT42" s="927"/>
      <c r="AU42" s="927"/>
      <c r="AV42" s="927"/>
      <c r="AW42" s="927"/>
      <c r="AX42" s="927"/>
      <c r="AY42" s="927"/>
      <c r="AZ42" s="927"/>
      <c r="BA42" s="927"/>
      <c r="BB42" s="927"/>
      <c r="BC42" s="927"/>
      <c r="BD42" s="927"/>
      <c r="BE42" s="927"/>
      <c r="BF42" s="927"/>
      <c r="BG42" s="927"/>
      <c r="BH42" s="927"/>
      <c r="BI42" s="927"/>
      <c r="BJ42" s="927"/>
      <c r="BK42" s="927"/>
      <c r="BL42" s="927"/>
      <c r="BM42" s="927"/>
      <c r="BN42" s="927"/>
      <c r="BO42" s="927"/>
      <c r="BP42" s="927"/>
      <c r="BQ42" s="927"/>
      <c r="BR42" s="927"/>
      <c r="BS42" s="927"/>
      <c r="BT42" s="927"/>
      <c r="BU42" s="927"/>
      <c r="BV42" s="927"/>
      <c r="BW42" s="927"/>
      <c r="BX42" s="927"/>
      <c r="BY42" s="927"/>
      <c r="BZ42" s="927"/>
      <c r="CA42" s="927"/>
      <c r="CB42" s="927"/>
      <c r="CC42" s="927"/>
      <c r="CD42" s="927"/>
      <c r="CE42" s="927"/>
      <c r="CF42" s="927"/>
      <c r="CG42" s="927"/>
      <c r="CH42" s="927"/>
      <c r="CI42" s="927"/>
      <c r="CJ42" s="927"/>
      <c r="CK42" s="927"/>
      <c r="CL42" s="927"/>
      <c r="CM42" s="927"/>
      <c r="CN42" s="927"/>
      <c r="CO42" s="927"/>
      <c r="CP42" s="927"/>
      <c r="CQ42" s="927"/>
      <c r="CR42" s="927"/>
      <c r="CS42" s="927"/>
      <c r="CT42" s="927"/>
      <c r="CU42" s="927"/>
      <c r="CV42" s="927"/>
      <c r="CW42" s="927"/>
      <c r="CX42" s="927"/>
      <c r="CY42" s="927"/>
      <c r="CZ42" s="927"/>
      <c r="DA42" s="927"/>
      <c r="DB42" s="927"/>
      <c r="DC42" s="927"/>
      <c r="DD42" s="927"/>
      <c r="DE42" s="927"/>
      <c r="DF42" s="927"/>
      <c r="DG42" s="927"/>
      <c r="DH42" s="927"/>
      <c r="DI42" s="927"/>
      <c r="DJ42" s="927"/>
      <c r="DK42" s="927"/>
      <c r="DL42" s="927"/>
      <c r="DM42" s="927"/>
      <c r="DN42" s="927"/>
      <c r="DO42" s="927"/>
      <c r="DP42" s="927"/>
      <c r="DQ42" s="927"/>
      <c r="DR42" s="927"/>
      <c r="DS42" s="927"/>
      <c r="DT42" s="927"/>
      <c r="DU42" s="927"/>
      <c r="DV42" s="927"/>
      <c r="DW42" s="927"/>
      <c r="DX42" s="927"/>
      <c r="DY42" s="927"/>
      <c r="DZ42" s="927"/>
      <c r="EA42" s="927"/>
      <c r="EB42" s="927"/>
      <c r="EC42" s="927"/>
      <c r="ED42" s="927"/>
      <c r="EE42" s="927"/>
      <c r="EF42" s="927"/>
      <c r="EG42" s="927"/>
      <c r="EH42" s="927"/>
      <c r="EI42" s="927"/>
      <c r="EJ42" s="927"/>
      <c r="EK42" s="927"/>
      <c r="EL42" s="927"/>
      <c r="EM42" s="927"/>
      <c r="EN42" s="927"/>
      <c r="EO42" s="927"/>
      <c r="EP42" s="927"/>
      <c r="EQ42" s="927"/>
      <c r="ER42" s="927"/>
      <c r="ES42" s="927"/>
      <c r="ET42" s="927"/>
      <c r="EU42" s="927"/>
      <c r="EV42" s="927"/>
      <c r="EW42" s="927"/>
      <c r="EX42" s="927"/>
      <c r="EY42" s="927"/>
      <c r="EZ42" s="927"/>
      <c r="FA42" s="927"/>
      <c r="FB42" s="927"/>
      <c r="FC42" s="927"/>
      <c r="FD42" s="927"/>
      <c r="FE42" s="927"/>
      <c r="FF42" s="927"/>
      <c r="FG42" s="927"/>
      <c r="FH42" s="927"/>
      <c r="FI42" s="927"/>
      <c r="FJ42" s="927"/>
      <c r="FK42" s="927"/>
      <c r="FL42" s="927"/>
      <c r="FM42" s="927"/>
      <c r="FN42" s="927"/>
      <c r="FO42" s="927"/>
      <c r="FP42" s="927"/>
      <c r="FQ42" s="927"/>
      <c r="FR42" s="927"/>
      <c r="FS42" s="927"/>
      <c r="FT42" s="927"/>
      <c r="FU42" s="927"/>
      <c r="FV42" s="927"/>
      <c r="FW42" s="927"/>
      <c r="FX42" s="927"/>
      <c r="FY42" s="927"/>
      <c r="FZ42" s="927"/>
      <c r="GA42" s="927"/>
      <c r="GB42" s="927"/>
      <c r="GC42" s="927"/>
      <c r="GD42" s="927"/>
      <c r="GE42" s="927"/>
      <c r="GF42" s="927"/>
      <c r="GG42" s="927"/>
      <c r="GH42" s="927"/>
      <c r="GI42" s="927"/>
      <c r="GJ42" s="927"/>
      <c r="GK42" s="927"/>
      <c r="GL42" s="927"/>
      <c r="GM42" s="927"/>
      <c r="GN42" s="927"/>
      <c r="GO42" s="927"/>
      <c r="GP42" s="927"/>
      <c r="GQ42" s="927"/>
      <c r="GR42" s="927"/>
      <c r="GS42" s="927"/>
      <c r="GT42" s="927"/>
      <c r="GU42" s="927"/>
      <c r="GV42" s="927"/>
      <c r="GW42" s="927"/>
      <c r="GX42" s="927"/>
      <c r="GY42" s="927"/>
      <c r="GZ42" s="927"/>
      <c r="HA42" s="927"/>
      <c r="HB42" s="927"/>
      <c r="HC42" s="927"/>
      <c r="HD42" s="927"/>
      <c r="HE42" s="927"/>
      <c r="HF42" s="927"/>
      <c r="HG42" s="927"/>
      <c r="HH42" s="927"/>
      <c r="HI42" s="927"/>
      <c r="HJ42" s="927"/>
      <c r="HK42" s="927"/>
      <c r="HL42" s="927"/>
      <c r="HM42" s="927"/>
      <c r="HN42" s="927"/>
      <c r="HO42" s="927"/>
      <c r="HP42" s="927"/>
      <c r="HQ42" s="927"/>
      <c r="HR42" s="927"/>
      <c r="HS42" s="927"/>
      <c r="HT42" s="927"/>
      <c r="HU42" s="927"/>
      <c r="HV42" s="927"/>
      <c r="HW42" s="927"/>
      <c r="HX42" s="927"/>
      <c r="HY42" s="927"/>
      <c r="HZ42" s="927"/>
      <c r="IA42" s="927"/>
      <c r="IB42" s="927"/>
      <c r="IC42" s="927"/>
      <c r="ID42" s="927"/>
      <c r="IE42" s="927"/>
      <c r="IF42" s="927"/>
      <c r="IG42" s="927"/>
      <c r="IH42" s="927"/>
      <c r="II42" s="927"/>
      <c r="IJ42" s="927"/>
      <c r="IK42" s="927"/>
      <c r="IL42" s="927"/>
      <c r="IM42" s="927"/>
      <c r="IN42" s="927"/>
      <c r="IO42" s="927"/>
      <c r="IP42" s="927"/>
      <c r="IQ42" s="927"/>
      <c r="IR42" s="927"/>
      <c r="IS42" s="927"/>
      <c r="IT42" s="927"/>
      <c r="IU42" s="927"/>
      <c r="IV42" s="927"/>
    </row>
    <row r="43" spans="1:256" s="946" customFormat="1" ht="18.75" customHeight="1">
      <c r="A43" s="929" t="s">
        <v>2377</v>
      </c>
      <c r="B43" s="930">
        <v>1</v>
      </c>
      <c r="C43" s="931" t="s">
        <v>2378</v>
      </c>
      <c r="D43" s="932" t="s">
        <v>2379</v>
      </c>
      <c r="E43" s="931" t="s">
        <v>2380</v>
      </c>
      <c r="F43" s="931" t="s">
        <v>39</v>
      </c>
      <c r="G43" s="933" t="s">
        <v>2381</v>
      </c>
      <c r="H43" s="934"/>
      <c r="I43" s="935" t="s">
        <v>2382</v>
      </c>
      <c r="J43" s="936"/>
      <c r="K43" s="937">
        <v>152</v>
      </c>
      <c r="L43" s="934"/>
      <c r="M43" s="938">
        <v>55.24</v>
      </c>
      <c r="N43" s="934"/>
      <c r="O43" s="939">
        <v>62.8</v>
      </c>
      <c r="P43" s="940"/>
      <c r="Q43" s="941">
        <v>39.5</v>
      </c>
      <c r="R43" s="940"/>
      <c r="S43" s="942"/>
      <c r="T43" s="934"/>
      <c r="U43" s="943">
        <v>79</v>
      </c>
      <c r="V43" s="934"/>
      <c r="W43" s="935"/>
      <c r="X43" s="943">
        <v>79</v>
      </c>
      <c r="Y43" s="934"/>
      <c r="Z43" s="934"/>
      <c r="AA43" s="874">
        <f t="shared" si="0"/>
        <v>19.888523999999997</v>
      </c>
      <c r="AB43" s="940"/>
      <c r="AC43" s="936"/>
      <c r="AD43" s="936"/>
      <c r="AE43" s="944"/>
      <c r="AF43" s="944"/>
      <c r="AG43" s="944"/>
      <c r="AH43" s="944"/>
      <c r="AI43" s="944"/>
      <c r="AJ43" s="945"/>
      <c r="AK43" s="945"/>
      <c r="AL43" s="945"/>
      <c r="AM43" s="945"/>
      <c r="AN43" s="945"/>
      <c r="AO43" s="927"/>
      <c r="AP43" s="927"/>
      <c r="AQ43" s="927"/>
      <c r="AR43" s="927"/>
      <c r="AS43" s="927"/>
      <c r="AT43" s="927"/>
      <c r="AU43" s="927"/>
      <c r="AV43" s="927"/>
      <c r="AW43" s="927"/>
      <c r="AX43" s="927"/>
      <c r="AY43" s="927"/>
      <c r="AZ43" s="927"/>
      <c r="BA43" s="927"/>
      <c r="BB43" s="927"/>
      <c r="BC43" s="927"/>
      <c r="BD43" s="927"/>
      <c r="BE43" s="927"/>
      <c r="BF43" s="927"/>
      <c r="BG43" s="927"/>
      <c r="BH43" s="927"/>
      <c r="BI43" s="927"/>
      <c r="BJ43" s="927"/>
      <c r="BK43" s="927"/>
      <c r="BL43" s="927"/>
      <c r="BM43" s="927"/>
      <c r="BN43" s="927"/>
      <c r="BO43" s="927"/>
      <c r="BP43" s="927"/>
      <c r="BQ43" s="927"/>
      <c r="BR43" s="927"/>
      <c r="BS43" s="927"/>
      <c r="BT43" s="927"/>
      <c r="BU43" s="927"/>
      <c r="BV43" s="927"/>
      <c r="BW43" s="927"/>
      <c r="BX43" s="927"/>
      <c r="BY43" s="927"/>
      <c r="BZ43" s="927"/>
      <c r="CA43" s="927"/>
      <c r="CB43" s="927"/>
      <c r="CC43" s="927"/>
      <c r="CD43" s="927"/>
      <c r="CE43" s="927"/>
      <c r="CF43" s="927"/>
      <c r="CG43" s="927"/>
      <c r="CH43" s="927"/>
      <c r="CI43" s="927"/>
      <c r="CJ43" s="927"/>
      <c r="CK43" s="927"/>
      <c r="CL43" s="927"/>
      <c r="CM43" s="927"/>
      <c r="CN43" s="927"/>
      <c r="CO43" s="927"/>
      <c r="CP43" s="927"/>
      <c r="CQ43" s="927"/>
      <c r="CR43" s="927"/>
      <c r="CS43" s="927"/>
      <c r="CT43" s="927"/>
      <c r="CU43" s="927"/>
      <c r="CV43" s="927"/>
      <c r="CW43" s="927"/>
      <c r="CX43" s="927"/>
      <c r="CY43" s="927"/>
      <c r="CZ43" s="927"/>
      <c r="DA43" s="927"/>
      <c r="DB43" s="927"/>
      <c r="DC43" s="927"/>
      <c r="DD43" s="927"/>
      <c r="DE43" s="927"/>
      <c r="DF43" s="927"/>
      <c r="DG43" s="927"/>
      <c r="DH43" s="927"/>
      <c r="DI43" s="927"/>
      <c r="DJ43" s="927"/>
      <c r="DK43" s="927"/>
      <c r="DL43" s="927"/>
      <c r="DM43" s="927"/>
      <c r="DN43" s="927"/>
      <c r="DO43" s="927"/>
      <c r="DP43" s="927"/>
      <c r="DQ43" s="927"/>
      <c r="DR43" s="927"/>
      <c r="DS43" s="927"/>
      <c r="DT43" s="927"/>
      <c r="DU43" s="927"/>
      <c r="DV43" s="927"/>
      <c r="DW43" s="927"/>
      <c r="DX43" s="927"/>
      <c r="DY43" s="927"/>
      <c r="DZ43" s="927"/>
      <c r="EA43" s="927"/>
      <c r="EB43" s="927"/>
      <c r="EC43" s="927"/>
      <c r="ED43" s="927"/>
      <c r="EE43" s="927"/>
      <c r="EF43" s="927"/>
      <c r="EG43" s="927"/>
      <c r="EH43" s="927"/>
      <c r="EI43" s="927"/>
      <c r="EJ43" s="927"/>
      <c r="EK43" s="927"/>
      <c r="EL43" s="927"/>
      <c r="EM43" s="927"/>
      <c r="EN43" s="927"/>
      <c r="EO43" s="927"/>
      <c r="EP43" s="927"/>
      <c r="EQ43" s="927"/>
      <c r="ER43" s="927"/>
      <c r="ES43" s="927"/>
      <c r="ET43" s="927"/>
      <c r="EU43" s="927"/>
      <c r="EV43" s="927"/>
      <c r="EW43" s="927"/>
      <c r="EX43" s="927"/>
      <c r="EY43" s="927"/>
      <c r="EZ43" s="927"/>
      <c r="FA43" s="927"/>
      <c r="FB43" s="927"/>
      <c r="FC43" s="927"/>
      <c r="FD43" s="927"/>
      <c r="FE43" s="927"/>
      <c r="FF43" s="927"/>
      <c r="FG43" s="927"/>
      <c r="FH43" s="927"/>
      <c r="FI43" s="927"/>
      <c r="FJ43" s="927"/>
      <c r="FK43" s="927"/>
      <c r="FL43" s="927"/>
      <c r="FM43" s="927"/>
      <c r="FN43" s="927"/>
      <c r="FO43" s="927"/>
      <c r="FP43" s="927"/>
      <c r="FQ43" s="927"/>
      <c r="FR43" s="927"/>
      <c r="FS43" s="927"/>
      <c r="FT43" s="927"/>
      <c r="FU43" s="927"/>
      <c r="FV43" s="927"/>
      <c r="FW43" s="927"/>
      <c r="FX43" s="927"/>
      <c r="FY43" s="927"/>
      <c r="FZ43" s="927"/>
      <c r="GA43" s="927"/>
      <c r="GB43" s="927"/>
      <c r="GC43" s="927"/>
      <c r="GD43" s="927"/>
      <c r="GE43" s="927"/>
      <c r="GF43" s="927"/>
      <c r="GG43" s="927"/>
      <c r="GH43" s="927"/>
      <c r="GI43" s="927"/>
      <c r="GJ43" s="927"/>
      <c r="GK43" s="927"/>
      <c r="GL43" s="927"/>
      <c r="GM43" s="927"/>
      <c r="GN43" s="927"/>
      <c r="GO43" s="927"/>
      <c r="GP43" s="927"/>
      <c r="GQ43" s="927"/>
      <c r="GR43" s="927"/>
      <c r="GS43" s="927"/>
      <c r="GT43" s="927"/>
      <c r="GU43" s="927"/>
      <c r="GV43" s="927"/>
      <c r="GW43" s="927"/>
      <c r="GX43" s="927"/>
      <c r="GY43" s="927"/>
      <c r="GZ43" s="927"/>
      <c r="HA43" s="927"/>
      <c r="HB43" s="927"/>
      <c r="HC43" s="927"/>
      <c r="HD43" s="927"/>
      <c r="HE43" s="927"/>
      <c r="HF43" s="927"/>
      <c r="HG43" s="927"/>
      <c r="HH43" s="927"/>
      <c r="HI43" s="927"/>
      <c r="HJ43" s="927"/>
      <c r="HK43" s="927"/>
      <c r="HL43" s="927"/>
      <c r="HM43" s="927"/>
      <c r="HN43" s="927"/>
      <c r="HO43" s="927"/>
      <c r="HP43" s="927"/>
      <c r="HQ43" s="927"/>
      <c r="HR43" s="927"/>
      <c r="HS43" s="927"/>
      <c r="HT43" s="927"/>
      <c r="HU43" s="927"/>
      <c r="HV43" s="927"/>
      <c r="HW43" s="927"/>
      <c r="HX43" s="927"/>
      <c r="HY43" s="927"/>
      <c r="HZ43" s="927"/>
      <c r="IA43" s="927"/>
      <c r="IB43" s="927"/>
      <c r="IC43" s="927"/>
      <c r="ID43" s="927"/>
      <c r="IE43" s="927"/>
      <c r="IF43" s="927"/>
      <c r="IG43" s="927"/>
      <c r="IH43" s="927"/>
      <c r="II43" s="927"/>
      <c r="IJ43" s="927"/>
      <c r="IK43" s="927"/>
      <c r="IL43" s="927"/>
      <c r="IM43" s="927"/>
      <c r="IN43" s="927"/>
      <c r="IO43" s="927"/>
      <c r="IP43" s="927"/>
      <c r="IQ43" s="927"/>
      <c r="IR43" s="927"/>
      <c r="IS43" s="927"/>
      <c r="IT43" s="927"/>
      <c r="IU43" s="927"/>
      <c r="IV43" s="927"/>
    </row>
    <row r="44" spans="1:256" s="946" customFormat="1" ht="18.75" customHeight="1">
      <c r="A44" s="929" t="s">
        <v>2377</v>
      </c>
      <c r="B44" s="930">
        <v>2</v>
      </c>
      <c r="C44" s="931" t="s">
        <v>2378</v>
      </c>
      <c r="D44" s="932" t="s">
        <v>2379</v>
      </c>
      <c r="E44" s="931" t="s">
        <v>2380</v>
      </c>
      <c r="F44" s="931" t="s">
        <v>39</v>
      </c>
      <c r="G44" s="933" t="s">
        <v>2383</v>
      </c>
      <c r="H44" s="934"/>
      <c r="I44" s="935" t="s">
        <v>2384</v>
      </c>
      <c r="J44" s="936"/>
      <c r="K44" s="937">
        <v>152</v>
      </c>
      <c r="L44" s="934"/>
      <c r="M44" s="938">
        <v>55.24</v>
      </c>
      <c r="N44" s="934"/>
      <c r="O44" s="939">
        <v>59.9</v>
      </c>
      <c r="P44" s="940"/>
      <c r="Q44" s="941">
        <v>37.5</v>
      </c>
      <c r="R44" s="940"/>
      <c r="S44" s="942"/>
      <c r="T44" s="934"/>
      <c r="U44" s="943">
        <v>75</v>
      </c>
      <c r="V44" s="934"/>
      <c r="W44" s="935"/>
      <c r="X44" s="943">
        <v>75</v>
      </c>
      <c r="Y44" s="934"/>
      <c r="Z44" s="934"/>
      <c r="AA44" s="874">
        <f t="shared" si="0"/>
        <v>21.888523999999997</v>
      </c>
      <c r="AB44" s="940"/>
      <c r="AC44" s="936"/>
      <c r="AD44" s="936"/>
      <c r="AE44" s="944"/>
      <c r="AF44" s="944"/>
      <c r="AG44" s="944"/>
      <c r="AH44" s="944"/>
      <c r="AI44" s="944"/>
      <c r="AJ44" s="945"/>
      <c r="AK44" s="945"/>
      <c r="AL44" s="945"/>
      <c r="AM44" s="945"/>
      <c r="AN44" s="945"/>
      <c r="AO44" s="927"/>
      <c r="AP44" s="927"/>
      <c r="AQ44" s="927"/>
      <c r="AR44" s="927"/>
      <c r="AS44" s="927"/>
      <c r="AT44" s="927"/>
      <c r="AU44" s="927"/>
      <c r="AV44" s="927"/>
      <c r="AW44" s="927"/>
      <c r="AX44" s="927"/>
      <c r="AY44" s="927"/>
      <c r="AZ44" s="927"/>
      <c r="BA44" s="927"/>
      <c r="BB44" s="927"/>
      <c r="BC44" s="927"/>
      <c r="BD44" s="927"/>
      <c r="BE44" s="927"/>
      <c r="BF44" s="927"/>
      <c r="BG44" s="927"/>
      <c r="BH44" s="927"/>
      <c r="BI44" s="927"/>
      <c r="BJ44" s="927"/>
      <c r="BK44" s="927"/>
      <c r="BL44" s="927"/>
      <c r="BM44" s="927"/>
      <c r="BN44" s="927"/>
      <c r="BO44" s="927"/>
      <c r="BP44" s="927"/>
      <c r="BQ44" s="927"/>
      <c r="BR44" s="927"/>
      <c r="BS44" s="927"/>
      <c r="BT44" s="927"/>
      <c r="BU44" s="927"/>
      <c r="BV44" s="927"/>
      <c r="BW44" s="927"/>
      <c r="BX44" s="927"/>
      <c r="BY44" s="927"/>
      <c r="BZ44" s="927"/>
      <c r="CA44" s="927"/>
      <c r="CB44" s="927"/>
      <c r="CC44" s="927"/>
      <c r="CD44" s="927"/>
      <c r="CE44" s="927"/>
      <c r="CF44" s="927"/>
      <c r="CG44" s="927"/>
      <c r="CH44" s="927"/>
      <c r="CI44" s="927"/>
      <c r="CJ44" s="927"/>
      <c r="CK44" s="927"/>
      <c r="CL44" s="927"/>
      <c r="CM44" s="927"/>
      <c r="CN44" s="927"/>
      <c r="CO44" s="927"/>
      <c r="CP44" s="927"/>
      <c r="CQ44" s="927"/>
      <c r="CR44" s="927"/>
      <c r="CS44" s="927"/>
      <c r="CT44" s="927"/>
      <c r="CU44" s="927"/>
      <c r="CV44" s="927"/>
      <c r="CW44" s="927"/>
      <c r="CX44" s="927"/>
      <c r="CY44" s="927"/>
      <c r="CZ44" s="927"/>
      <c r="DA44" s="927"/>
      <c r="DB44" s="927"/>
      <c r="DC44" s="927"/>
      <c r="DD44" s="927"/>
      <c r="DE44" s="927"/>
      <c r="DF44" s="927"/>
      <c r="DG44" s="927"/>
      <c r="DH44" s="927"/>
      <c r="DI44" s="927"/>
      <c r="DJ44" s="927"/>
      <c r="DK44" s="927"/>
      <c r="DL44" s="927"/>
      <c r="DM44" s="927"/>
      <c r="DN44" s="927"/>
      <c r="DO44" s="927"/>
      <c r="DP44" s="927"/>
      <c r="DQ44" s="927"/>
      <c r="DR44" s="927"/>
      <c r="DS44" s="927"/>
      <c r="DT44" s="927"/>
      <c r="DU44" s="927"/>
      <c r="DV44" s="927"/>
      <c r="DW44" s="927"/>
      <c r="DX44" s="927"/>
      <c r="DY44" s="927"/>
      <c r="DZ44" s="927"/>
      <c r="EA44" s="927"/>
      <c r="EB44" s="927"/>
      <c r="EC44" s="927"/>
      <c r="ED44" s="927"/>
      <c r="EE44" s="927"/>
      <c r="EF44" s="927"/>
      <c r="EG44" s="927"/>
      <c r="EH44" s="927"/>
      <c r="EI44" s="927"/>
      <c r="EJ44" s="927"/>
      <c r="EK44" s="927"/>
      <c r="EL44" s="927"/>
      <c r="EM44" s="927"/>
      <c r="EN44" s="927"/>
      <c r="EO44" s="927"/>
      <c r="EP44" s="927"/>
      <c r="EQ44" s="927"/>
      <c r="ER44" s="927"/>
      <c r="ES44" s="927"/>
      <c r="ET44" s="927"/>
      <c r="EU44" s="927"/>
      <c r="EV44" s="927"/>
      <c r="EW44" s="927"/>
      <c r="EX44" s="927"/>
      <c r="EY44" s="927"/>
      <c r="EZ44" s="927"/>
      <c r="FA44" s="927"/>
      <c r="FB44" s="927"/>
      <c r="FC44" s="927"/>
      <c r="FD44" s="927"/>
      <c r="FE44" s="927"/>
      <c r="FF44" s="927"/>
      <c r="FG44" s="927"/>
      <c r="FH44" s="927"/>
      <c r="FI44" s="927"/>
      <c r="FJ44" s="927"/>
      <c r="FK44" s="927"/>
      <c r="FL44" s="927"/>
      <c r="FM44" s="927"/>
      <c r="FN44" s="927"/>
      <c r="FO44" s="927"/>
      <c r="FP44" s="927"/>
      <c r="FQ44" s="927"/>
      <c r="FR44" s="927"/>
      <c r="FS44" s="927"/>
      <c r="FT44" s="927"/>
      <c r="FU44" s="927"/>
      <c r="FV44" s="927"/>
      <c r="FW44" s="927"/>
      <c r="FX44" s="927"/>
      <c r="FY44" s="927"/>
      <c r="FZ44" s="927"/>
      <c r="GA44" s="927"/>
      <c r="GB44" s="927"/>
      <c r="GC44" s="927"/>
      <c r="GD44" s="927"/>
      <c r="GE44" s="927"/>
      <c r="GF44" s="927"/>
      <c r="GG44" s="927"/>
      <c r="GH44" s="927"/>
      <c r="GI44" s="927"/>
      <c r="GJ44" s="927"/>
      <c r="GK44" s="927"/>
      <c r="GL44" s="927"/>
      <c r="GM44" s="927"/>
      <c r="GN44" s="927"/>
      <c r="GO44" s="927"/>
      <c r="GP44" s="927"/>
      <c r="GQ44" s="927"/>
      <c r="GR44" s="927"/>
      <c r="GS44" s="927"/>
      <c r="GT44" s="927"/>
      <c r="GU44" s="927"/>
      <c r="GV44" s="927"/>
      <c r="GW44" s="927"/>
      <c r="GX44" s="927"/>
      <c r="GY44" s="927"/>
      <c r="GZ44" s="927"/>
      <c r="HA44" s="927"/>
      <c r="HB44" s="927"/>
      <c r="HC44" s="927"/>
      <c r="HD44" s="927"/>
      <c r="HE44" s="927"/>
      <c r="HF44" s="927"/>
      <c r="HG44" s="927"/>
      <c r="HH44" s="927"/>
      <c r="HI44" s="927"/>
      <c r="HJ44" s="927"/>
      <c r="HK44" s="927"/>
      <c r="HL44" s="927"/>
      <c r="HM44" s="927"/>
      <c r="HN44" s="927"/>
      <c r="HO44" s="927"/>
      <c r="HP44" s="927"/>
      <c r="HQ44" s="927"/>
      <c r="HR44" s="927"/>
      <c r="HS44" s="927"/>
      <c r="HT44" s="927"/>
      <c r="HU44" s="927"/>
      <c r="HV44" s="927"/>
      <c r="HW44" s="927"/>
      <c r="HX44" s="927"/>
      <c r="HY44" s="927"/>
      <c r="HZ44" s="927"/>
      <c r="IA44" s="927"/>
      <c r="IB44" s="927"/>
      <c r="IC44" s="927"/>
      <c r="ID44" s="927"/>
      <c r="IE44" s="927"/>
      <c r="IF44" s="927"/>
      <c r="IG44" s="927"/>
      <c r="IH44" s="927"/>
      <c r="II44" s="927"/>
      <c r="IJ44" s="927"/>
      <c r="IK44" s="927"/>
      <c r="IL44" s="927"/>
      <c r="IM44" s="927"/>
      <c r="IN44" s="927"/>
      <c r="IO44" s="927"/>
      <c r="IP44" s="927"/>
      <c r="IQ44" s="927"/>
      <c r="IR44" s="927"/>
      <c r="IS44" s="927"/>
      <c r="IT44" s="927"/>
      <c r="IU44" s="927"/>
      <c r="IV44" s="927"/>
    </row>
    <row r="45" spans="1:256" s="946" customFormat="1" ht="18.75" customHeight="1">
      <c r="A45" s="947" t="s">
        <v>2377</v>
      </c>
      <c r="B45" s="930">
        <v>3</v>
      </c>
      <c r="C45" s="931" t="s">
        <v>2378</v>
      </c>
      <c r="D45" s="931" t="s">
        <v>2379</v>
      </c>
      <c r="E45" s="931" t="s">
        <v>2380</v>
      </c>
      <c r="F45" s="931" t="s">
        <v>39</v>
      </c>
      <c r="G45" s="933" t="s">
        <v>2385</v>
      </c>
      <c r="H45" s="934"/>
      <c r="I45" s="948" t="s">
        <v>2386</v>
      </c>
      <c r="J45" s="949"/>
      <c r="K45" s="950">
        <v>192</v>
      </c>
      <c r="L45" s="934"/>
      <c r="M45" s="938">
        <f>4.37*5</f>
        <v>21.85</v>
      </c>
      <c r="N45" s="934"/>
      <c r="O45" s="939" t="s">
        <v>2387</v>
      </c>
      <c r="P45" s="940"/>
      <c r="R45" s="941">
        <v>14.5</v>
      </c>
      <c r="S45" s="942"/>
      <c r="T45" s="934"/>
      <c r="U45" s="935">
        <v>5.8</v>
      </c>
      <c r="V45" s="934">
        <v>29</v>
      </c>
      <c r="W45" s="935">
        <v>5.8</v>
      </c>
      <c r="X45" s="934"/>
      <c r="Y45" s="934"/>
      <c r="Z45" s="934"/>
      <c r="AA45" s="874">
        <f>M45*1.0751-R45</f>
        <v>8.9909350000000003</v>
      </c>
      <c r="AB45" s="940"/>
      <c r="AC45" s="936"/>
      <c r="AD45" s="936"/>
      <c r="AE45" s="944"/>
      <c r="AF45" s="944"/>
      <c r="AG45" s="944"/>
      <c r="AH45" s="944"/>
      <c r="AI45" s="944"/>
      <c r="AJ45" s="945"/>
      <c r="AK45" s="945"/>
      <c r="AL45" s="945"/>
      <c r="AM45" s="945"/>
      <c r="AN45" s="945"/>
      <c r="AO45" s="927"/>
      <c r="AP45" s="927"/>
      <c r="AQ45" s="927"/>
      <c r="AR45" s="927"/>
      <c r="AS45" s="927"/>
      <c r="AT45" s="927"/>
      <c r="AU45" s="927"/>
      <c r="AV45" s="927"/>
      <c r="AW45" s="927"/>
      <c r="AX45" s="927"/>
      <c r="AY45" s="927"/>
      <c r="AZ45" s="927"/>
      <c r="BA45" s="927"/>
      <c r="BB45" s="927"/>
      <c r="BC45" s="927"/>
      <c r="BD45" s="927"/>
      <c r="BE45" s="927"/>
      <c r="BF45" s="927"/>
      <c r="BG45" s="927"/>
      <c r="BH45" s="927"/>
      <c r="BI45" s="927"/>
      <c r="BJ45" s="927"/>
      <c r="BK45" s="927"/>
      <c r="BL45" s="927"/>
      <c r="BM45" s="927"/>
      <c r="BN45" s="927"/>
      <c r="BO45" s="927"/>
      <c r="BP45" s="927"/>
      <c r="BQ45" s="927"/>
      <c r="BR45" s="927"/>
      <c r="BS45" s="927"/>
      <c r="BT45" s="927"/>
      <c r="BU45" s="927"/>
      <c r="BV45" s="927"/>
      <c r="BW45" s="927"/>
      <c r="BX45" s="927"/>
      <c r="BY45" s="927"/>
      <c r="BZ45" s="927"/>
      <c r="CA45" s="927"/>
      <c r="CB45" s="927"/>
      <c r="CC45" s="927"/>
      <c r="CD45" s="927"/>
      <c r="CE45" s="927"/>
      <c r="CF45" s="927"/>
      <c r="CG45" s="927"/>
      <c r="CH45" s="927"/>
      <c r="CI45" s="927"/>
      <c r="CJ45" s="927"/>
      <c r="CK45" s="927"/>
      <c r="CL45" s="927"/>
      <c r="CM45" s="927"/>
      <c r="CN45" s="927"/>
      <c r="CO45" s="927"/>
      <c r="CP45" s="927"/>
      <c r="CQ45" s="927"/>
      <c r="CR45" s="927"/>
      <c r="CS45" s="927"/>
      <c r="CT45" s="927"/>
      <c r="CU45" s="927"/>
      <c r="CV45" s="927"/>
      <c r="CW45" s="927"/>
      <c r="CX45" s="927"/>
      <c r="CY45" s="927"/>
      <c r="CZ45" s="927"/>
      <c r="DA45" s="927"/>
      <c r="DB45" s="927"/>
      <c r="DC45" s="927"/>
      <c r="DD45" s="927"/>
      <c r="DE45" s="927"/>
      <c r="DF45" s="927"/>
      <c r="DG45" s="927"/>
      <c r="DH45" s="927"/>
      <c r="DI45" s="927"/>
      <c r="DJ45" s="927"/>
      <c r="DK45" s="927"/>
      <c r="DL45" s="927"/>
      <c r="DM45" s="927"/>
      <c r="DN45" s="927"/>
      <c r="DO45" s="927"/>
      <c r="DP45" s="927"/>
      <c r="DQ45" s="927"/>
      <c r="DR45" s="927"/>
      <c r="DS45" s="927"/>
      <c r="DT45" s="927"/>
      <c r="DU45" s="927"/>
      <c r="DV45" s="927"/>
      <c r="DW45" s="927"/>
      <c r="DX45" s="927"/>
      <c r="DY45" s="927"/>
      <c r="DZ45" s="927"/>
      <c r="EA45" s="927"/>
      <c r="EB45" s="927"/>
      <c r="EC45" s="927"/>
      <c r="ED45" s="927"/>
      <c r="EE45" s="927"/>
      <c r="EF45" s="927"/>
      <c r="EG45" s="927"/>
      <c r="EH45" s="927"/>
      <c r="EI45" s="927"/>
      <c r="EJ45" s="927"/>
      <c r="EK45" s="927"/>
      <c r="EL45" s="927"/>
      <c r="EM45" s="927"/>
      <c r="EN45" s="927"/>
      <c r="EO45" s="927"/>
      <c r="EP45" s="927"/>
      <c r="EQ45" s="927"/>
      <c r="ER45" s="927"/>
      <c r="ES45" s="927"/>
      <c r="ET45" s="927"/>
      <c r="EU45" s="927"/>
      <c r="EV45" s="927"/>
      <c r="EW45" s="927"/>
      <c r="EX45" s="927"/>
      <c r="EY45" s="927"/>
      <c r="EZ45" s="927"/>
      <c r="FA45" s="927"/>
      <c r="FB45" s="927"/>
      <c r="FC45" s="927"/>
      <c r="FD45" s="927"/>
      <c r="FE45" s="927"/>
      <c r="FF45" s="927"/>
      <c r="FG45" s="927"/>
      <c r="FH45" s="927"/>
      <c r="FI45" s="927"/>
      <c r="FJ45" s="927"/>
      <c r="FK45" s="927"/>
      <c r="FL45" s="927"/>
      <c r="FM45" s="927"/>
      <c r="FN45" s="927"/>
      <c r="FO45" s="927"/>
      <c r="FP45" s="927"/>
      <c r="FQ45" s="927"/>
      <c r="FR45" s="927"/>
      <c r="FS45" s="927"/>
      <c r="FT45" s="927"/>
      <c r="FU45" s="927"/>
      <c r="FV45" s="927"/>
      <c r="FW45" s="927"/>
      <c r="FX45" s="927"/>
      <c r="FY45" s="927"/>
      <c r="FZ45" s="927"/>
      <c r="GA45" s="927"/>
      <c r="GB45" s="927"/>
      <c r="GC45" s="927"/>
      <c r="GD45" s="927"/>
      <c r="GE45" s="927"/>
      <c r="GF45" s="927"/>
      <c r="GG45" s="927"/>
      <c r="GH45" s="927"/>
      <c r="GI45" s="927"/>
      <c r="GJ45" s="927"/>
      <c r="GK45" s="927"/>
      <c r="GL45" s="927"/>
      <c r="GM45" s="927"/>
      <c r="GN45" s="927"/>
      <c r="GO45" s="927"/>
      <c r="GP45" s="927"/>
      <c r="GQ45" s="927"/>
      <c r="GR45" s="927"/>
      <c r="GS45" s="927"/>
      <c r="GT45" s="927"/>
      <c r="GU45" s="927"/>
      <c r="GV45" s="927"/>
      <c r="GW45" s="927"/>
      <c r="GX45" s="927"/>
      <c r="GY45" s="927"/>
      <c r="GZ45" s="927"/>
      <c r="HA45" s="927"/>
      <c r="HB45" s="927"/>
      <c r="HC45" s="927"/>
      <c r="HD45" s="927"/>
      <c r="HE45" s="927"/>
      <c r="HF45" s="927"/>
      <c r="HG45" s="927"/>
      <c r="HH45" s="927"/>
      <c r="HI45" s="927"/>
      <c r="HJ45" s="927"/>
      <c r="HK45" s="927"/>
      <c r="HL45" s="927"/>
      <c r="HM45" s="927"/>
      <c r="HN45" s="927"/>
      <c r="HO45" s="927"/>
      <c r="HP45" s="927"/>
      <c r="HQ45" s="927"/>
      <c r="HR45" s="927"/>
      <c r="HS45" s="927"/>
      <c r="HT45" s="927"/>
      <c r="HU45" s="927"/>
      <c r="HV45" s="927"/>
      <c r="HW45" s="927"/>
      <c r="HX45" s="927"/>
      <c r="HY45" s="927"/>
      <c r="HZ45" s="927"/>
      <c r="IA45" s="927"/>
      <c r="IB45" s="927"/>
      <c r="IC45" s="927"/>
      <c r="ID45" s="927"/>
      <c r="IE45" s="927"/>
      <c r="IF45" s="927"/>
      <c r="IG45" s="927"/>
      <c r="IH45" s="927"/>
      <c r="II45" s="927"/>
      <c r="IJ45" s="927"/>
      <c r="IK45" s="927"/>
      <c r="IL45" s="927"/>
      <c r="IM45" s="927"/>
      <c r="IN45" s="927"/>
      <c r="IO45" s="927"/>
      <c r="IP45" s="927"/>
      <c r="IQ45" s="927"/>
      <c r="IR45" s="927"/>
      <c r="IS45" s="927"/>
      <c r="IT45" s="927"/>
      <c r="IU45" s="927"/>
      <c r="IV45" s="927"/>
    </row>
    <row r="46" spans="1:256" s="946" customFormat="1" ht="18.75" customHeight="1">
      <c r="A46" s="929" t="s">
        <v>2377</v>
      </c>
      <c r="B46" s="930">
        <v>4</v>
      </c>
      <c r="C46" s="931" t="s">
        <v>2378</v>
      </c>
      <c r="D46" s="932" t="s">
        <v>2379</v>
      </c>
      <c r="E46" s="931" t="s">
        <v>2380</v>
      </c>
      <c r="F46" s="931" t="s">
        <v>39</v>
      </c>
      <c r="G46" s="933" t="s">
        <v>2388</v>
      </c>
      <c r="H46" s="934"/>
      <c r="I46" s="948" t="s">
        <v>2389</v>
      </c>
      <c r="J46" s="949"/>
      <c r="K46" s="950">
        <v>84</v>
      </c>
      <c r="L46" s="934"/>
      <c r="M46" s="938">
        <f>14.12*3</f>
        <v>42.36</v>
      </c>
      <c r="N46" s="934"/>
      <c r="O46" s="939" t="s">
        <v>2390</v>
      </c>
      <c r="P46" s="940"/>
      <c r="R46" s="941">
        <v>29.9</v>
      </c>
      <c r="S46" s="942"/>
      <c r="T46" s="934"/>
      <c r="U46" s="935">
        <v>20.399999999999999</v>
      </c>
      <c r="V46" s="934">
        <v>61.2</v>
      </c>
      <c r="W46" s="935">
        <v>20.399999999999999</v>
      </c>
      <c r="X46" s="934"/>
      <c r="Y46" s="934"/>
      <c r="Z46" s="934"/>
      <c r="AA46" s="874">
        <f>M46*1.0751-R46</f>
        <v>15.641235999999999</v>
      </c>
      <c r="AB46" s="940"/>
      <c r="AC46" s="936"/>
      <c r="AD46" s="936"/>
      <c r="AE46" s="944"/>
      <c r="AF46" s="944"/>
      <c r="AG46" s="944"/>
      <c r="AH46" s="944"/>
      <c r="AI46" s="944"/>
      <c r="AJ46" s="945"/>
      <c r="AK46" s="945"/>
      <c r="AL46" s="945"/>
      <c r="AM46" s="945"/>
      <c r="AN46" s="945"/>
      <c r="AO46" s="927"/>
      <c r="AP46" s="927"/>
      <c r="AQ46" s="927"/>
      <c r="AR46" s="927"/>
      <c r="AS46" s="927"/>
      <c r="AT46" s="927"/>
      <c r="AU46" s="927"/>
      <c r="AV46" s="927"/>
      <c r="AW46" s="927"/>
      <c r="AX46" s="927"/>
      <c r="AY46" s="927"/>
      <c r="AZ46" s="927"/>
      <c r="BA46" s="927"/>
      <c r="BB46" s="927"/>
      <c r="BC46" s="927"/>
      <c r="BD46" s="927"/>
      <c r="BE46" s="927"/>
      <c r="BF46" s="927"/>
      <c r="BG46" s="927"/>
      <c r="BH46" s="927"/>
      <c r="BI46" s="927"/>
      <c r="BJ46" s="927"/>
      <c r="BK46" s="927"/>
      <c r="BL46" s="927"/>
      <c r="BM46" s="927"/>
      <c r="BN46" s="927"/>
      <c r="BO46" s="927"/>
      <c r="BP46" s="927"/>
      <c r="BQ46" s="927"/>
      <c r="BR46" s="927"/>
      <c r="BS46" s="927"/>
      <c r="BT46" s="927"/>
      <c r="BU46" s="927"/>
      <c r="BV46" s="927"/>
      <c r="BW46" s="927"/>
      <c r="BX46" s="927"/>
      <c r="BY46" s="927"/>
      <c r="BZ46" s="927"/>
      <c r="CA46" s="927"/>
      <c r="CB46" s="927"/>
      <c r="CC46" s="927"/>
      <c r="CD46" s="927"/>
      <c r="CE46" s="927"/>
      <c r="CF46" s="927"/>
      <c r="CG46" s="927"/>
      <c r="CH46" s="927"/>
      <c r="CI46" s="927"/>
      <c r="CJ46" s="927"/>
      <c r="CK46" s="927"/>
      <c r="CL46" s="927"/>
      <c r="CM46" s="927"/>
      <c r="CN46" s="927"/>
      <c r="CO46" s="927"/>
      <c r="CP46" s="927"/>
      <c r="CQ46" s="927"/>
      <c r="CR46" s="927"/>
      <c r="CS46" s="927"/>
      <c r="CT46" s="927"/>
      <c r="CU46" s="927"/>
      <c r="CV46" s="927"/>
      <c r="CW46" s="927"/>
      <c r="CX46" s="927"/>
      <c r="CY46" s="927"/>
      <c r="CZ46" s="927"/>
      <c r="DA46" s="927"/>
      <c r="DB46" s="927"/>
      <c r="DC46" s="927"/>
      <c r="DD46" s="927"/>
      <c r="DE46" s="927"/>
      <c r="DF46" s="927"/>
      <c r="DG46" s="927"/>
      <c r="DH46" s="927"/>
      <c r="DI46" s="927"/>
      <c r="DJ46" s="927"/>
      <c r="DK46" s="927"/>
      <c r="DL46" s="927"/>
      <c r="DM46" s="927"/>
      <c r="DN46" s="927"/>
      <c r="DO46" s="927"/>
      <c r="DP46" s="927"/>
      <c r="DQ46" s="927"/>
      <c r="DR46" s="927"/>
      <c r="DS46" s="927"/>
      <c r="DT46" s="927"/>
      <c r="DU46" s="927"/>
      <c r="DV46" s="927"/>
      <c r="DW46" s="927"/>
      <c r="DX46" s="927"/>
      <c r="DY46" s="927"/>
      <c r="DZ46" s="927"/>
      <c r="EA46" s="927"/>
      <c r="EB46" s="927"/>
      <c r="EC46" s="927"/>
      <c r="ED46" s="927"/>
      <c r="EE46" s="927"/>
      <c r="EF46" s="927"/>
      <c r="EG46" s="927"/>
      <c r="EH46" s="927"/>
      <c r="EI46" s="927"/>
      <c r="EJ46" s="927"/>
      <c r="EK46" s="927"/>
      <c r="EL46" s="927"/>
      <c r="EM46" s="927"/>
      <c r="EN46" s="927"/>
      <c r="EO46" s="927"/>
      <c r="EP46" s="927"/>
      <c r="EQ46" s="927"/>
      <c r="ER46" s="927"/>
      <c r="ES46" s="927"/>
      <c r="ET46" s="927"/>
      <c r="EU46" s="927"/>
      <c r="EV46" s="927"/>
      <c r="EW46" s="927"/>
      <c r="EX46" s="927"/>
      <c r="EY46" s="927"/>
      <c r="EZ46" s="927"/>
      <c r="FA46" s="927"/>
      <c r="FB46" s="927"/>
      <c r="FC46" s="927"/>
      <c r="FD46" s="927"/>
      <c r="FE46" s="927"/>
      <c r="FF46" s="927"/>
      <c r="FG46" s="927"/>
      <c r="FH46" s="927"/>
      <c r="FI46" s="927"/>
      <c r="FJ46" s="927"/>
      <c r="FK46" s="927"/>
      <c r="FL46" s="927"/>
      <c r="FM46" s="927"/>
      <c r="FN46" s="927"/>
      <c r="FO46" s="927"/>
      <c r="FP46" s="927"/>
      <c r="FQ46" s="927"/>
      <c r="FR46" s="927"/>
      <c r="FS46" s="927"/>
      <c r="FT46" s="927"/>
      <c r="FU46" s="927"/>
      <c r="FV46" s="927"/>
      <c r="FW46" s="927"/>
      <c r="FX46" s="927"/>
      <c r="FY46" s="927"/>
      <c r="FZ46" s="927"/>
      <c r="GA46" s="927"/>
      <c r="GB46" s="927"/>
      <c r="GC46" s="927"/>
      <c r="GD46" s="927"/>
      <c r="GE46" s="927"/>
      <c r="GF46" s="927"/>
      <c r="GG46" s="927"/>
      <c r="GH46" s="927"/>
      <c r="GI46" s="927"/>
      <c r="GJ46" s="927"/>
      <c r="GK46" s="927"/>
      <c r="GL46" s="927"/>
      <c r="GM46" s="927"/>
      <c r="GN46" s="927"/>
      <c r="GO46" s="927"/>
      <c r="GP46" s="927"/>
      <c r="GQ46" s="927"/>
      <c r="GR46" s="927"/>
      <c r="GS46" s="927"/>
      <c r="GT46" s="927"/>
      <c r="GU46" s="927"/>
      <c r="GV46" s="927"/>
      <c r="GW46" s="927"/>
      <c r="GX46" s="927"/>
      <c r="GY46" s="927"/>
      <c r="GZ46" s="927"/>
      <c r="HA46" s="927"/>
      <c r="HB46" s="927"/>
      <c r="HC46" s="927"/>
      <c r="HD46" s="927"/>
      <c r="HE46" s="927"/>
      <c r="HF46" s="927"/>
      <c r="HG46" s="927"/>
      <c r="HH46" s="927"/>
      <c r="HI46" s="927"/>
      <c r="HJ46" s="927"/>
      <c r="HK46" s="927"/>
      <c r="HL46" s="927"/>
      <c r="HM46" s="927"/>
      <c r="HN46" s="927"/>
      <c r="HO46" s="927"/>
      <c r="HP46" s="927"/>
      <c r="HQ46" s="927"/>
      <c r="HR46" s="927"/>
      <c r="HS46" s="927"/>
      <c r="HT46" s="927"/>
      <c r="HU46" s="927"/>
      <c r="HV46" s="927"/>
      <c r="HW46" s="927"/>
      <c r="HX46" s="927"/>
      <c r="HY46" s="927"/>
      <c r="HZ46" s="927"/>
      <c r="IA46" s="927"/>
      <c r="IB46" s="927"/>
      <c r="IC46" s="927"/>
      <c r="ID46" s="927"/>
      <c r="IE46" s="927"/>
      <c r="IF46" s="927"/>
      <c r="IG46" s="927"/>
      <c r="IH46" s="927"/>
      <c r="II46" s="927"/>
      <c r="IJ46" s="927"/>
      <c r="IK46" s="927"/>
      <c r="IL46" s="927"/>
      <c r="IM46" s="927"/>
      <c r="IN46" s="927"/>
      <c r="IO46" s="927"/>
      <c r="IP46" s="927"/>
      <c r="IQ46" s="927"/>
      <c r="IR46" s="927"/>
      <c r="IS46" s="927"/>
      <c r="IT46" s="927"/>
      <c r="IU46" s="927"/>
      <c r="IV46" s="927"/>
    </row>
    <row r="47" spans="1:256" s="946" customFormat="1" ht="18.75" customHeight="1">
      <c r="A47" s="929" t="s">
        <v>2377</v>
      </c>
      <c r="B47" s="930">
        <v>5</v>
      </c>
      <c r="C47" s="931" t="s">
        <v>2378</v>
      </c>
      <c r="D47" s="932" t="s">
        <v>2379</v>
      </c>
      <c r="E47" s="931" t="s">
        <v>2380</v>
      </c>
      <c r="F47" s="931" t="s">
        <v>39</v>
      </c>
      <c r="G47" s="933" t="s">
        <v>2391</v>
      </c>
      <c r="H47" s="934"/>
      <c r="I47" s="948" t="s">
        <v>2392</v>
      </c>
      <c r="J47" s="949"/>
      <c r="K47" s="950">
        <v>96</v>
      </c>
      <c r="L47" s="934"/>
      <c r="M47" s="938">
        <f>17.84*3</f>
        <v>53.519999999999996</v>
      </c>
      <c r="N47" s="934"/>
      <c r="O47" s="939" t="s">
        <v>2393</v>
      </c>
      <c r="P47" s="940"/>
      <c r="R47" s="941">
        <v>37.799999999999997</v>
      </c>
      <c r="S47" s="951"/>
      <c r="T47" s="934"/>
      <c r="U47" s="935">
        <v>25</v>
      </c>
      <c r="V47" s="934">
        <v>76</v>
      </c>
      <c r="W47" s="935">
        <v>25</v>
      </c>
      <c r="X47" s="934"/>
      <c r="Y47" s="934"/>
      <c r="Z47" s="934"/>
      <c r="AA47" s="874">
        <f>M47*1.0751-R47</f>
        <v>19.739351999999997</v>
      </c>
      <c r="AB47" s="940"/>
      <c r="AC47" s="936"/>
      <c r="AD47" s="936"/>
      <c r="AE47" s="944"/>
      <c r="AF47" s="944"/>
      <c r="AG47" s="944"/>
      <c r="AH47" s="944"/>
      <c r="AI47" s="944"/>
      <c r="AJ47" s="945"/>
      <c r="AK47" s="945"/>
      <c r="AL47" s="945"/>
      <c r="AM47" s="945"/>
      <c r="AN47" s="945"/>
      <c r="AO47" s="927"/>
      <c r="AP47" s="927"/>
      <c r="AQ47" s="927"/>
      <c r="AR47" s="927"/>
      <c r="AS47" s="927"/>
      <c r="AT47" s="927"/>
      <c r="AU47" s="927"/>
      <c r="AV47" s="927"/>
      <c r="AW47" s="927"/>
      <c r="AX47" s="927"/>
      <c r="AY47" s="927"/>
      <c r="AZ47" s="927"/>
      <c r="BA47" s="927"/>
      <c r="BB47" s="927"/>
      <c r="BC47" s="927"/>
      <c r="BD47" s="927"/>
      <c r="BE47" s="927"/>
      <c r="BF47" s="927"/>
      <c r="BG47" s="927"/>
      <c r="BH47" s="927"/>
      <c r="BI47" s="927"/>
      <c r="BJ47" s="927"/>
      <c r="BK47" s="927"/>
      <c r="BL47" s="927"/>
      <c r="BM47" s="927"/>
      <c r="BN47" s="927"/>
      <c r="BO47" s="927"/>
      <c r="BP47" s="927"/>
      <c r="BQ47" s="927"/>
      <c r="BR47" s="927"/>
      <c r="BS47" s="927"/>
      <c r="BT47" s="927"/>
      <c r="BU47" s="927"/>
      <c r="BV47" s="927"/>
      <c r="BW47" s="927"/>
      <c r="BX47" s="927"/>
      <c r="BY47" s="927"/>
      <c r="BZ47" s="927"/>
      <c r="CA47" s="927"/>
      <c r="CB47" s="927"/>
      <c r="CC47" s="927"/>
      <c r="CD47" s="927"/>
      <c r="CE47" s="927"/>
      <c r="CF47" s="927"/>
      <c r="CG47" s="927"/>
      <c r="CH47" s="927"/>
      <c r="CI47" s="927"/>
      <c r="CJ47" s="927"/>
      <c r="CK47" s="927"/>
      <c r="CL47" s="927"/>
      <c r="CM47" s="927"/>
      <c r="CN47" s="927"/>
      <c r="CO47" s="927"/>
      <c r="CP47" s="927"/>
      <c r="CQ47" s="927"/>
      <c r="CR47" s="927"/>
      <c r="CS47" s="927"/>
      <c r="CT47" s="927"/>
      <c r="CU47" s="927"/>
      <c r="CV47" s="927"/>
      <c r="CW47" s="927"/>
      <c r="CX47" s="927"/>
      <c r="CY47" s="927"/>
      <c r="CZ47" s="927"/>
      <c r="DA47" s="927"/>
      <c r="DB47" s="927"/>
      <c r="DC47" s="927"/>
      <c r="DD47" s="927"/>
      <c r="DE47" s="927"/>
      <c r="DF47" s="927"/>
      <c r="DG47" s="927"/>
      <c r="DH47" s="927"/>
      <c r="DI47" s="927"/>
      <c r="DJ47" s="927"/>
      <c r="DK47" s="927"/>
      <c r="DL47" s="927"/>
      <c r="DM47" s="927"/>
      <c r="DN47" s="927"/>
      <c r="DO47" s="927"/>
      <c r="DP47" s="927"/>
      <c r="DQ47" s="927"/>
      <c r="DR47" s="927"/>
      <c r="DS47" s="927"/>
      <c r="DT47" s="927"/>
      <c r="DU47" s="927"/>
      <c r="DV47" s="927"/>
      <c r="DW47" s="927"/>
      <c r="DX47" s="927"/>
      <c r="DY47" s="927"/>
      <c r="DZ47" s="927"/>
      <c r="EA47" s="927"/>
      <c r="EB47" s="927"/>
      <c r="EC47" s="927"/>
      <c r="ED47" s="927"/>
      <c r="EE47" s="927"/>
      <c r="EF47" s="927"/>
      <c r="EG47" s="927"/>
      <c r="EH47" s="927"/>
      <c r="EI47" s="927"/>
      <c r="EJ47" s="927"/>
      <c r="EK47" s="927"/>
      <c r="EL47" s="927"/>
      <c r="EM47" s="927"/>
      <c r="EN47" s="927"/>
      <c r="EO47" s="927"/>
      <c r="EP47" s="927"/>
      <c r="EQ47" s="927"/>
      <c r="ER47" s="927"/>
      <c r="ES47" s="927"/>
      <c r="ET47" s="927"/>
      <c r="EU47" s="927"/>
      <c r="EV47" s="927"/>
      <c r="EW47" s="927"/>
      <c r="EX47" s="927"/>
      <c r="EY47" s="927"/>
      <c r="EZ47" s="927"/>
      <c r="FA47" s="927"/>
      <c r="FB47" s="927"/>
      <c r="FC47" s="927"/>
      <c r="FD47" s="927"/>
      <c r="FE47" s="927"/>
      <c r="FF47" s="927"/>
      <c r="FG47" s="927"/>
      <c r="FH47" s="927"/>
      <c r="FI47" s="927"/>
      <c r="FJ47" s="927"/>
      <c r="FK47" s="927"/>
      <c r="FL47" s="927"/>
      <c r="FM47" s="927"/>
      <c r="FN47" s="927"/>
      <c r="FO47" s="927"/>
      <c r="FP47" s="927"/>
      <c r="FQ47" s="927"/>
      <c r="FR47" s="927"/>
      <c r="FS47" s="927"/>
      <c r="FT47" s="927"/>
      <c r="FU47" s="927"/>
      <c r="FV47" s="927"/>
      <c r="FW47" s="927"/>
      <c r="FX47" s="927"/>
      <c r="FY47" s="927"/>
      <c r="FZ47" s="927"/>
      <c r="GA47" s="927"/>
      <c r="GB47" s="927"/>
      <c r="GC47" s="927"/>
      <c r="GD47" s="927"/>
      <c r="GE47" s="927"/>
      <c r="GF47" s="927"/>
      <c r="GG47" s="927"/>
      <c r="GH47" s="927"/>
      <c r="GI47" s="927"/>
      <c r="GJ47" s="927"/>
      <c r="GK47" s="927"/>
      <c r="GL47" s="927"/>
      <c r="GM47" s="927"/>
      <c r="GN47" s="927"/>
      <c r="GO47" s="927"/>
      <c r="GP47" s="927"/>
      <c r="GQ47" s="927"/>
      <c r="GR47" s="927"/>
      <c r="GS47" s="927"/>
      <c r="GT47" s="927"/>
      <c r="GU47" s="927"/>
      <c r="GV47" s="927"/>
      <c r="GW47" s="927"/>
      <c r="GX47" s="927"/>
      <c r="GY47" s="927"/>
      <c r="GZ47" s="927"/>
      <c r="HA47" s="927"/>
      <c r="HB47" s="927"/>
      <c r="HC47" s="927"/>
      <c r="HD47" s="927"/>
      <c r="HE47" s="927"/>
      <c r="HF47" s="927"/>
      <c r="HG47" s="927"/>
      <c r="HH47" s="927"/>
      <c r="HI47" s="927"/>
      <c r="HJ47" s="927"/>
      <c r="HK47" s="927"/>
      <c r="HL47" s="927"/>
      <c r="HM47" s="927"/>
      <c r="HN47" s="927"/>
      <c r="HO47" s="927"/>
      <c r="HP47" s="927"/>
      <c r="HQ47" s="927"/>
      <c r="HR47" s="927"/>
      <c r="HS47" s="927"/>
      <c r="HT47" s="927"/>
      <c r="HU47" s="927"/>
      <c r="HV47" s="927"/>
      <c r="HW47" s="927"/>
      <c r="HX47" s="927"/>
      <c r="HY47" s="927"/>
      <c r="HZ47" s="927"/>
      <c r="IA47" s="927"/>
      <c r="IB47" s="927"/>
      <c r="IC47" s="927"/>
      <c r="ID47" s="927"/>
      <c r="IE47" s="927"/>
      <c r="IF47" s="927"/>
      <c r="IG47" s="927"/>
      <c r="IH47" s="927"/>
      <c r="II47" s="927"/>
      <c r="IJ47" s="927"/>
      <c r="IK47" s="927"/>
      <c r="IL47" s="927"/>
      <c r="IM47" s="927"/>
      <c r="IN47" s="927"/>
      <c r="IO47" s="927"/>
      <c r="IP47" s="927"/>
      <c r="IQ47" s="927"/>
      <c r="IR47" s="927"/>
      <c r="IS47" s="927"/>
      <c r="IT47" s="927"/>
      <c r="IU47" s="927"/>
      <c r="IV47" s="927"/>
    </row>
    <row r="48" spans="1:256" s="946" customFormat="1" ht="18.75" customHeight="1">
      <c r="A48" s="929" t="s">
        <v>2377</v>
      </c>
      <c r="B48" s="930">
        <v>6</v>
      </c>
      <c r="C48" s="931" t="s">
        <v>2378</v>
      </c>
      <c r="D48" s="932" t="s">
        <v>2379</v>
      </c>
      <c r="E48" s="931" t="s">
        <v>2380</v>
      </c>
      <c r="F48" s="931" t="s">
        <v>39</v>
      </c>
      <c r="G48" s="933" t="s">
        <v>2394</v>
      </c>
      <c r="H48" s="934"/>
      <c r="I48" s="948" t="s">
        <v>2395</v>
      </c>
      <c r="J48" s="949"/>
      <c r="K48" s="950">
        <v>192</v>
      </c>
      <c r="L48" s="934"/>
      <c r="M48" s="938">
        <f>17.84*3</f>
        <v>53.519999999999996</v>
      </c>
      <c r="N48" s="934"/>
      <c r="O48" s="939" t="s">
        <v>2393</v>
      </c>
      <c r="P48" s="940"/>
      <c r="R48" s="941">
        <v>37.799999999999997</v>
      </c>
      <c r="S48" s="951"/>
      <c r="T48" s="934"/>
      <c r="U48" s="935">
        <v>23.9</v>
      </c>
      <c r="V48" s="934">
        <v>75</v>
      </c>
      <c r="W48" s="935">
        <v>23.9</v>
      </c>
      <c r="X48" s="934"/>
      <c r="Y48" s="934"/>
      <c r="Z48" s="934"/>
      <c r="AA48" s="874">
        <f>M48*1.0751-R48</f>
        <v>19.739351999999997</v>
      </c>
      <c r="AB48" s="940"/>
      <c r="AC48" s="936"/>
      <c r="AD48" s="936"/>
      <c r="AE48" s="944"/>
      <c r="AF48" s="944"/>
      <c r="AG48" s="944"/>
      <c r="AH48" s="944"/>
      <c r="AI48" s="944"/>
      <c r="AJ48" s="945"/>
      <c r="AK48" s="945"/>
      <c r="AL48" s="945"/>
      <c r="AM48" s="945"/>
      <c r="AN48" s="945"/>
      <c r="AO48" s="927"/>
      <c r="AP48" s="927"/>
      <c r="AQ48" s="927"/>
      <c r="AR48" s="927"/>
      <c r="AS48" s="927"/>
      <c r="AT48" s="927"/>
      <c r="AU48" s="927"/>
      <c r="AV48" s="927"/>
      <c r="AW48" s="927"/>
      <c r="AX48" s="927"/>
      <c r="AY48" s="927"/>
      <c r="AZ48" s="927"/>
      <c r="BA48" s="927"/>
      <c r="BB48" s="927"/>
      <c r="BC48" s="927"/>
      <c r="BD48" s="927"/>
      <c r="BE48" s="927"/>
      <c r="BF48" s="927"/>
      <c r="BG48" s="927"/>
      <c r="BH48" s="927"/>
      <c r="BI48" s="927"/>
      <c r="BJ48" s="927"/>
      <c r="BK48" s="927"/>
      <c r="BL48" s="927"/>
      <c r="BM48" s="927"/>
      <c r="BN48" s="927"/>
      <c r="BO48" s="927"/>
      <c r="BP48" s="927"/>
      <c r="BQ48" s="927"/>
      <c r="BR48" s="927"/>
      <c r="BS48" s="927"/>
      <c r="BT48" s="927"/>
      <c r="BU48" s="927"/>
      <c r="BV48" s="927"/>
      <c r="BW48" s="927"/>
      <c r="BX48" s="927"/>
      <c r="BY48" s="927"/>
      <c r="BZ48" s="927"/>
      <c r="CA48" s="927"/>
      <c r="CB48" s="927"/>
      <c r="CC48" s="927"/>
      <c r="CD48" s="927"/>
      <c r="CE48" s="927"/>
      <c r="CF48" s="927"/>
      <c r="CG48" s="927"/>
      <c r="CH48" s="927"/>
      <c r="CI48" s="927"/>
      <c r="CJ48" s="927"/>
      <c r="CK48" s="927"/>
      <c r="CL48" s="927"/>
      <c r="CM48" s="927"/>
      <c r="CN48" s="927"/>
      <c r="CO48" s="927"/>
      <c r="CP48" s="927"/>
      <c r="CQ48" s="927"/>
      <c r="CR48" s="927"/>
      <c r="CS48" s="927"/>
      <c r="CT48" s="927"/>
      <c r="CU48" s="927"/>
      <c r="CV48" s="927"/>
      <c r="CW48" s="927"/>
      <c r="CX48" s="927"/>
      <c r="CY48" s="927"/>
      <c r="CZ48" s="927"/>
      <c r="DA48" s="927"/>
      <c r="DB48" s="927"/>
      <c r="DC48" s="927"/>
      <c r="DD48" s="927"/>
      <c r="DE48" s="927"/>
      <c r="DF48" s="927"/>
      <c r="DG48" s="927"/>
      <c r="DH48" s="927"/>
      <c r="DI48" s="927"/>
      <c r="DJ48" s="927"/>
      <c r="DK48" s="927"/>
      <c r="DL48" s="927"/>
      <c r="DM48" s="927"/>
      <c r="DN48" s="927"/>
      <c r="DO48" s="927"/>
      <c r="DP48" s="927"/>
      <c r="DQ48" s="927"/>
      <c r="DR48" s="927"/>
      <c r="DS48" s="927"/>
      <c r="DT48" s="927"/>
      <c r="DU48" s="927"/>
      <c r="DV48" s="927"/>
      <c r="DW48" s="927"/>
      <c r="DX48" s="927"/>
      <c r="DY48" s="927"/>
      <c r="DZ48" s="927"/>
      <c r="EA48" s="927"/>
      <c r="EB48" s="927"/>
      <c r="EC48" s="927"/>
      <c r="ED48" s="927"/>
      <c r="EE48" s="927"/>
      <c r="EF48" s="927"/>
      <c r="EG48" s="927"/>
      <c r="EH48" s="927"/>
      <c r="EI48" s="927"/>
      <c r="EJ48" s="927"/>
      <c r="EK48" s="927"/>
      <c r="EL48" s="927"/>
      <c r="EM48" s="927"/>
      <c r="EN48" s="927"/>
      <c r="EO48" s="927"/>
      <c r="EP48" s="927"/>
      <c r="EQ48" s="927"/>
      <c r="ER48" s="927"/>
      <c r="ES48" s="927"/>
      <c r="ET48" s="927"/>
      <c r="EU48" s="927"/>
      <c r="EV48" s="927"/>
      <c r="EW48" s="927"/>
      <c r="EX48" s="927"/>
      <c r="EY48" s="927"/>
      <c r="EZ48" s="927"/>
      <c r="FA48" s="927"/>
      <c r="FB48" s="927"/>
      <c r="FC48" s="927"/>
      <c r="FD48" s="927"/>
      <c r="FE48" s="927"/>
      <c r="FF48" s="927"/>
      <c r="FG48" s="927"/>
      <c r="FH48" s="927"/>
      <c r="FI48" s="927"/>
      <c r="FJ48" s="927"/>
      <c r="FK48" s="927"/>
      <c r="FL48" s="927"/>
      <c r="FM48" s="927"/>
      <c r="FN48" s="927"/>
      <c r="FO48" s="927"/>
      <c r="FP48" s="927"/>
      <c r="FQ48" s="927"/>
      <c r="FR48" s="927"/>
      <c r="FS48" s="927"/>
      <c r="FT48" s="927"/>
      <c r="FU48" s="927"/>
      <c r="FV48" s="927"/>
      <c r="FW48" s="927"/>
      <c r="FX48" s="927"/>
      <c r="FY48" s="927"/>
      <c r="FZ48" s="927"/>
      <c r="GA48" s="927"/>
      <c r="GB48" s="927"/>
      <c r="GC48" s="927"/>
      <c r="GD48" s="927"/>
      <c r="GE48" s="927"/>
      <c r="GF48" s="927"/>
      <c r="GG48" s="927"/>
      <c r="GH48" s="927"/>
      <c r="GI48" s="927"/>
      <c r="GJ48" s="927"/>
      <c r="GK48" s="927"/>
      <c r="GL48" s="927"/>
      <c r="GM48" s="927"/>
      <c r="GN48" s="927"/>
      <c r="GO48" s="927"/>
      <c r="GP48" s="927"/>
      <c r="GQ48" s="927"/>
      <c r="GR48" s="927"/>
      <c r="GS48" s="927"/>
      <c r="GT48" s="927"/>
      <c r="GU48" s="927"/>
      <c r="GV48" s="927"/>
      <c r="GW48" s="927"/>
      <c r="GX48" s="927"/>
      <c r="GY48" s="927"/>
      <c r="GZ48" s="927"/>
      <c r="HA48" s="927"/>
      <c r="HB48" s="927"/>
      <c r="HC48" s="927"/>
      <c r="HD48" s="927"/>
      <c r="HE48" s="927"/>
      <c r="HF48" s="927"/>
      <c r="HG48" s="927"/>
      <c r="HH48" s="927"/>
      <c r="HI48" s="927"/>
      <c r="HJ48" s="927"/>
      <c r="HK48" s="927"/>
      <c r="HL48" s="927"/>
      <c r="HM48" s="927"/>
      <c r="HN48" s="927"/>
      <c r="HO48" s="927"/>
      <c r="HP48" s="927"/>
      <c r="HQ48" s="927"/>
      <c r="HR48" s="927"/>
      <c r="HS48" s="927"/>
      <c r="HT48" s="927"/>
      <c r="HU48" s="927"/>
      <c r="HV48" s="927"/>
      <c r="HW48" s="927"/>
      <c r="HX48" s="927"/>
      <c r="HY48" s="927"/>
      <c r="HZ48" s="927"/>
      <c r="IA48" s="927"/>
      <c r="IB48" s="927"/>
      <c r="IC48" s="927"/>
      <c r="ID48" s="927"/>
      <c r="IE48" s="927"/>
      <c r="IF48" s="927"/>
      <c r="IG48" s="927"/>
      <c r="IH48" s="927"/>
      <c r="II48" s="927"/>
      <c r="IJ48" s="927"/>
      <c r="IK48" s="927"/>
      <c r="IL48" s="927"/>
      <c r="IM48" s="927"/>
      <c r="IN48" s="927"/>
      <c r="IO48" s="927"/>
      <c r="IP48" s="927"/>
      <c r="IQ48" s="927"/>
      <c r="IR48" s="927"/>
      <c r="IS48" s="927"/>
      <c r="IT48" s="927"/>
      <c r="IU48" s="927"/>
      <c r="IV48" s="927"/>
    </row>
    <row r="49" spans="1:256" s="946" customFormat="1" ht="18.75" customHeight="1">
      <c r="A49" s="929" t="s">
        <v>2377</v>
      </c>
      <c r="B49" s="930">
        <v>7</v>
      </c>
      <c r="C49" s="931" t="s">
        <v>2378</v>
      </c>
      <c r="D49" s="932" t="s">
        <v>2379</v>
      </c>
      <c r="E49" s="931" t="s">
        <v>2380</v>
      </c>
      <c r="F49" s="931" t="s">
        <v>39</v>
      </c>
      <c r="G49" s="933" t="s">
        <v>2396</v>
      </c>
      <c r="H49" s="934"/>
      <c r="I49" s="948" t="s">
        <v>2397</v>
      </c>
      <c r="J49" s="949"/>
      <c r="K49" s="950">
        <v>192</v>
      </c>
      <c r="L49" s="934"/>
      <c r="M49" s="938">
        <f>17.84*3</f>
        <v>53.519999999999996</v>
      </c>
      <c r="N49" s="934"/>
      <c r="O49" s="939" t="s">
        <v>2393</v>
      </c>
      <c r="P49" s="940"/>
      <c r="R49" s="941">
        <v>37.799999999999997</v>
      </c>
      <c r="S49" s="951"/>
      <c r="T49" s="934"/>
      <c r="U49" s="935">
        <v>24.9</v>
      </c>
      <c r="V49" s="934">
        <v>78</v>
      </c>
      <c r="W49" s="935">
        <v>24.9</v>
      </c>
      <c r="X49" s="934"/>
      <c r="Y49" s="934"/>
      <c r="Z49" s="934"/>
      <c r="AA49" s="874">
        <f>M49*1.0751-R49</f>
        <v>19.739351999999997</v>
      </c>
      <c r="AB49" s="940"/>
      <c r="AC49" s="936"/>
      <c r="AD49" s="936"/>
      <c r="AE49" s="944"/>
      <c r="AF49" s="944"/>
      <c r="AG49" s="944"/>
      <c r="AH49" s="944"/>
      <c r="AI49" s="944"/>
      <c r="AJ49" s="945"/>
      <c r="AK49" s="945"/>
      <c r="AL49" s="945"/>
      <c r="AM49" s="945"/>
      <c r="AN49" s="945"/>
      <c r="AO49" s="927"/>
      <c r="AP49" s="927"/>
      <c r="AQ49" s="927"/>
      <c r="AR49" s="927"/>
      <c r="AS49" s="927"/>
      <c r="AT49" s="927"/>
      <c r="AU49" s="927"/>
      <c r="AV49" s="927"/>
      <c r="AW49" s="927"/>
      <c r="AX49" s="927"/>
      <c r="AY49" s="927"/>
      <c r="AZ49" s="927"/>
      <c r="BA49" s="927"/>
      <c r="BB49" s="927"/>
      <c r="BC49" s="927"/>
      <c r="BD49" s="927"/>
      <c r="BE49" s="927"/>
      <c r="BF49" s="927"/>
      <c r="BG49" s="927"/>
      <c r="BH49" s="927"/>
      <c r="BI49" s="927"/>
      <c r="BJ49" s="927"/>
      <c r="BK49" s="927"/>
      <c r="BL49" s="927"/>
      <c r="BM49" s="927"/>
      <c r="BN49" s="927"/>
      <c r="BO49" s="927"/>
      <c r="BP49" s="927"/>
      <c r="BQ49" s="927"/>
      <c r="BR49" s="927"/>
      <c r="BS49" s="927"/>
      <c r="BT49" s="927"/>
      <c r="BU49" s="927"/>
      <c r="BV49" s="927"/>
      <c r="BW49" s="927"/>
      <c r="BX49" s="927"/>
      <c r="BY49" s="927"/>
      <c r="BZ49" s="927"/>
      <c r="CA49" s="927"/>
      <c r="CB49" s="927"/>
      <c r="CC49" s="927"/>
      <c r="CD49" s="927"/>
      <c r="CE49" s="927"/>
      <c r="CF49" s="927"/>
      <c r="CG49" s="927"/>
      <c r="CH49" s="927"/>
      <c r="CI49" s="927"/>
      <c r="CJ49" s="927"/>
      <c r="CK49" s="927"/>
      <c r="CL49" s="927"/>
      <c r="CM49" s="927"/>
      <c r="CN49" s="927"/>
      <c r="CO49" s="927"/>
      <c r="CP49" s="927"/>
      <c r="CQ49" s="927"/>
      <c r="CR49" s="927"/>
      <c r="CS49" s="927"/>
      <c r="CT49" s="927"/>
      <c r="CU49" s="927"/>
      <c r="CV49" s="927"/>
      <c r="CW49" s="927"/>
      <c r="CX49" s="927"/>
      <c r="CY49" s="927"/>
      <c r="CZ49" s="927"/>
      <c r="DA49" s="927"/>
      <c r="DB49" s="927"/>
      <c r="DC49" s="927"/>
      <c r="DD49" s="927"/>
      <c r="DE49" s="927"/>
      <c r="DF49" s="927"/>
      <c r="DG49" s="927"/>
      <c r="DH49" s="927"/>
      <c r="DI49" s="927"/>
      <c r="DJ49" s="927"/>
      <c r="DK49" s="927"/>
      <c r="DL49" s="927"/>
      <c r="DM49" s="927"/>
      <c r="DN49" s="927"/>
      <c r="DO49" s="927"/>
      <c r="DP49" s="927"/>
      <c r="DQ49" s="927"/>
      <c r="DR49" s="927"/>
      <c r="DS49" s="927"/>
      <c r="DT49" s="927"/>
      <c r="DU49" s="927"/>
      <c r="DV49" s="927"/>
      <c r="DW49" s="927"/>
      <c r="DX49" s="927"/>
      <c r="DY49" s="927"/>
      <c r="DZ49" s="927"/>
      <c r="EA49" s="927"/>
      <c r="EB49" s="927"/>
      <c r="EC49" s="927"/>
      <c r="ED49" s="927"/>
      <c r="EE49" s="927"/>
      <c r="EF49" s="927"/>
      <c r="EG49" s="927"/>
      <c r="EH49" s="927"/>
      <c r="EI49" s="927"/>
      <c r="EJ49" s="927"/>
      <c r="EK49" s="927"/>
      <c r="EL49" s="927"/>
      <c r="EM49" s="927"/>
      <c r="EN49" s="927"/>
      <c r="EO49" s="927"/>
      <c r="EP49" s="927"/>
      <c r="EQ49" s="927"/>
      <c r="ER49" s="927"/>
      <c r="ES49" s="927"/>
      <c r="ET49" s="927"/>
      <c r="EU49" s="927"/>
      <c r="EV49" s="927"/>
      <c r="EW49" s="927"/>
      <c r="EX49" s="927"/>
      <c r="EY49" s="927"/>
      <c r="EZ49" s="927"/>
      <c r="FA49" s="927"/>
      <c r="FB49" s="927"/>
      <c r="FC49" s="927"/>
      <c r="FD49" s="927"/>
      <c r="FE49" s="927"/>
      <c r="FF49" s="927"/>
      <c r="FG49" s="927"/>
      <c r="FH49" s="927"/>
      <c r="FI49" s="927"/>
      <c r="FJ49" s="927"/>
      <c r="FK49" s="927"/>
      <c r="FL49" s="927"/>
      <c r="FM49" s="927"/>
      <c r="FN49" s="927"/>
      <c r="FO49" s="927"/>
      <c r="FP49" s="927"/>
      <c r="FQ49" s="927"/>
      <c r="FR49" s="927"/>
      <c r="FS49" s="927"/>
      <c r="FT49" s="927"/>
      <c r="FU49" s="927"/>
      <c r="FV49" s="927"/>
      <c r="FW49" s="927"/>
      <c r="FX49" s="927"/>
      <c r="FY49" s="927"/>
      <c r="FZ49" s="927"/>
      <c r="GA49" s="927"/>
      <c r="GB49" s="927"/>
      <c r="GC49" s="927"/>
      <c r="GD49" s="927"/>
      <c r="GE49" s="927"/>
      <c r="GF49" s="927"/>
      <c r="GG49" s="927"/>
      <c r="GH49" s="927"/>
      <c r="GI49" s="927"/>
      <c r="GJ49" s="927"/>
      <c r="GK49" s="927"/>
      <c r="GL49" s="927"/>
      <c r="GM49" s="927"/>
      <c r="GN49" s="927"/>
      <c r="GO49" s="927"/>
      <c r="GP49" s="927"/>
      <c r="GQ49" s="927"/>
      <c r="GR49" s="927"/>
      <c r="GS49" s="927"/>
      <c r="GT49" s="927"/>
      <c r="GU49" s="927"/>
      <c r="GV49" s="927"/>
      <c r="GW49" s="927"/>
      <c r="GX49" s="927"/>
      <c r="GY49" s="927"/>
      <c r="GZ49" s="927"/>
      <c r="HA49" s="927"/>
      <c r="HB49" s="927"/>
      <c r="HC49" s="927"/>
      <c r="HD49" s="927"/>
      <c r="HE49" s="927"/>
      <c r="HF49" s="927"/>
      <c r="HG49" s="927"/>
      <c r="HH49" s="927"/>
      <c r="HI49" s="927"/>
      <c r="HJ49" s="927"/>
      <c r="HK49" s="927"/>
      <c r="HL49" s="927"/>
      <c r="HM49" s="927"/>
      <c r="HN49" s="927"/>
      <c r="HO49" s="927"/>
      <c r="HP49" s="927"/>
      <c r="HQ49" s="927"/>
      <c r="HR49" s="927"/>
      <c r="HS49" s="927"/>
      <c r="HT49" s="927"/>
      <c r="HU49" s="927"/>
      <c r="HV49" s="927"/>
      <c r="HW49" s="927"/>
      <c r="HX49" s="927"/>
      <c r="HY49" s="927"/>
      <c r="HZ49" s="927"/>
      <c r="IA49" s="927"/>
      <c r="IB49" s="927"/>
      <c r="IC49" s="927"/>
      <c r="ID49" s="927"/>
      <c r="IE49" s="927"/>
      <c r="IF49" s="927"/>
      <c r="IG49" s="927"/>
      <c r="IH49" s="927"/>
      <c r="II49" s="927"/>
      <c r="IJ49" s="927"/>
      <c r="IK49" s="927"/>
      <c r="IL49" s="927"/>
      <c r="IM49" s="927"/>
      <c r="IN49" s="927"/>
      <c r="IO49" s="927"/>
      <c r="IP49" s="927"/>
      <c r="IQ49" s="927"/>
      <c r="IR49" s="927"/>
      <c r="IS49" s="927"/>
      <c r="IT49" s="927"/>
      <c r="IU49" s="927"/>
      <c r="IV49" s="927"/>
    </row>
    <row r="50" spans="1:256" s="946" customFormat="1" ht="18.75" customHeight="1">
      <c r="A50" s="929" t="s">
        <v>2377</v>
      </c>
      <c r="B50" s="930">
        <v>8</v>
      </c>
      <c r="C50" s="931" t="s">
        <v>2378</v>
      </c>
      <c r="D50" s="932" t="s">
        <v>2379</v>
      </c>
      <c r="E50" s="931" t="s">
        <v>2380</v>
      </c>
      <c r="F50" s="931" t="s">
        <v>39</v>
      </c>
      <c r="G50" s="933" t="s">
        <v>2398</v>
      </c>
      <c r="H50" s="934"/>
      <c r="I50" s="931" t="s">
        <v>2399</v>
      </c>
      <c r="J50" s="936"/>
      <c r="K50" s="950">
        <v>48</v>
      </c>
      <c r="L50" s="934"/>
      <c r="M50" s="938">
        <v>37.049999999999997</v>
      </c>
      <c r="N50" s="934"/>
      <c r="O50" s="939">
        <v>39.832454999999996</v>
      </c>
      <c r="P50" s="940"/>
      <c r="Q50" s="941">
        <v>22.5</v>
      </c>
      <c r="R50" s="940"/>
      <c r="S50" s="942"/>
      <c r="T50" s="934"/>
      <c r="U50" s="935">
        <v>44.9</v>
      </c>
      <c r="V50" s="934"/>
      <c r="W50" s="935">
        <v>44.9</v>
      </c>
      <c r="X50" s="934"/>
      <c r="Y50" s="934"/>
      <c r="Z50" s="934"/>
      <c r="AA50" s="874">
        <f t="shared" si="0"/>
        <v>17.332454999999996</v>
      </c>
      <c r="AB50" s="940"/>
      <c r="AC50" s="936"/>
      <c r="AD50" s="936"/>
      <c r="AE50" s="944"/>
      <c r="AF50" s="944"/>
      <c r="AG50" s="944"/>
      <c r="AH50" s="944"/>
      <c r="AI50" s="944"/>
      <c r="AJ50" s="945"/>
      <c r="AK50" s="945"/>
      <c r="AL50" s="945"/>
      <c r="AM50" s="945"/>
      <c r="AN50" s="945"/>
      <c r="AO50" s="927"/>
      <c r="AP50" s="927"/>
      <c r="AQ50" s="927"/>
      <c r="AR50" s="927"/>
      <c r="AS50" s="927"/>
      <c r="AT50" s="927"/>
      <c r="AU50" s="927"/>
      <c r="AV50" s="927"/>
      <c r="AW50" s="927"/>
      <c r="AX50" s="927"/>
      <c r="AY50" s="927"/>
      <c r="AZ50" s="927"/>
      <c r="BA50" s="927"/>
      <c r="BB50" s="927"/>
      <c r="BC50" s="927"/>
      <c r="BD50" s="927"/>
      <c r="BE50" s="927"/>
      <c r="BF50" s="927"/>
      <c r="BG50" s="927"/>
      <c r="BH50" s="927"/>
      <c r="BI50" s="927"/>
      <c r="BJ50" s="927"/>
      <c r="BK50" s="927"/>
      <c r="BL50" s="927"/>
      <c r="BM50" s="927"/>
      <c r="BN50" s="927"/>
      <c r="BO50" s="927"/>
      <c r="BP50" s="927"/>
      <c r="BQ50" s="927"/>
      <c r="BR50" s="927"/>
      <c r="BS50" s="927"/>
      <c r="BT50" s="927"/>
      <c r="BU50" s="927"/>
      <c r="BV50" s="927"/>
      <c r="BW50" s="927"/>
      <c r="BX50" s="927"/>
      <c r="BY50" s="927"/>
      <c r="BZ50" s="927"/>
      <c r="CA50" s="927"/>
      <c r="CB50" s="927"/>
      <c r="CC50" s="927"/>
      <c r="CD50" s="927"/>
      <c r="CE50" s="927"/>
      <c r="CF50" s="927"/>
      <c r="CG50" s="927"/>
      <c r="CH50" s="927"/>
      <c r="CI50" s="927"/>
      <c r="CJ50" s="927"/>
      <c r="CK50" s="927"/>
      <c r="CL50" s="927"/>
      <c r="CM50" s="927"/>
      <c r="CN50" s="927"/>
      <c r="CO50" s="927"/>
      <c r="CP50" s="927"/>
      <c r="CQ50" s="927"/>
      <c r="CR50" s="927"/>
      <c r="CS50" s="927"/>
      <c r="CT50" s="927"/>
      <c r="CU50" s="927"/>
      <c r="CV50" s="927"/>
      <c r="CW50" s="927"/>
      <c r="CX50" s="927"/>
      <c r="CY50" s="927"/>
      <c r="CZ50" s="927"/>
      <c r="DA50" s="927"/>
      <c r="DB50" s="927"/>
      <c r="DC50" s="927"/>
      <c r="DD50" s="927"/>
      <c r="DE50" s="927"/>
      <c r="DF50" s="927"/>
      <c r="DG50" s="927"/>
      <c r="DH50" s="927"/>
      <c r="DI50" s="927"/>
      <c r="DJ50" s="927"/>
      <c r="DK50" s="927"/>
      <c r="DL50" s="927"/>
      <c r="DM50" s="927"/>
      <c r="DN50" s="927"/>
      <c r="DO50" s="927"/>
      <c r="DP50" s="927"/>
      <c r="DQ50" s="927"/>
      <c r="DR50" s="927"/>
      <c r="DS50" s="927"/>
      <c r="DT50" s="927"/>
      <c r="DU50" s="927"/>
      <c r="DV50" s="927"/>
      <c r="DW50" s="927"/>
      <c r="DX50" s="927"/>
      <c r="DY50" s="927"/>
      <c r="DZ50" s="927"/>
      <c r="EA50" s="927"/>
      <c r="EB50" s="927"/>
      <c r="EC50" s="927"/>
      <c r="ED50" s="927"/>
      <c r="EE50" s="927"/>
      <c r="EF50" s="927"/>
      <c r="EG50" s="927"/>
      <c r="EH50" s="927"/>
      <c r="EI50" s="927"/>
      <c r="EJ50" s="927"/>
      <c r="EK50" s="927"/>
      <c r="EL50" s="927"/>
      <c r="EM50" s="927"/>
      <c r="EN50" s="927"/>
      <c r="EO50" s="927"/>
      <c r="EP50" s="927"/>
      <c r="EQ50" s="927"/>
      <c r="ER50" s="927"/>
      <c r="ES50" s="927"/>
      <c r="ET50" s="927"/>
      <c r="EU50" s="927"/>
      <c r="EV50" s="927"/>
      <c r="EW50" s="927"/>
      <c r="EX50" s="927"/>
      <c r="EY50" s="927"/>
      <c r="EZ50" s="927"/>
      <c r="FA50" s="927"/>
      <c r="FB50" s="927"/>
      <c r="FC50" s="927"/>
      <c r="FD50" s="927"/>
      <c r="FE50" s="927"/>
      <c r="FF50" s="927"/>
      <c r="FG50" s="927"/>
      <c r="FH50" s="927"/>
      <c r="FI50" s="927"/>
      <c r="FJ50" s="927"/>
      <c r="FK50" s="927"/>
      <c r="FL50" s="927"/>
      <c r="FM50" s="927"/>
      <c r="FN50" s="927"/>
      <c r="FO50" s="927"/>
      <c r="FP50" s="927"/>
      <c r="FQ50" s="927"/>
      <c r="FR50" s="927"/>
      <c r="FS50" s="927"/>
      <c r="FT50" s="927"/>
      <c r="FU50" s="927"/>
      <c r="FV50" s="927"/>
      <c r="FW50" s="927"/>
      <c r="FX50" s="927"/>
      <c r="FY50" s="927"/>
      <c r="FZ50" s="927"/>
      <c r="GA50" s="927"/>
      <c r="GB50" s="927"/>
      <c r="GC50" s="927"/>
      <c r="GD50" s="927"/>
      <c r="GE50" s="927"/>
      <c r="GF50" s="927"/>
      <c r="GG50" s="927"/>
      <c r="GH50" s="927"/>
      <c r="GI50" s="927"/>
      <c r="GJ50" s="927"/>
      <c r="GK50" s="927"/>
      <c r="GL50" s="927"/>
      <c r="GM50" s="927"/>
      <c r="GN50" s="927"/>
      <c r="GO50" s="927"/>
      <c r="GP50" s="927"/>
      <c r="GQ50" s="927"/>
      <c r="GR50" s="927"/>
      <c r="GS50" s="927"/>
      <c r="GT50" s="927"/>
      <c r="GU50" s="927"/>
      <c r="GV50" s="927"/>
      <c r="GW50" s="927"/>
      <c r="GX50" s="927"/>
      <c r="GY50" s="927"/>
      <c r="GZ50" s="927"/>
      <c r="HA50" s="927"/>
      <c r="HB50" s="927"/>
      <c r="HC50" s="927"/>
      <c r="HD50" s="927"/>
      <c r="HE50" s="927"/>
      <c r="HF50" s="927"/>
      <c r="HG50" s="927"/>
      <c r="HH50" s="927"/>
      <c r="HI50" s="927"/>
      <c r="HJ50" s="927"/>
      <c r="HK50" s="927"/>
      <c r="HL50" s="927"/>
      <c r="HM50" s="927"/>
      <c r="HN50" s="927"/>
      <c r="HO50" s="927"/>
      <c r="HP50" s="927"/>
      <c r="HQ50" s="927"/>
      <c r="HR50" s="927"/>
      <c r="HS50" s="927"/>
      <c r="HT50" s="927"/>
      <c r="HU50" s="927"/>
      <c r="HV50" s="927"/>
      <c r="HW50" s="927"/>
      <c r="HX50" s="927"/>
      <c r="HY50" s="927"/>
      <c r="HZ50" s="927"/>
      <c r="IA50" s="927"/>
      <c r="IB50" s="927"/>
      <c r="IC50" s="927"/>
      <c r="ID50" s="927"/>
      <c r="IE50" s="927"/>
      <c r="IF50" s="927"/>
      <c r="IG50" s="927"/>
      <c r="IH50" s="927"/>
      <c r="II50" s="927"/>
      <c r="IJ50" s="927"/>
      <c r="IK50" s="927"/>
      <c r="IL50" s="927"/>
      <c r="IM50" s="927"/>
      <c r="IN50" s="927"/>
      <c r="IO50" s="927"/>
      <c r="IP50" s="927"/>
      <c r="IQ50" s="927"/>
      <c r="IR50" s="927"/>
      <c r="IS50" s="927"/>
      <c r="IT50" s="927"/>
      <c r="IU50" s="927"/>
      <c r="IV50" s="927"/>
    </row>
    <row r="51" spans="1:256" s="946" customFormat="1" ht="18.75" customHeight="1">
      <c r="A51" s="929" t="s">
        <v>2377</v>
      </c>
      <c r="B51" s="930">
        <v>9</v>
      </c>
      <c r="C51" s="931" t="s">
        <v>2378</v>
      </c>
      <c r="D51" s="932" t="s">
        <v>2379</v>
      </c>
      <c r="E51" s="931" t="s">
        <v>2380</v>
      </c>
      <c r="F51" s="931" t="s">
        <v>39</v>
      </c>
      <c r="G51" s="933" t="s">
        <v>2400</v>
      </c>
      <c r="H51" s="934"/>
      <c r="I51" s="931" t="s">
        <v>2401</v>
      </c>
      <c r="J51" s="936"/>
      <c r="K51" s="950">
        <v>48</v>
      </c>
      <c r="L51" s="934"/>
      <c r="M51" s="938">
        <v>37.049999999999997</v>
      </c>
      <c r="N51" s="934"/>
      <c r="O51" s="939">
        <v>39.832454999999996</v>
      </c>
      <c r="P51" s="940"/>
      <c r="Q51" s="941">
        <v>22.5</v>
      </c>
      <c r="R51" s="940"/>
      <c r="S51" s="942"/>
      <c r="T51" s="934"/>
      <c r="U51" s="935">
        <v>44.9</v>
      </c>
      <c r="V51" s="934"/>
      <c r="W51" s="935">
        <v>44.9</v>
      </c>
      <c r="X51" s="934"/>
      <c r="Y51" s="934"/>
      <c r="Z51" s="934"/>
      <c r="AA51" s="874">
        <f t="shared" si="0"/>
        <v>17.332454999999996</v>
      </c>
      <c r="AB51" s="940"/>
      <c r="AC51" s="936"/>
      <c r="AD51" s="936"/>
      <c r="AE51" s="944"/>
      <c r="AF51" s="944"/>
      <c r="AG51" s="944"/>
      <c r="AH51" s="944"/>
      <c r="AI51" s="944"/>
      <c r="AJ51" s="945"/>
      <c r="AK51" s="945"/>
      <c r="AL51" s="945"/>
      <c r="AM51" s="945"/>
      <c r="AN51" s="945"/>
      <c r="AO51" s="927"/>
      <c r="AP51" s="927"/>
      <c r="AQ51" s="927"/>
      <c r="AR51" s="927"/>
      <c r="AS51" s="927"/>
      <c r="AT51" s="927"/>
      <c r="AU51" s="927"/>
      <c r="AV51" s="927"/>
      <c r="AW51" s="927"/>
      <c r="AX51" s="927"/>
      <c r="AY51" s="927"/>
      <c r="AZ51" s="927"/>
      <c r="BA51" s="927"/>
      <c r="BB51" s="927"/>
      <c r="BC51" s="927"/>
      <c r="BD51" s="927"/>
      <c r="BE51" s="927"/>
      <c r="BF51" s="927"/>
      <c r="BG51" s="927"/>
      <c r="BH51" s="927"/>
      <c r="BI51" s="927"/>
      <c r="BJ51" s="927"/>
      <c r="BK51" s="927"/>
      <c r="BL51" s="927"/>
      <c r="BM51" s="927"/>
      <c r="BN51" s="927"/>
      <c r="BO51" s="927"/>
      <c r="BP51" s="927"/>
      <c r="BQ51" s="927"/>
      <c r="BR51" s="927"/>
      <c r="BS51" s="927"/>
      <c r="BT51" s="927"/>
      <c r="BU51" s="927"/>
      <c r="BV51" s="927"/>
      <c r="BW51" s="927"/>
      <c r="BX51" s="927"/>
      <c r="BY51" s="927"/>
      <c r="BZ51" s="927"/>
      <c r="CA51" s="927"/>
      <c r="CB51" s="927"/>
      <c r="CC51" s="927"/>
      <c r="CD51" s="927"/>
      <c r="CE51" s="927"/>
      <c r="CF51" s="927"/>
      <c r="CG51" s="927"/>
      <c r="CH51" s="927"/>
      <c r="CI51" s="927"/>
      <c r="CJ51" s="927"/>
      <c r="CK51" s="927"/>
      <c r="CL51" s="927"/>
      <c r="CM51" s="927"/>
      <c r="CN51" s="927"/>
      <c r="CO51" s="927"/>
      <c r="CP51" s="927"/>
      <c r="CQ51" s="927"/>
      <c r="CR51" s="927"/>
      <c r="CS51" s="927"/>
      <c r="CT51" s="927"/>
      <c r="CU51" s="927"/>
      <c r="CV51" s="927"/>
      <c r="CW51" s="927"/>
      <c r="CX51" s="927"/>
      <c r="CY51" s="927"/>
      <c r="CZ51" s="927"/>
      <c r="DA51" s="927"/>
      <c r="DB51" s="927"/>
      <c r="DC51" s="927"/>
      <c r="DD51" s="927"/>
      <c r="DE51" s="927"/>
      <c r="DF51" s="927"/>
      <c r="DG51" s="927"/>
      <c r="DH51" s="927"/>
      <c r="DI51" s="927"/>
      <c r="DJ51" s="927"/>
      <c r="DK51" s="927"/>
      <c r="DL51" s="927"/>
      <c r="DM51" s="927"/>
      <c r="DN51" s="927"/>
      <c r="DO51" s="927"/>
      <c r="DP51" s="927"/>
      <c r="DQ51" s="927"/>
      <c r="DR51" s="927"/>
      <c r="DS51" s="927"/>
      <c r="DT51" s="927"/>
      <c r="DU51" s="927"/>
      <c r="DV51" s="927"/>
      <c r="DW51" s="927"/>
      <c r="DX51" s="927"/>
      <c r="DY51" s="927"/>
      <c r="DZ51" s="927"/>
      <c r="EA51" s="927"/>
      <c r="EB51" s="927"/>
      <c r="EC51" s="927"/>
      <c r="ED51" s="927"/>
      <c r="EE51" s="927"/>
      <c r="EF51" s="927"/>
      <c r="EG51" s="927"/>
      <c r="EH51" s="927"/>
      <c r="EI51" s="927"/>
      <c r="EJ51" s="927"/>
      <c r="EK51" s="927"/>
      <c r="EL51" s="927"/>
      <c r="EM51" s="927"/>
      <c r="EN51" s="927"/>
      <c r="EO51" s="927"/>
      <c r="EP51" s="927"/>
      <c r="EQ51" s="927"/>
      <c r="ER51" s="927"/>
      <c r="ES51" s="927"/>
      <c r="ET51" s="927"/>
      <c r="EU51" s="927"/>
      <c r="EV51" s="927"/>
      <c r="EW51" s="927"/>
      <c r="EX51" s="927"/>
      <c r="EY51" s="927"/>
      <c r="EZ51" s="927"/>
      <c r="FA51" s="927"/>
      <c r="FB51" s="927"/>
      <c r="FC51" s="927"/>
      <c r="FD51" s="927"/>
      <c r="FE51" s="927"/>
      <c r="FF51" s="927"/>
      <c r="FG51" s="927"/>
      <c r="FH51" s="927"/>
      <c r="FI51" s="927"/>
      <c r="FJ51" s="927"/>
      <c r="FK51" s="927"/>
      <c r="FL51" s="927"/>
      <c r="FM51" s="927"/>
      <c r="FN51" s="927"/>
      <c r="FO51" s="927"/>
      <c r="FP51" s="927"/>
      <c r="FQ51" s="927"/>
      <c r="FR51" s="927"/>
      <c r="FS51" s="927"/>
      <c r="FT51" s="927"/>
      <c r="FU51" s="927"/>
      <c r="FV51" s="927"/>
      <c r="FW51" s="927"/>
      <c r="FX51" s="927"/>
      <c r="FY51" s="927"/>
      <c r="FZ51" s="927"/>
      <c r="GA51" s="927"/>
      <c r="GB51" s="927"/>
      <c r="GC51" s="927"/>
      <c r="GD51" s="927"/>
      <c r="GE51" s="927"/>
      <c r="GF51" s="927"/>
      <c r="GG51" s="927"/>
      <c r="GH51" s="927"/>
      <c r="GI51" s="927"/>
      <c r="GJ51" s="927"/>
      <c r="GK51" s="927"/>
      <c r="GL51" s="927"/>
      <c r="GM51" s="927"/>
      <c r="GN51" s="927"/>
      <c r="GO51" s="927"/>
      <c r="GP51" s="927"/>
      <c r="GQ51" s="927"/>
      <c r="GR51" s="927"/>
      <c r="GS51" s="927"/>
      <c r="GT51" s="927"/>
      <c r="GU51" s="927"/>
      <c r="GV51" s="927"/>
      <c r="GW51" s="927"/>
      <c r="GX51" s="927"/>
      <c r="GY51" s="927"/>
      <c r="GZ51" s="927"/>
      <c r="HA51" s="927"/>
      <c r="HB51" s="927"/>
      <c r="HC51" s="927"/>
      <c r="HD51" s="927"/>
      <c r="HE51" s="927"/>
      <c r="HF51" s="927"/>
      <c r="HG51" s="927"/>
      <c r="HH51" s="927"/>
      <c r="HI51" s="927"/>
      <c r="HJ51" s="927"/>
      <c r="HK51" s="927"/>
      <c r="HL51" s="927"/>
      <c r="HM51" s="927"/>
      <c r="HN51" s="927"/>
      <c r="HO51" s="927"/>
      <c r="HP51" s="927"/>
      <c r="HQ51" s="927"/>
      <c r="HR51" s="927"/>
      <c r="HS51" s="927"/>
      <c r="HT51" s="927"/>
      <c r="HU51" s="927"/>
      <c r="HV51" s="927"/>
      <c r="HW51" s="927"/>
      <c r="HX51" s="927"/>
      <c r="HY51" s="927"/>
      <c r="HZ51" s="927"/>
      <c r="IA51" s="927"/>
      <c r="IB51" s="927"/>
      <c r="IC51" s="927"/>
      <c r="ID51" s="927"/>
      <c r="IE51" s="927"/>
      <c r="IF51" s="927"/>
      <c r="IG51" s="927"/>
      <c r="IH51" s="927"/>
      <c r="II51" s="927"/>
      <c r="IJ51" s="927"/>
      <c r="IK51" s="927"/>
      <c r="IL51" s="927"/>
      <c r="IM51" s="927"/>
      <c r="IN51" s="927"/>
      <c r="IO51" s="927"/>
      <c r="IP51" s="927"/>
      <c r="IQ51" s="927"/>
      <c r="IR51" s="927"/>
      <c r="IS51" s="927"/>
      <c r="IT51" s="927"/>
      <c r="IU51" s="927"/>
      <c r="IV51" s="927"/>
    </row>
    <row r="52" spans="1:256" s="946" customFormat="1" ht="18.75" customHeight="1">
      <c r="A52" s="929" t="s">
        <v>2377</v>
      </c>
      <c r="B52" s="930">
        <v>10</v>
      </c>
      <c r="C52" s="931" t="s">
        <v>2378</v>
      </c>
      <c r="D52" s="932" t="s">
        <v>2379</v>
      </c>
      <c r="E52" s="931" t="s">
        <v>2380</v>
      </c>
      <c r="F52" s="931" t="s">
        <v>39</v>
      </c>
      <c r="G52" s="933" t="s">
        <v>2402</v>
      </c>
      <c r="H52" s="934"/>
      <c r="I52" s="931" t="s">
        <v>2403</v>
      </c>
      <c r="J52" s="936"/>
      <c r="K52" s="950">
        <v>48</v>
      </c>
      <c r="L52" s="934"/>
      <c r="M52" s="938">
        <v>37.049999999999997</v>
      </c>
      <c r="N52" s="934"/>
      <c r="O52" s="939">
        <v>39.832454999999996</v>
      </c>
      <c r="P52" s="940"/>
      <c r="Q52" s="941">
        <v>22.5</v>
      </c>
      <c r="R52" s="940"/>
      <c r="S52" s="942"/>
      <c r="T52" s="934"/>
      <c r="U52" s="935">
        <v>44.9</v>
      </c>
      <c r="V52" s="934"/>
      <c r="W52" s="935">
        <v>44.9</v>
      </c>
      <c r="X52" s="934"/>
      <c r="Y52" s="934"/>
      <c r="Z52" s="934"/>
      <c r="AA52" s="874">
        <f t="shared" si="0"/>
        <v>17.332454999999996</v>
      </c>
      <c r="AB52" s="940"/>
      <c r="AC52" s="936"/>
      <c r="AD52" s="936"/>
      <c r="AE52" s="944"/>
      <c r="AF52" s="944"/>
      <c r="AG52" s="944"/>
      <c r="AH52" s="944"/>
      <c r="AI52" s="944"/>
      <c r="AJ52" s="945"/>
      <c r="AK52" s="945"/>
      <c r="AL52" s="945"/>
      <c r="AM52" s="945"/>
      <c r="AN52" s="945"/>
      <c r="AO52" s="927"/>
      <c r="AP52" s="927"/>
      <c r="AQ52" s="927"/>
      <c r="AR52" s="927"/>
      <c r="AS52" s="927"/>
      <c r="AT52" s="927"/>
      <c r="AU52" s="927"/>
      <c r="AV52" s="927"/>
      <c r="AW52" s="927"/>
      <c r="AX52" s="927"/>
      <c r="AY52" s="927"/>
      <c r="AZ52" s="927"/>
      <c r="BA52" s="927"/>
      <c r="BB52" s="927"/>
      <c r="BC52" s="927"/>
      <c r="BD52" s="927"/>
      <c r="BE52" s="927"/>
      <c r="BF52" s="927"/>
      <c r="BG52" s="927"/>
      <c r="BH52" s="927"/>
      <c r="BI52" s="927"/>
      <c r="BJ52" s="927"/>
      <c r="BK52" s="927"/>
      <c r="BL52" s="927"/>
      <c r="BM52" s="927"/>
      <c r="BN52" s="927"/>
      <c r="BO52" s="927"/>
      <c r="BP52" s="927"/>
      <c r="BQ52" s="927"/>
      <c r="BR52" s="927"/>
      <c r="BS52" s="927"/>
      <c r="BT52" s="927"/>
      <c r="BU52" s="927"/>
      <c r="BV52" s="927"/>
      <c r="BW52" s="927"/>
      <c r="BX52" s="927"/>
      <c r="BY52" s="927"/>
      <c r="BZ52" s="927"/>
      <c r="CA52" s="927"/>
      <c r="CB52" s="927"/>
      <c r="CC52" s="927"/>
      <c r="CD52" s="927"/>
      <c r="CE52" s="927"/>
      <c r="CF52" s="927"/>
      <c r="CG52" s="927"/>
      <c r="CH52" s="927"/>
      <c r="CI52" s="927"/>
      <c r="CJ52" s="927"/>
      <c r="CK52" s="927"/>
      <c r="CL52" s="927"/>
      <c r="CM52" s="927"/>
      <c r="CN52" s="927"/>
      <c r="CO52" s="927"/>
      <c r="CP52" s="927"/>
      <c r="CQ52" s="927"/>
      <c r="CR52" s="927"/>
      <c r="CS52" s="927"/>
      <c r="CT52" s="927"/>
      <c r="CU52" s="927"/>
      <c r="CV52" s="927"/>
      <c r="CW52" s="927"/>
      <c r="CX52" s="927"/>
      <c r="CY52" s="927"/>
      <c r="CZ52" s="927"/>
      <c r="DA52" s="927"/>
      <c r="DB52" s="927"/>
      <c r="DC52" s="927"/>
      <c r="DD52" s="927"/>
      <c r="DE52" s="927"/>
      <c r="DF52" s="927"/>
      <c r="DG52" s="927"/>
      <c r="DH52" s="927"/>
      <c r="DI52" s="927"/>
      <c r="DJ52" s="927"/>
      <c r="DK52" s="927"/>
      <c r="DL52" s="927"/>
      <c r="DM52" s="927"/>
      <c r="DN52" s="927"/>
      <c r="DO52" s="927"/>
      <c r="DP52" s="927"/>
      <c r="DQ52" s="927"/>
      <c r="DR52" s="927"/>
      <c r="DS52" s="927"/>
      <c r="DT52" s="927"/>
      <c r="DU52" s="927"/>
      <c r="DV52" s="927"/>
      <c r="DW52" s="927"/>
      <c r="DX52" s="927"/>
      <c r="DY52" s="927"/>
      <c r="DZ52" s="927"/>
      <c r="EA52" s="927"/>
      <c r="EB52" s="927"/>
      <c r="EC52" s="927"/>
      <c r="ED52" s="927"/>
      <c r="EE52" s="927"/>
      <c r="EF52" s="927"/>
      <c r="EG52" s="927"/>
      <c r="EH52" s="927"/>
      <c r="EI52" s="927"/>
      <c r="EJ52" s="927"/>
      <c r="EK52" s="927"/>
      <c r="EL52" s="927"/>
      <c r="EM52" s="927"/>
      <c r="EN52" s="927"/>
      <c r="EO52" s="927"/>
      <c r="EP52" s="927"/>
      <c r="EQ52" s="927"/>
      <c r="ER52" s="927"/>
      <c r="ES52" s="927"/>
      <c r="ET52" s="927"/>
      <c r="EU52" s="927"/>
      <c r="EV52" s="927"/>
      <c r="EW52" s="927"/>
      <c r="EX52" s="927"/>
      <c r="EY52" s="927"/>
      <c r="EZ52" s="927"/>
      <c r="FA52" s="927"/>
      <c r="FB52" s="927"/>
      <c r="FC52" s="927"/>
      <c r="FD52" s="927"/>
      <c r="FE52" s="927"/>
      <c r="FF52" s="927"/>
      <c r="FG52" s="927"/>
      <c r="FH52" s="927"/>
      <c r="FI52" s="927"/>
      <c r="FJ52" s="927"/>
      <c r="FK52" s="927"/>
      <c r="FL52" s="927"/>
      <c r="FM52" s="927"/>
      <c r="FN52" s="927"/>
      <c r="FO52" s="927"/>
      <c r="FP52" s="927"/>
      <c r="FQ52" s="927"/>
      <c r="FR52" s="927"/>
      <c r="FS52" s="927"/>
      <c r="FT52" s="927"/>
      <c r="FU52" s="927"/>
      <c r="FV52" s="927"/>
      <c r="FW52" s="927"/>
      <c r="FX52" s="927"/>
      <c r="FY52" s="927"/>
      <c r="FZ52" s="927"/>
      <c r="GA52" s="927"/>
      <c r="GB52" s="927"/>
      <c r="GC52" s="927"/>
      <c r="GD52" s="927"/>
      <c r="GE52" s="927"/>
      <c r="GF52" s="927"/>
      <c r="GG52" s="927"/>
      <c r="GH52" s="927"/>
      <c r="GI52" s="927"/>
      <c r="GJ52" s="927"/>
      <c r="GK52" s="927"/>
      <c r="GL52" s="927"/>
      <c r="GM52" s="927"/>
      <c r="GN52" s="927"/>
      <c r="GO52" s="927"/>
      <c r="GP52" s="927"/>
      <c r="GQ52" s="927"/>
      <c r="GR52" s="927"/>
      <c r="GS52" s="927"/>
      <c r="GT52" s="927"/>
      <c r="GU52" s="927"/>
      <c r="GV52" s="927"/>
      <c r="GW52" s="927"/>
      <c r="GX52" s="927"/>
      <c r="GY52" s="927"/>
      <c r="GZ52" s="927"/>
      <c r="HA52" s="927"/>
      <c r="HB52" s="927"/>
      <c r="HC52" s="927"/>
      <c r="HD52" s="927"/>
      <c r="HE52" s="927"/>
      <c r="HF52" s="927"/>
      <c r="HG52" s="927"/>
      <c r="HH52" s="927"/>
      <c r="HI52" s="927"/>
      <c r="HJ52" s="927"/>
      <c r="HK52" s="927"/>
      <c r="HL52" s="927"/>
      <c r="HM52" s="927"/>
      <c r="HN52" s="927"/>
      <c r="HO52" s="927"/>
      <c r="HP52" s="927"/>
      <c r="HQ52" s="927"/>
      <c r="HR52" s="927"/>
      <c r="HS52" s="927"/>
      <c r="HT52" s="927"/>
      <c r="HU52" s="927"/>
      <c r="HV52" s="927"/>
      <c r="HW52" s="927"/>
      <c r="HX52" s="927"/>
      <c r="HY52" s="927"/>
      <c r="HZ52" s="927"/>
      <c r="IA52" s="927"/>
      <c r="IB52" s="927"/>
      <c r="IC52" s="927"/>
      <c r="ID52" s="927"/>
      <c r="IE52" s="927"/>
      <c r="IF52" s="927"/>
      <c r="IG52" s="927"/>
      <c r="IH52" s="927"/>
      <c r="II52" s="927"/>
      <c r="IJ52" s="927"/>
      <c r="IK52" s="927"/>
      <c r="IL52" s="927"/>
      <c r="IM52" s="927"/>
      <c r="IN52" s="927"/>
      <c r="IO52" s="927"/>
      <c r="IP52" s="927"/>
      <c r="IQ52" s="927"/>
      <c r="IR52" s="927"/>
      <c r="IS52" s="927"/>
      <c r="IT52" s="927"/>
      <c r="IU52" s="927"/>
      <c r="IV52" s="927"/>
    </row>
    <row r="53" spans="1:256" s="946" customFormat="1" ht="18.75" customHeight="1">
      <c r="A53" s="929" t="s">
        <v>2377</v>
      </c>
      <c r="B53" s="930">
        <v>11</v>
      </c>
      <c r="C53" s="931" t="s">
        <v>2378</v>
      </c>
      <c r="D53" s="932" t="s">
        <v>2379</v>
      </c>
      <c r="E53" s="931" t="s">
        <v>2380</v>
      </c>
      <c r="F53" s="931" t="s">
        <v>39</v>
      </c>
      <c r="G53" s="933" t="s">
        <v>2404</v>
      </c>
      <c r="H53" s="934"/>
      <c r="I53" s="931" t="s">
        <v>2405</v>
      </c>
      <c r="J53" s="936"/>
      <c r="K53" s="950">
        <v>48</v>
      </c>
      <c r="L53" s="934"/>
      <c r="M53" s="938">
        <v>37.049999999999997</v>
      </c>
      <c r="N53" s="934"/>
      <c r="O53" s="939">
        <v>39.832454999999996</v>
      </c>
      <c r="P53" s="940"/>
      <c r="Q53" s="941">
        <v>22.5</v>
      </c>
      <c r="R53" s="940"/>
      <c r="S53" s="942"/>
      <c r="T53" s="934"/>
      <c r="U53" s="935">
        <v>44.9</v>
      </c>
      <c r="V53" s="934"/>
      <c r="W53" s="935">
        <v>44.9</v>
      </c>
      <c r="X53" s="934"/>
      <c r="Y53" s="934"/>
      <c r="Z53" s="934"/>
      <c r="AA53" s="874">
        <f t="shared" si="0"/>
        <v>17.332454999999996</v>
      </c>
      <c r="AB53" s="940"/>
      <c r="AC53" s="936"/>
      <c r="AD53" s="936"/>
      <c r="AE53" s="944"/>
      <c r="AF53" s="944"/>
      <c r="AG53" s="944"/>
      <c r="AH53" s="944"/>
      <c r="AI53" s="944"/>
      <c r="AJ53" s="945"/>
      <c r="AK53" s="945"/>
      <c r="AL53" s="945"/>
      <c r="AM53" s="945"/>
      <c r="AN53" s="945"/>
      <c r="AO53" s="927"/>
      <c r="AP53" s="927"/>
      <c r="AQ53" s="927"/>
      <c r="AR53" s="927"/>
      <c r="AS53" s="927"/>
      <c r="AT53" s="927"/>
      <c r="AU53" s="927"/>
      <c r="AV53" s="927"/>
      <c r="AW53" s="927"/>
      <c r="AX53" s="927"/>
      <c r="AY53" s="927"/>
      <c r="AZ53" s="927"/>
      <c r="BA53" s="927"/>
      <c r="BB53" s="927"/>
      <c r="BC53" s="927"/>
      <c r="BD53" s="927"/>
      <c r="BE53" s="927"/>
      <c r="BF53" s="927"/>
      <c r="BG53" s="927"/>
      <c r="BH53" s="927"/>
      <c r="BI53" s="927"/>
      <c r="BJ53" s="927"/>
      <c r="BK53" s="927"/>
      <c r="BL53" s="927"/>
      <c r="BM53" s="927"/>
      <c r="BN53" s="927"/>
      <c r="BO53" s="927"/>
      <c r="BP53" s="927"/>
      <c r="BQ53" s="927"/>
      <c r="BR53" s="927"/>
      <c r="BS53" s="927"/>
      <c r="BT53" s="927"/>
      <c r="BU53" s="927"/>
      <c r="BV53" s="927"/>
      <c r="BW53" s="927"/>
      <c r="BX53" s="927"/>
      <c r="BY53" s="927"/>
      <c r="BZ53" s="927"/>
      <c r="CA53" s="927"/>
      <c r="CB53" s="927"/>
      <c r="CC53" s="927"/>
      <c r="CD53" s="927"/>
      <c r="CE53" s="927"/>
      <c r="CF53" s="927"/>
      <c r="CG53" s="927"/>
      <c r="CH53" s="927"/>
      <c r="CI53" s="927"/>
      <c r="CJ53" s="927"/>
      <c r="CK53" s="927"/>
      <c r="CL53" s="927"/>
      <c r="CM53" s="927"/>
      <c r="CN53" s="927"/>
      <c r="CO53" s="927"/>
      <c r="CP53" s="927"/>
      <c r="CQ53" s="927"/>
      <c r="CR53" s="927"/>
      <c r="CS53" s="927"/>
      <c r="CT53" s="927"/>
      <c r="CU53" s="927"/>
      <c r="CV53" s="927"/>
      <c r="CW53" s="927"/>
      <c r="CX53" s="927"/>
      <c r="CY53" s="927"/>
      <c r="CZ53" s="927"/>
      <c r="DA53" s="927"/>
      <c r="DB53" s="927"/>
      <c r="DC53" s="927"/>
      <c r="DD53" s="927"/>
      <c r="DE53" s="927"/>
      <c r="DF53" s="927"/>
      <c r="DG53" s="927"/>
      <c r="DH53" s="927"/>
      <c r="DI53" s="927"/>
      <c r="DJ53" s="927"/>
      <c r="DK53" s="927"/>
      <c r="DL53" s="927"/>
      <c r="DM53" s="927"/>
      <c r="DN53" s="927"/>
      <c r="DO53" s="927"/>
      <c r="DP53" s="927"/>
      <c r="DQ53" s="927"/>
      <c r="DR53" s="927"/>
      <c r="DS53" s="927"/>
      <c r="DT53" s="927"/>
      <c r="DU53" s="927"/>
      <c r="DV53" s="927"/>
      <c r="DW53" s="927"/>
      <c r="DX53" s="927"/>
      <c r="DY53" s="927"/>
      <c r="DZ53" s="927"/>
      <c r="EA53" s="927"/>
      <c r="EB53" s="927"/>
      <c r="EC53" s="927"/>
      <c r="ED53" s="927"/>
      <c r="EE53" s="927"/>
      <c r="EF53" s="927"/>
      <c r="EG53" s="927"/>
      <c r="EH53" s="927"/>
      <c r="EI53" s="927"/>
      <c r="EJ53" s="927"/>
      <c r="EK53" s="927"/>
      <c r="EL53" s="927"/>
      <c r="EM53" s="927"/>
      <c r="EN53" s="927"/>
      <c r="EO53" s="927"/>
      <c r="EP53" s="927"/>
      <c r="EQ53" s="927"/>
      <c r="ER53" s="927"/>
      <c r="ES53" s="927"/>
      <c r="ET53" s="927"/>
      <c r="EU53" s="927"/>
      <c r="EV53" s="927"/>
      <c r="EW53" s="927"/>
      <c r="EX53" s="927"/>
      <c r="EY53" s="927"/>
      <c r="EZ53" s="927"/>
      <c r="FA53" s="927"/>
      <c r="FB53" s="927"/>
      <c r="FC53" s="927"/>
      <c r="FD53" s="927"/>
      <c r="FE53" s="927"/>
      <c r="FF53" s="927"/>
      <c r="FG53" s="927"/>
      <c r="FH53" s="927"/>
      <c r="FI53" s="927"/>
      <c r="FJ53" s="927"/>
      <c r="FK53" s="927"/>
      <c r="FL53" s="927"/>
      <c r="FM53" s="927"/>
      <c r="FN53" s="927"/>
      <c r="FO53" s="927"/>
      <c r="FP53" s="927"/>
      <c r="FQ53" s="927"/>
      <c r="FR53" s="927"/>
      <c r="FS53" s="927"/>
      <c r="FT53" s="927"/>
      <c r="FU53" s="927"/>
      <c r="FV53" s="927"/>
      <c r="FW53" s="927"/>
      <c r="FX53" s="927"/>
      <c r="FY53" s="927"/>
      <c r="FZ53" s="927"/>
      <c r="GA53" s="927"/>
      <c r="GB53" s="927"/>
      <c r="GC53" s="927"/>
      <c r="GD53" s="927"/>
      <c r="GE53" s="927"/>
      <c r="GF53" s="927"/>
      <c r="GG53" s="927"/>
      <c r="GH53" s="927"/>
      <c r="GI53" s="927"/>
      <c r="GJ53" s="927"/>
      <c r="GK53" s="927"/>
      <c r="GL53" s="927"/>
      <c r="GM53" s="927"/>
      <c r="GN53" s="927"/>
      <c r="GO53" s="927"/>
      <c r="GP53" s="927"/>
      <c r="GQ53" s="927"/>
      <c r="GR53" s="927"/>
      <c r="GS53" s="927"/>
      <c r="GT53" s="927"/>
      <c r="GU53" s="927"/>
      <c r="GV53" s="927"/>
      <c r="GW53" s="927"/>
      <c r="GX53" s="927"/>
      <c r="GY53" s="927"/>
      <c r="GZ53" s="927"/>
      <c r="HA53" s="927"/>
      <c r="HB53" s="927"/>
      <c r="HC53" s="927"/>
      <c r="HD53" s="927"/>
      <c r="HE53" s="927"/>
      <c r="HF53" s="927"/>
      <c r="HG53" s="927"/>
      <c r="HH53" s="927"/>
      <c r="HI53" s="927"/>
      <c r="HJ53" s="927"/>
      <c r="HK53" s="927"/>
      <c r="HL53" s="927"/>
      <c r="HM53" s="927"/>
      <c r="HN53" s="927"/>
      <c r="HO53" s="927"/>
      <c r="HP53" s="927"/>
      <c r="HQ53" s="927"/>
      <c r="HR53" s="927"/>
      <c r="HS53" s="927"/>
      <c r="HT53" s="927"/>
      <c r="HU53" s="927"/>
      <c r="HV53" s="927"/>
      <c r="HW53" s="927"/>
      <c r="HX53" s="927"/>
      <c r="HY53" s="927"/>
      <c r="HZ53" s="927"/>
      <c r="IA53" s="927"/>
      <c r="IB53" s="927"/>
      <c r="IC53" s="927"/>
      <c r="ID53" s="927"/>
      <c r="IE53" s="927"/>
      <c r="IF53" s="927"/>
      <c r="IG53" s="927"/>
      <c r="IH53" s="927"/>
      <c r="II53" s="927"/>
      <c r="IJ53" s="927"/>
      <c r="IK53" s="927"/>
      <c r="IL53" s="927"/>
      <c r="IM53" s="927"/>
      <c r="IN53" s="927"/>
      <c r="IO53" s="927"/>
      <c r="IP53" s="927"/>
      <c r="IQ53" s="927"/>
      <c r="IR53" s="927"/>
      <c r="IS53" s="927"/>
      <c r="IT53" s="927"/>
      <c r="IU53" s="927"/>
      <c r="IV53" s="927"/>
    </row>
    <row r="54" spans="1:256" s="946" customFormat="1" ht="18.75" customHeight="1">
      <c r="A54" s="929" t="s">
        <v>2377</v>
      </c>
      <c r="B54" s="930">
        <v>12</v>
      </c>
      <c r="C54" s="931" t="s">
        <v>2378</v>
      </c>
      <c r="D54" s="932" t="s">
        <v>2379</v>
      </c>
      <c r="E54" s="931" t="s">
        <v>2380</v>
      </c>
      <c r="F54" s="931" t="s">
        <v>39</v>
      </c>
      <c r="G54" s="933" t="s">
        <v>2406</v>
      </c>
      <c r="H54" s="934"/>
      <c r="I54" s="931" t="s">
        <v>2407</v>
      </c>
      <c r="J54" s="936"/>
      <c r="K54" s="950">
        <v>48</v>
      </c>
      <c r="L54" s="934"/>
      <c r="M54" s="938">
        <v>42.19</v>
      </c>
      <c r="N54" s="934"/>
      <c r="O54" s="939">
        <v>45.8</v>
      </c>
      <c r="P54" s="940"/>
      <c r="Q54" s="941">
        <v>28</v>
      </c>
      <c r="R54" s="940"/>
      <c r="S54" s="951"/>
      <c r="T54" s="934"/>
      <c r="U54" s="935">
        <v>56</v>
      </c>
      <c r="V54" s="934"/>
      <c r="W54" s="935">
        <v>56</v>
      </c>
      <c r="X54" s="934"/>
      <c r="Y54" s="934"/>
      <c r="Z54" s="934"/>
      <c r="AA54" s="874">
        <f t="shared" si="0"/>
        <v>17.358468999999992</v>
      </c>
      <c r="AB54" s="940"/>
      <c r="AC54" s="936"/>
      <c r="AD54" s="936"/>
      <c r="AE54" s="944"/>
      <c r="AF54" s="944"/>
      <c r="AG54" s="944"/>
      <c r="AH54" s="944"/>
      <c r="AI54" s="944"/>
      <c r="AJ54" s="945"/>
      <c r="AK54" s="945"/>
      <c r="AL54" s="945"/>
      <c r="AM54" s="945"/>
      <c r="AN54" s="945"/>
      <c r="AO54" s="927"/>
      <c r="AP54" s="927"/>
      <c r="AQ54" s="927"/>
      <c r="AR54" s="927"/>
      <c r="AS54" s="927"/>
      <c r="AT54" s="927"/>
      <c r="AU54" s="927"/>
      <c r="AV54" s="927"/>
      <c r="AW54" s="927"/>
      <c r="AX54" s="927"/>
      <c r="AY54" s="927"/>
      <c r="AZ54" s="927"/>
      <c r="BA54" s="927"/>
      <c r="BB54" s="927"/>
      <c r="BC54" s="927"/>
      <c r="BD54" s="927"/>
      <c r="BE54" s="927"/>
      <c r="BF54" s="927"/>
      <c r="BG54" s="927"/>
      <c r="BH54" s="927"/>
      <c r="BI54" s="927"/>
      <c r="BJ54" s="927"/>
      <c r="BK54" s="927"/>
      <c r="BL54" s="927"/>
      <c r="BM54" s="927"/>
      <c r="BN54" s="927"/>
      <c r="BO54" s="927"/>
      <c r="BP54" s="927"/>
      <c r="BQ54" s="927"/>
      <c r="BR54" s="927"/>
      <c r="BS54" s="927"/>
      <c r="BT54" s="927"/>
      <c r="BU54" s="927"/>
      <c r="BV54" s="927"/>
      <c r="BW54" s="927"/>
      <c r="BX54" s="927"/>
      <c r="BY54" s="927"/>
      <c r="BZ54" s="927"/>
      <c r="CA54" s="927"/>
      <c r="CB54" s="927"/>
      <c r="CC54" s="927"/>
      <c r="CD54" s="927"/>
      <c r="CE54" s="927"/>
      <c r="CF54" s="927"/>
      <c r="CG54" s="927"/>
      <c r="CH54" s="927"/>
      <c r="CI54" s="927"/>
      <c r="CJ54" s="927"/>
      <c r="CK54" s="927"/>
      <c r="CL54" s="927"/>
      <c r="CM54" s="927"/>
      <c r="CN54" s="927"/>
      <c r="CO54" s="927"/>
      <c r="CP54" s="927"/>
      <c r="CQ54" s="927"/>
      <c r="CR54" s="927"/>
      <c r="CS54" s="927"/>
      <c r="CT54" s="927"/>
      <c r="CU54" s="927"/>
      <c r="CV54" s="927"/>
      <c r="CW54" s="927"/>
      <c r="CX54" s="927"/>
      <c r="CY54" s="927"/>
      <c r="CZ54" s="927"/>
      <c r="DA54" s="927"/>
      <c r="DB54" s="927"/>
      <c r="DC54" s="927"/>
      <c r="DD54" s="927"/>
      <c r="DE54" s="927"/>
      <c r="DF54" s="927"/>
      <c r="DG54" s="927"/>
      <c r="DH54" s="927"/>
      <c r="DI54" s="927"/>
      <c r="DJ54" s="927"/>
      <c r="DK54" s="927"/>
      <c r="DL54" s="927"/>
      <c r="DM54" s="927"/>
      <c r="DN54" s="927"/>
      <c r="DO54" s="927"/>
      <c r="DP54" s="927"/>
      <c r="DQ54" s="927"/>
      <c r="DR54" s="927"/>
      <c r="DS54" s="927"/>
      <c r="DT54" s="927"/>
      <c r="DU54" s="927"/>
      <c r="DV54" s="927"/>
      <c r="DW54" s="927"/>
      <c r="DX54" s="927"/>
      <c r="DY54" s="927"/>
      <c r="DZ54" s="927"/>
      <c r="EA54" s="927"/>
      <c r="EB54" s="927"/>
      <c r="EC54" s="927"/>
      <c r="ED54" s="927"/>
      <c r="EE54" s="927"/>
      <c r="EF54" s="927"/>
      <c r="EG54" s="927"/>
      <c r="EH54" s="927"/>
      <c r="EI54" s="927"/>
      <c r="EJ54" s="927"/>
      <c r="EK54" s="927"/>
      <c r="EL54" s="927"/>
      <c r="EM54" s="927"/>
      <c r="EN54" s="927"/>
      <c r="EO54" s="927"/>
      <c r="EP54" s="927"/>
      <c r="EQ54" s="927"/>
      <c r="ER54" s="927"/>
      <c r="ES54" s="927"/>
      <c r="ET54" s="927"/>
      <c r="EU54" s="927"/>
      <c r="EV54" s="927"/>
      <c r="EW54" s="927"/>
      <c r="EX54" s="927"/>
      <c r="EY54" s="927"/>
      <c r="EZ54" s="927"/>
      <c r="FA54" s="927"/>
      <c r="FB54" s="927"/>
      <c r="FC54" s="927"/>
      <c r="FD54" s="927"/>
      <c r="FE54" s="927"/>
      <c r="FF54" s="927"/>
      <c r="FG54" s="927"/>
      <c r="FH54" s="927"/>
      <c r="FI54" s="927"/>
      <c r="FJ54" s="927"/>
      <c r="FK54" s="927"/>
      <c r="FL54" s="927"/>
      <c r="FM54" s="927"/>
      <c r="FN54" s="927"/>
      <c r="FO54" s="927"/>
      <c r="FP54" s="927"/>
      <c r="FQ54" s="927"/>
      <c r="FR54" s="927"/>
      <c r="FS54" s="927"/>
      <c r="FT54" s="927"/>
      <c r="FU54" s="927"/>
      <c r="FV54" s="927"/>
      <c r="FW54" s="927"/>
      <c r="FX54" s="927"/>
      <c r="FY54" s="927"/>
      <c r="FZ54" s="927"/>
      <c r="GA54" s="927"/>
      <c r="GB54" s="927"/>
      <c r="GC54" s="927"/>
      <c r="GD54" s="927"/>
      <c r="GE54" s="927"/>
      <c r="GF54" s="927"/>
      <c r="GG54" s="927"/>
      <c r="GH54" s="927"/>
      <c r="GI54" s="927"/>
      <c r="GJ54" s="927"/>
      <c r="GK54" s="927"/>
      <c r="GL54" s="927"/>
      <c r="GM54" s="927"/>
      <c r="GN54" s="927"/>
      <c r="GO54" s="927"/>
      <c r="GP54" s="927"/>
      <c r="GQ54" s="927"/>
      <c r="GR54" s="927"/>
      <c r="GS54" s="927"/>
      <c r="GT54" s="927"/>
      <c r="GU54" s="927"/>
      <c r="GV54" s="927"/>
      <c r="GW54" s="927"/>
      <c r="GX54" s="927"/>
      <c r="GY54" s="927"/>
      <c r="GZ54" s="927"/>
      <c r="HA54" s="927"/>
      <c r="HB54" s="927"/>
      <c r="HC54" s="927"/>
      <c r="HD54" s="927"/>
      <c r="HE54" s="927"/>
      <c r="HF54" s="927"/>
      <c r="HG54" s="927"/>
      <c r="HH54" s="927"/>
      <c r="HI54" s="927"/>
      <c r="HJ54" s="927"/>
      <c r="HK54" s="927"/>
      <c r="HL54" s="927"/>
      <c r="HM54" s="927"/>
      <c r="HN54" s="927"/>
      <c r="HO54" s="927"/>
      <c r="HP54" s="927"/>
      <c r="HQ54" s="927"/>
      <c r="HR54" s="927"/>
      <c r="HS54" s="927"/>
      <c r="HT54" s="927"/>
      <c r="HU54" s="927"/>
      <c r="HV54" s="927"/>
      <c r="HW54" s="927"/>
      <c r="HX54" s="927"/>
      <c r="HY54" s="927"/>
      <c r="HZ54" s="927"/>
      <c r="IA54" s="927"/>
      <c r="IB54" s="927"/>
      <c r="IC54" s="927"/>
      <c r="ID54" s="927"/>
      <c r="IE54" s="927"/>
      <c r="IF54" s="927"/>
      <c r="IG54" s="927"/>
      <c r="IH54" s="927"/>
      <c r="II54" s="927"/>
      <c r="IJ54" s="927"/>
      <c r="IK54" s="927"/>
      <c r="IL54" s="927"/>
      <c r="IM54" s="927"/>
      <c r="IN54" s="927"/>
      <c r="IO54" s="927"/>
      <c r="IP54" s="927"/>
      <c r="IQ54" s="927"/>
      <c r="IR54" s="927"/>
      <c r="IS54" s="927"/>
      <c r="IT54" s="927"/>
      <c r="IU54" s="927"/>
      <c r="IV54" s="927"/>
    </row>
    <row r="55" spans="1:256" s="946" customFormat="1" ht="18.75" customHeight="1">
      <c r="A55" s="929" t="s">
        <v>2377</v>
      </c>
      <c r="B55" s="930">
        <v>13</v>
      </c>
      <c r="C55" s="931" t="s">
        <v>2378</v>
      </c>
      <c r="D55" s="932" t="s">
        <v>2379</v>
      </c>
      <c r="E55" s="931" t="s">
        <v>2380</v>
      </c>
      <c r="F55" s="931" t="s">
        <v>39</v>
      </c>
      <c r="G55" s="933" t="s">
        <v>2408</v>
      </c>
      <c r="H55" s="934"/>
      <c r="I55" s="931" t="s">
        <v>2409</v>
      </c>
      <c r="J55" s="952"/>
      <c r="K55" s="950">
        <v>48</v>
      </c>
      <c r="L55" s="934"/>
      <c r="M55" s="938">
        <v>40.56</v>
      </c>
      <c r="N55" s="934"/>
      <c r="O55" s="939">
        <v>43.8</v>
      </c>
      <c r="P55" s="940"/>
      <c r="Q55" s="941">
        <v>25.5</v>
      </c>
      <c r="R55" s="940"/>
      <c r="S55" s="951"/>
      <c r="T55" s="934"/>
      <c r="U55" s="935">
        <v>51</v>
      </c>
      <c r="V55" s="934"/>
      <c r="W55" s="935">
        <v>51</v>
      </c>
      <c r="X55" s="934"/>
      <c r="Y55" s="934"/>
      <c r="Z55" s="934"/>
      <c r="AA55" s="874">
        <f t="shared" si="0"/>
        <v>18.106056000000002</v>
      </c>
      <c r="AB55" s="940"/>
      <c r="AC55" s="936"/>
      <c r="AD55" s="936"/>
      <c r="AE55" s="944"/>
      <c r="AF55" s="944"/>
      <c r="AG55" s="944"/>
      <c r="AH55" s="944"/>
      <c r="AI55" s="944"/>
      <c r="AJ55" s="945"/>
      <c r="AK55" s="945"/>
      <c r="AL55" s="945"/>
      <c r="AM55" s="945"/>
      <c r="AN55" s="945"/>
      <c r="AO55" s="927"/>
      <c r="AP55" s="927"/>
      <c r="AQ55" s="927"/>
      <c r="AR55" s="927"/>
      <c r="AS55" s="927"/>
      <c r="AT55" s="927"/>
      <c r="AU55" s="927"/>
      <c r="AV55" s="927"/>
      <c r="AW55" s="927"/>
      <c r="AX55" s="927"/>
      <c r="AY55" s="927"/>
      <c r="AZ55" s="927"/>
      <c r="BA55" s="927"/>
      <c r="BB55" s="927"/>
      <c r="BC55" s="927"/>
      <c r="BD55" s="927"/>
      <c r="BE55" s="927"/>
      <c r="BF55" s="927"/>
      <c r="BG55" s="927"/>
      <c r="BH55" s="927"/>
      <c r="BI55" s="927"/>
      <c r="BJ55" s="927"/>
      <c r="BK55" s="927"/>
      <c r="BL55" s="927"/>
      <c r="BM55" s="927"/>
      <c r="BN55" s="927"/>
      <c r="BO55" s="927"/>
      <c r="BP55" s="927"/>
      <c r="BQ55" s="927"/>
      <c r="BR55" s="927"/>
      <c r="BS55" s="927"/>
      <c r="BT55" s="927"/>
      <c r="BU55" s="927"/>
      <c r="BV55" s="927"/>
      <c r="BW55" s="927"/>
      <c r="BX55" s="927"/>
      <c r="BY55" s="927"/>
      <c r="BZ55" s="927"/>
      <c r="CA55" s="927"/>
      <c r="CB55" s="927"/>
      <c r="CC55" s="927"/>
      <c r="CD55" s="927"/>
      <c r="CE55" s="927"/>
      <c r="CF55" s="927"/>
      <c r="CG55" s="927"/>
      <c r="CH55" s="927"/>
      <c r="CI55" s="927"/>
      <c r="CJ55" s="927"/>
      <c r="CK55" s="927"/>
      <c r="CL55" s="927"/>
      <c r="CM55" s="927"/>
      <c r="CN55" s="927"/>
      <c r="CO55" s="927"/>
      <c r="CP55" s="927"/>
      <c r="CQ55" s="927"/>
      <c r="CR55" s="927"/>
      <c r="CS55" s="927"/>
      <c r="CT55" s="927"/>
      <c r="CU55" s="927"/>
      <c r="CV55" s="927"/>
      <c r="CW55" s="927"/>
      <c r="CX55" s="927"/>
      <c r="CY55" s="927"/>
      <c r="CZ55" s="927"/>
      <c r="DA55" s="927"/>
      <c r="DB55" s="927"/>
      <c r="DC55" s="927"/>
      <c r="DD55" s="927"/>
      <c r="DE55" s="927"/>
      <c r="DF55" s="927"/>
      <c r="DG55" s="927"/>
      <c r="DH55" s="927"/>
      <c r="DI55" s="927"/>
      <c r="DJ55" s="927"/>
      <c r="DK55" s="927"/>
      <c r="DL55" s="927"/>
      <c r="DM55" s="927"/>
      <c r="DN55" s="927"/>
      <c r="DO55" s="927"/>
      <c r="DP55" s="927"/>
      <c r="DQ55" s="927"/>
      <c r="DR55" s="927"/>
      <c r="DS55" s="927"/>
      <c r="DT55" s="927"/>
      <c r="DU55" s="927"/>
      <c r="DV55" s="927"/>
      <c r="DW55" s="927"/>
      <c r="DX55" s="927"/>
      <c r="DY55" s="927"/>
      <c r="DZ55" s="927"/>
      <c r="EA55" s="927"/>
      <c r="EB55" s="927"/>
      <c r="EC55" s="927"/>
      <c r="ED55" s="927"/>
      <c r="EE55" s="927"/>
      <c r="EF55" s="927"/>
      <c r="EG55" s="927"/>
      <c r="EH55" s="927"/>
      <c r="EI55" s="927"/>
      <c r="EJ55" s="927"/>
      <c r="EK55" s="927"/>
      <c r="EL55" s="927"/>
      <c r="EM55" s="927"/>
      <c r="EN55" s="927"/>
      <c r="EO55" s="927"/>
      <c r="EP55" s="927"/>
      <c r="EQ55" s="927"/>
      <c r="ER55" s="927"/>
      <c r="ES55" s="927"/>
      <c r="ET55" s="927"/>
      <c r="EU55" s="927"/>
      <c r="EV55" s="927"/>
      <c r="EW55" s="927"/>
      <c r="EX55" s="927"/>
      <c r="EY55" s="927"/>
      <c r="EZ55" s="927"/>
      <c r="FA55" s="927"/>
      <c r="FB55" s="927"/>
      <c r="FC55" s="927"/>
      <c r="FD55" s="927"/>
      <c r="FE55" s="927"/>
      <c r="FF55" s="927"/>
      <c r="FG55" s="927"/>
      <c r="FH55" s="927"/>
      <c r="FI55" s="927"/>
      <c r="FJ55" s="927"/>
      <c r="FK55" s="927"/>
      <c r="FL55" s="927"/>
      <c r="FM55" s="927"/>
      <c r="FN55" s="927"/>
      <c r="FO55" s="927"/>
      <c r="FP55" s="927"/>
      <c r="FQ55" s="927"/>
      <c r="FR55" s="927"/>
      <c r="FS55" s="927"/>
      <c r="FT55" s="927"/>
      <c r="FU55" s="927"/>
      <c r="FV55" s="927"/>
      <c r="FW55" s="927"/>
      <c r="FX55" s="927"/>
      <c r="FY55" s="927"/>
      <c r="FZ55" s="927"/>
      <c r="GA55" s="927"/>
      <c r="GB55" s="927"/>
      <c r="GC55" s="927"/>
      <c r="GD55" s="927"/>
      <c r="GE55" s="927"/>
      <c r="GF55" s="927"/>
      <c r="GG55" s="927"/>
      <c r="GH55" s="927"/>
      <c r="GI55" s="927"/>
      <c r="GJ55" s="927"/>
      <c r="GK55" s="927"/>
      <c r="GL55" s="927"/>
      <c r="GM55" s="927"/>
      <c r="GN55" s="927"/>
      <c r="GO55" s="927"/>
      <c r="GP55" s="927"/>
      <c r="GQ55" s="927"/>
      <c r="GR55" s="927"/>
      <c r="GS55" s="927"/>
      <c r="GT55" s="927"/>
      <c r="GU55" s="927"/>
      <c r="GV55" s="927"/>
      <c r="GW55" s="927"/>
      <c r="GX55" s="927"/>
      <c r="GY55" s="927"/>
      <c r="GZ55" s="927"/>
      <c r="HA55" s="927"/>
      <c r="HB55" s="927"/>
      <c r="HC55" s="927"/>
      <c r="HD55" s="927"/>
      <c r="HE55" s="927"/>
      <c r="HF55" s="927"/>
      <c r="HG55" s="927"/>
      <c r="HH55" s="927"/>
      <c r="HI55" s="927"/>
      <c r="HJ55" s="927"/>
      <c r="HK55" s="927"/>
      <c r="HL55" s="927"/>
      <c r="HM55" s="927"/>
      <c r="HN55" s="927"/>
      <c r="HO55" s="927"/>
      <c r="HP55" s="927"/>
      <c r="HQ55" s="927"/>
      <c r="HR55" s="927"/>
      <c r="HS55" s="927"/>
      <c r="HT55" s="927"/>
      <c r="HU55" s="927"/>
      <c r="HV55" s="927"/>
      <c r="HW55" s="927"/>
      <c r="HX55" s="927"/>
      <c r="HY55" s="927"/>
      <c r="HZ55" s="927"/>
      <c r="IA55" s="927"/>
      <c r="IB55" s="927"/>
      <c r="IC55" s="927"/>
      <c r="ID55" s="927"/>
      <c r="IE55" s="927"/>
      <c r="IF55" s="927"/>
      <c r="IG55" s="927"/>
      <c r="IH55" s="927"/>
      <c r="II55" s="927"/>
      <c r="IJ55" s="927"/>
      <c r="IK55" s="927"/>
      <c r="IL55" s="927"/>
      <c r="IM55" s="927"/>
      <c r="IN55" s="927"/>
      <c r="IO55" s="927"/>
      <c r="IP55" s="927"/>
      <c r="IQ55" s="927"/>
      <c r="IR55" s="927"/>
      <c r="IS55" s="927"/>
      <c r="IT55" s="927"/>
      <c r="IU55" s="927"/>
      <c r="IV55" s="927"/>
    </row>
    <row r="56" spans="1:256" s="946" customFormat="1" ht="18.75" customHeight="1">
      <c r="A56" s="929" t="s">
        <v>2377</v>
      </c>
      <c r="B56" s="930">
        <v>14</v>
      </c>
      <c r="C56" s="931" t="s">
        <v>2378</v>
      </c>
      <c r="D56" s="932" t="s">
        <v>2379</v>
      </c>
      <c r="E56" s="931" t="s">
        <v>2380</v>
      </c>
      <c r="F56" s="931" t="s">
        <v>39</v>
      </c>
      <c r="G56" s="933" t="s">
        <v>2410</v>
      </c>
      <c r="H56" s="934"/>
      <c r="I56" s="931" t="s">
        <v>2411</v>
      </c>
      <c r="J56" s="952"/>
      <c r="K56" s="950">
        <v>48</v>
      </c>
      <c r="L56" s="934"/>
      <c r="M56" s="938">
        <v>42.51</v>
      </c>
      <c r="N56" s="934"/>
      <c r="O56" s="939">
        <v>45.8</v>
      </c>
      <c r="P56" s="940"/>
      <c r="Q56" s="941">
        <v>28</v>
      </c>
      <c r="R56" s="940"/>
      <c r="S56" s="951"/>
      <c r="T56" s="934"/>
      <c r="U56" s="935">
        <v>56</v>
      </c>
      <c r="V56" s="934"/>
      <c r="W56" s="935">
        <v>56</v>
      </c>
      <c r="X56" s="934"/>
      <c r="Y56" s="934"/>
      <c r="Z56" s="934"/>
      <c r="AA56" s="874">
        <f t="shared" si="0"/>
        <v>17.702500999999998</v>
      </c>
      <c r="AB56" s="940"/>
      <c r="AC56" s="936"/>
      <c r="AD56" s="936"/>
      <c r="AE56" s="944"/>
      <c r="AF56" s="944"/>
      <c r="AG56" s="944"/>
      <c r="AH56" s="944"/>
      <c r="AI56" s="944"/>
      <c r="AJ56" s="945"/>
      <c r="AK56" s="945"/>
      <c r="AL56" s="945"/>
      <c r="AM56" s="945"/>
      <c r="AN56" s="945"/>
      <c r="AO56" s="927"/>
      <c r="AP56" s="927"/>
      <c r="AQ56" s="927"/>
      <c r="AR56" s="927"/>
      <c r="AS56" s="927"/>
      <c r="AT56" s="927"/>
      <c r="AU56" s="927"/>
      <c r="AV56" s="927"/>
      <c r="AW56" s="927"/>
      <c r="AX56" s="927"/>
      <c r="AY56" s="927"/>
      <c r="AZ56" s="927"/>
      <c r="BA56" s="927"/>
      <c r="BB56" s="927"/>
      <c r="BC56" s="927"/>
      <c r="BD56" s="927"/>
      <c r="BE56" s="927"/>
      <c r="BF56" s="927"/>
      <c r="BG56" s="927"/>
      <c r="BH56" s="927"/>
      <c r="BI56" s="927"/>
      <c r="BJ56" s="927"/>
      <c r="BK56" s="927"/>
      <c r="BL56" s="927"/>
      <c r="BM56" s="927"/>
      <c r="BN56" s="927"/>
      <c r="BO56" s="927"/>
      <c r="BP56" s="927"/>
      <c r="BQ56" s="927"/>
      <c r="BR56" s="927"/>
      <c r="BS56" s="927"/>
      <c r="BT56" s="927"/>
      <c r="BU56" s="927"/>
      <c r="BV56" s="927"/>
      <c r="BW56" s="927"/>
      <c r="BX56" s="927"/>
      <c r="BY56" s="927"/>
      <c r="BZ56" s="927"/>
      <c r="CA56" s="927"/>
      <c r="CB56" s="927"/>
      <c r="CC56" s="927"/>
      <c r="CD56" s="927"/>
      <c r="CE56" s="927"/>
      <c r="CF56" s="927"/>
      <c r="CG56" s="927"/>
      <c r="CH56" s="927"/>
      <c r="CI56" s="927"/>
      <c r="CJ56" s="927"/>
      <c r="CK56" s="927"/>
      <c r="CL56" s="927"/>
      <c r="CM56" s="927"/>
      <c r="CN56" s="927"/>
      <c r="CO56" s="927"/>
      <c r="CP56" s="927"/>
      <c r="CQ56" s="927"/>
      <c r="CR56" s="927"/>
      <c r="CS56" s="927"/>
      <c r="CT56" s="927"/>
      <c r="CU56" s="927"/>
      <c r="CV56" s="927"/>
      <c r="CW56" s="927"/>
      <c r="CX56" s="927"/>
      <c r="CY56" s="927"/>
      <c r="CZ56" s="927"/>
      <c r="DA56" s="927"/>
      <c r="DB56" s="927"/>
      <c r="DC56" s="927"/>
      <c r="DD56" s="927"/>
      <c r="DE56" s="927"/>
      <c r="DF56" s="927"/>
      <c r="DG56" s="927"/>
      <c r="DH56" s="927"/>
      <c r="DI56" s="927"/>
      <c r="DJ56" s="927"/>
      <c r="DK56" s="927"/>
      <c r="DL56" s="927"/>
      <c r="DM56" s="927"/>
      <c r="DN56" s="927"/>
      <c r="DO56" s="927"/>
      <c r="DP56" s="927"/>
      <c r="DQ56" s="927"/>
      <c r="DR56" s="927"/>
      <c r="DS56" s="927"/>
      <c r="DT56" s="927"/>
      <c r="DU56" s="927"/>
      <c r="DV56" s="927"/>
      <c r="DW56" s="927"/>
      <c r="DX56" s="927"/>
      <c r="DY56" s="927"/>
      <c r="DZ56" s="927"/>
      <c r="EA56" s="927"/>
      <c r="EB56" s="927"/>
      <c r="EC56" s="927"/>
      <c r="ED56" s="927"/>
      <c r="EE56" s="927"/>
      <c r="EF56" s="927"/>
      <c r="EG56" s="927"/>
      <c r="EH56" s="927"/>
      <c r="EI56" s="927"/>
      <c r="EJ56" s="927"/>
      <c r="EK56" s="927"/>
      <c r="EL56" s="927"/>
      <c r="EM56" s="927"/>
      <c r="EN56" s="927"/>
      <c r="EO56" s="927"/>
      <c r="EP56" s="927"/>
      <c r="EQ56" s="927"/>
      <c r="ER56" s="927"/>
      <c r="ES56" s="927"/>
      <c r="ET56" s="927"/>
      <c r="EU56" s="927"/>
      <c r="EV56" s="927"/>
      <c r="EW56" s="927"/>
      <c r="EX56" s="927"/>
      <c r="EY56" s="927"/>
      <c r="EZ56" s="927"/>
      <c r="FA56" s="927"/>
      <c r="FB56" s="927"/>
      <c r="FC56" s="927"/>
      <c r="FD56" s="927"/>
      <c r="FE56" s="927"/>
      <c r="FF56" s="927"/>
      <c r="FG56" s="927"/>
      <c r="FH56" s="927"/>
      <c r="FI56" s="927"/>
      <c r="FJ56" s="927"/>
      <c r="FK56" s="927"/>
      <c r="FL56" s="927"/>
      <c r="FM56" s="927"/>
      <c r="FN56" s="927"/>
      <c r="FO56" s="927"/>
      <c r="FP56" s="927"/>
      <c r="FQ56" s="927"/>
      <c r="FR56" s="927"/>
      <c r="FS56" s="927"/>
      <c r="FT56" s="927"/>
      <c r="FU56" s="927"/>
      <c r="FV56" s="927"/>
      <c r="FW56" s="927"/>
      <c r="FX56" s="927"/>
      <c r="FY56" s="927"/>
      <c r="FZ56" s="927"/>
      <c r="GA56" s="927"/>
      <c r="GB56" s="927"/>
      <c r="GC56" s="927"/>
      <c r="GD56" s="927"/>
      <c r="GE56" s="927"/>
      <c r="GF56" s="927"/>
      <c r="GG56" s="927"/>
      <c r="GH56" s="927"/>
      <c r="GI56" s="927"/>
      <c r="GJ56" s="927"/>
      <c r="GK56" s="927"/>
      <c r="GL56" s="927"/>
      <c r="GM56" s="927"/>
      <c r="GN56" s="927"/>
      <c r="GO56" s="927"/>
      <c r="GP56" s="927"/>
      <c r="GQ56" s="927"/>
      <c r="GR56" s="927"/>
      <c r="GS56" s="927"/>
      <c r="GT56" s="927"/>
      <c r="GU56" s="927"/>
      <c r="GV56" s="927"/>
      <c r="GW56" s="927"/>
      <c r="GX56" s="927"/>
      <c r="GY56" s="927"/>
      <c r="GZ56" s="927"/>
      <c r="HA56" s="927"/>
      <c r="HB56" s="927"/>
      <c r="HC56" s="927"/>
      <c r="HD56" s="927"/>
      <c r="HE56" s="927"/>
      <c r="HF56" s="927"/>
      <c r="HG56" s="927"/>
      <c r="HH56" s="927"/>
      <c r="HI56" s="927"/>
      <c r="HJ56" s="927"/>
      <c r="HK56" s="927"/>
      <c r="HL56" s="927"/>
      <c r="HM56" s="927"/>
      <c r="HN56" s="927"/>
      <c r="HO56" s="927"/>
      <c r="HP56" s="927"/>
      <c r="HQ56" s="927"/>
      <c r="HR56" s="927"/>
      <c r="HS56" s="927"/>
      <c r="HT56" s="927"/>
      <c r="HU56" s="927"/>
      <c r="HV56" s="927"/>
      <c r="HW56" s="927"/>
      <c r="HX56" s="927"/>
      <c r="HY56" s="927"/>
      <c r="HZ56" s="927"/>
      <c r="IA56" s="927"/>
      <c r="IB56" s="927"/>
      <c r="IC56" s="927"/>
      <c r="ID56" s="927"/>
      <c r="IE56" s="927"/>
      <c r="IF56" s="927"/>
      <c r="IG56" s="927"/>
      <c r="IH56" s="927"/>
      <c r="II56" s="927"/>
      <c r="IJ56" s="927"/>
      <c r="IK56" s="927"/>
      <c r="IL56" s="927"/>
      <c r="IM56" s="927"/>
      <c r="IN56" s="927"/>
      <c r="IO56" s="927"/>
      <c r="IP56" s="927"/>
      <c r="IQ56" s="927"/>
      <c r="IR56" s="927"/>
      <c r="IS56" s="927"/>
      <c r="IT56" s="927"/>
      <c r="IU56" s="927"/>
      <c r="IV56" s="927"/>
    </row>
    <row r="57" spans="1:256" s="946" customFormat="1" ht="18.75" customHeight="1">
      <c r="A57" s="929" t="s">
        <v>2377</v>
      </c>
      <c r="B57" s="930">
        <v>15</v>
      </c>
      <c r="C57" s="931" t="s">
        <v>2378</v>
      </c>
      <c r="D57" s="932" t="s">
        <v>2379</v>
      </c>
      <c r="E57" s="931" t="s">
        <v>2380</v>
      </c>
      <c r="F57" s="931" t="s">
        <v>39</v>
      </c>
      <c r="G57" s="933" t="s">
        <v>2412</v>
      </c>
      <c r="H57" s="934"/>
      <c r="I57" s="931" t="s">
        <v>2413</v>
      </c>
      <c r="J57" s="952"/>
      <c r="K57" s="950">
        <v>48</v>
      </c>
      <c r="L57" s="934"/>
      <c r="M57" s="938">
        <v>42.51</v>
      </c>
      <c r="N57" s="934"/>
      <c r="O57" s="939">
        <v>45.8</v>
      </c>
      <c r="P57" s="940"/>
      <c r="Q57" s="941">
        <v>28</v>
      </c>
      <c r="R57" s="940"/>
      <c r="S57" s="942"/>
      <c r="T57" s="934"/>
      <c r="U57" s="935">
        <v>56</v>
      </c>
      <c r="V57" s="934"/>
      <c r="W57" s="935">
        <v>56</v>
      </c>
      <c r="X57" s="934"/>
      <c r="Y57" s="934"/>
      <c r="Z57" s="934"/>
      <c r="AA57" s="874">
        <f t="shared" si="0"/>
        <v>17.702500999999998</v>
      </c>
      <c r="AB57" s="940"/>
      <c r="AC57" s="936"/>
      <c r="AD57" s="936"/>
      <c r="AE57" s="944"/>
      <c r="AF57" s="944"/>
      <c r="AG57" s="944"/>
      <c r="AH57" s="944"/>
      <c r="AI57" s="944"/>
      <c r="AJ57" s="945"/>
      <c r="AK57" s="945"/>
      <c r="AL57" s="945"/>
      <c r="AM57" s="945"/>
      <c r="AN57" s="945"/>
      <c r="AO57" s="927"/>
      <c r="AP57" s="927"/>
      <c r="AQ57" s="927"/>
      <c r="AR57" s="927"/>
      <c r="AS57" s="927"/>
      <c r="AT57" s="927"/>
      <c r="AU57" s="927"/>
      <c r="AV57" s="927"/>
      <c r="AW57" s="927"/>
      <c r="AX57" s="927"/>
      <c r="AY57" s="927"/>
      <c r="AZ57" s="927"/>
      <c r="BA57" s="927"/>
      <c r="BB57" s="927"/>
      <c r="BC57" s="927"/>
      <c r="BD57" s="927"/>
      <c r="BE57" s="927"/>
      <c r="BF57" s="927"/>
      <c r="BG57" s="927"/>
      <c r="BH57" s="927"/>
      <c r="BI57" s="927"/>
      <c r="BJ57" s="927"/>
      <c r="BK57" s="927"/>
      <c r="BL57" s="927"/>
      <c r="BM57" s="927"/>
      <c r="BN57" s="927"/>
      <c r="BO57" s="927"/>
      <c r="BP57" s="927"/>
      <c r="BQ57" s="927"/>
      <c r="BR57" s="927"/>
      <c r="BS57" s="927"/>
      <c r="BT57" s="927"/>
      <c r="BU57" s="927"/>
      <c r="BV57" s="927"/>
      <c r="BW57" s="927"/>
      <c r="BX57" s="927"/>
      <c r="BY57" s="927"/>
      <c r="BZ57" s="927"/>
      <c r="CA57" s="927"/>
      <c r="CB57" s="927"/>
      <c r="CC57" s="927"/>
      <c r="CD57" s="927"/>
      <c r="CE57" s="927"/>
      <c r="CF57" s="927"/>
      <c r="CG57" s="927"/>
      <c r="CH57" s="927"/>
      <c r="CI57" s="927"/>
      <c r="CJ57" s="927"/>
      <c r="CK57" s="927"/>
      <c r="CL57" s="927"/>
      <c r="CM57" s="927"/>
      <c r="CN57" s="927"/>
      <c r="CO57" s="927"/>
      <c r="CP57" s="927"/>
      <c r="CQ57" s="927"/>
      <c r="CR57" s="927"/>
      <c r="CS57" s="927"/>
      <c r="CT57" s="927"/>
      <c r="CU57" s="927"/>
      <c r="CV57" s="927"/>
      <c r="CW57" s="927"/>
      <c r="CX57" s="927"/>
      <c r="CY57" s="927"/>
      <c r="CZ57" s="927"/>
      <c r="DA57" s="927"/>
      <c r="DB57" s="927"/>
      <c r="DC57" s="927"/>
      <c r="DD57" s="927"/>
      <c r="DE57" s="927"/>
      <c r="DF57" s="927"/>
      <c r="DG57" s="927"/>
      <c r="DH57" s="927"/>
      <c r="DI57" s="927"/>
      <c r="DJ57" s="927"/>
      <c r="DK57" s="927"/>
      <c r="DL57" s="927"/>
      <c r="DM57" s="927"/>
      <c r="DN57" s="927"/>
      <c r="DO57" s="927"/>
      <c r="DP57" s="927"/>
      <c r="DQ57" s="927"/>
      <c r="DR57" s="927"/>
      <c r="DS57" s="927"/>
      <c r="DT57" s="927"/>
      <c r="DU57" s="927"/>
      <c r="DV57" s="927"/>
      <c r="DW57" s="927"/>
      <c r="DX57" s="927"/>
      <c r="DY57" s="927"/>
      <c r="DZ57" s="927"/>
      <c r="EA57" s="927"/>
      <c r="EB57" s="927"/>
      <c r="EC57" s="927"/>
      <c r="ED57" s="927"/>
      <c r="EE57" s="927"/>
      <c r="EF57" s="927"/>
      <c r="EG57" s="927"/>
      <c r="EH57" s="927"/>
      <c r="EI57" s="927"/>
      <c r="EJ57" s="927"/>
      <c r="EK57" s="927"/>
      <c r="EL57" s="927"/>
      <c r="EM57" s="927"/>
      <c r="EN57" s="927"/>
      <c r="EO57" s="927"/>
      <c r="EP57" s="927"/>
      <c r="EQ57" s="927"/>
      <c r="ER57" s="927"/>
      <c r="ES57" s="927"/>
      <c r="ET57" s="927"/>
      <c r="EU57" s="927"/>
      <c r="EV57" s="927"/>
      <c r="EW57" s="927"/>
      <c r="EX57" s="927"/>
      <c r="EY57" s="927"/>
      <c r="EZ57" s="927"/>
      <c r="FA57" s="927"/>
      <c r="FB57" s="927"/>
      <c r="FC57" s="927"/>
      <c r="FD57" s="927"/>
      <c r="FE57" s="927"/>
      <c r="FF57" s="927"/>
      <c r="FG57" s="927"/>
      <c r="FH57" s="927"/>
      <c r="FI57" s="927"/>
      <c r="FJ57" s="927"/>
      <c r="FK57" s="927"/>
      <c r="FL57" s="927"/>
      <c r="FM57" s="927"/>
      <c r="FN57" s="927"/>
      <c r="FO57" s="927"/>
      <c r="FP57" s="927"/>
      <c r="FQ57" s="927"/>
      <c r="FR57" s="927"/>
      <c r="FS57" s="927"/>
      <c r="FT57" s="927"/>
      <c r="FU57" s="927"/>
      <c r="FV57" s="927"/>
      <c r="FW57" s="927"/>
      <c r="FX57" s="927"/>
      <c r="FY57" s="927"/>
      <c r="FZ57" s="927"/>
      <c r="GA57" s="927"/>
      <c r="GB57" s="927"/>
      <c r="GC57" s="927"/>
      <c r="GD57" s="927"/>
      <c r="GE57" s="927"/>
      <c r="GF57" s="927"/>
      <c r="GG57" s="927"/>
      <c r="GH57" s="927"/>
      <c r="GI57" s="927"/>
      <c r="GJ57" s="927"/>
      <c r="GK57" s="927"/>
      <c r="GL57" s="927"/>
      <c r="GM57" s="927"/>
      <c r="GN57" s="927"/>
      <c r="GO57" s="927"/>
      <c r="GP57" s="927"/>
      <c r="GQ57" s="927"/>
      <c r="GR57" s="927"/>
      <c r="GS57" s="927"/>
      <c r="GT57" s="927"/>
      <c r="GU57" s="927"/>
      <c r="GV57" s="927"/>
      <c r="GW57" s="927"/>
      <c r="GX57" s="927"/>
      <c r="GY57" s="927"/>
      <c r="GZ57" s="927"/>
      <c r="HA57" s="927"/>
      <c r="HB57" s="927"/>
      <c r="HC57" s="927"/>
      <c r="HD57" s="927"/>
      <c r="HE57" s="927"/>
      <c r="HF57" s="927"/>
      <c r="HG57" s="927"/>
      <c r="HH57" s="927"/>
      <c r="HI57" s="927"/>
      <c r="HJ57" s="927"/>
      <c r="HK57" s="927"/>
      <c r="HL57" s="927"/>
      <c r="HM57" s="927"/>
      <c r="HN57" s="927"/>
      <c r="HO57" s="927"/>
      <c r="HP57" s="927"/>
      <c r="HQ57" s="927"/>
      <c r="HR57" s="927"/>
      <c r="HS57" s="927"/>
      <c r="HT57" s="927"/>
      <c r="HU57" s="927"/>
      <c r="HV57" s="927"/>
      <c r="HW57" s="927"/>
      <c r="HX57" s="927"/>
      <c r="HY57" s="927"/>
      <c r="HZ57" s="927"/>
      <c r="IA57" s="927"/>
      <c r="IB57" s="927"/>
      <c r="IC57" s="927"/>
      <c r="ID57" s="927"/>
      <c r="IE57" s="927"/>
      <c r="IF57" s="927"/>
      <c r="IG57" s="927"/>
      <c r="IH57" s="927"/>
      <c r="II57" s="927"/>
      <c r="IJ57" s="927"/>
      <c r="IK57" s="927"/>
      <c r="IL57" s="927"/>
      <c r="IM57" s="927"/>
      <c r="IN57" s="927"/>
      <c r="IO57" s="927"/>
      <c r="IP57" s="927"/>
      <c r="IQ57" s="927"/>
      <c r="IR57" s="927"/>
      <c r="IS57" s="927"/>
      <c r="IT57" s="927"/>
      <c r="IU57" s="927"/>
      <c r="IV57" s="927"/>
    </row>
    <row r="58" spans="1:256" s="946" customFormat="1" ht="18.75" customHeight="1">
      <c r="A58" s="929" t="s">
        <v>2377</v>
      </c>
      <c r="B58" s="930" t="s">
        <v>2414</v>
      </c>
      <c r="C58" s="931" t="s">
        <v>2378</v>
      </c>
      <c r="D58" s="932" t="s">
        <v>2379</v>
      </c>
      <c r="E58" s="931" t="s">
        <v>2380</v>
      </c>
      <c r="F58" s="931" t="s">
        <v>39</v>
      </c>
      <c r="G58" s="933" t="s">
        <v>2415</v>
      </c>
      <c r="H58" s="934"/>
      <c r="I58" s="931" t="s">
        <v>2416</v>
      </c>
      <c r="J58" s="952"/>
      <c r="K58" s="949">
        <v>24</v>
      </c>
      <c r="L58" s="934"/>
      <c r="M58" s="938">
        <v>37.049999999999997</v>
      </c>
      <c r="N58" s="934"/>
      <c r="O58" s="939">
        <v>39.832454999999996</v>
      </c>
      <c r="P58" s="940"/>
      <c r="Q58" s="941">
        <v>22.5</v>
      </c>
      <c r="R58" s="940"/>
      <c r="S58" s="942"/>
      <c r="T58" s="934"/>
      <c r="U58" s="935">
        <v>44.9</v>
      </c>
      <c r="V58" s="934"/>
      <c r="W58" s="935">
        <v>44.9</v>
      </c>
      <c r="X58" s="934"/>
      <c r="Y58" s="934"/>
      <c r="Z58" s="934"/>
      <c r="AA58" s="874">
        <f t="shared" si="0"/>
        <v>17.332454999999996</v>
      </c>
      <c r="AB58" s="940"/>
      <c r="AC58" s="936"/>
      <c r="AD58" s="936"/>
      <c r="AE58" s="944"/>
      <c r="AF58" s="944"/>
      <c r="AG58" s="944"/>
      <c r="AH58" s="944"/>
      <c r="AI58" s="944"/>
      <c r="AJ58" s="945"/>
      <c r="AK58" s="945"/>
      <c r="AL58" s="945"/>
      <c r="AM58" s="945"/>
      <c r="AN58" s="945"/>
      <c r="AO58" s="927"/>
      <c r="AP58" s="927"/>
      <c r="AQ58" s="927"/>
      <c r="AR58" s="927"/>
      <c r="AS58" s="927"/>
      <c r="AT58" s="927"/>
      <c r="AU58" s="927"/>
      <c r="AV58" s="927"/>
      <c r="AW58" s="927"/>
      <c r="AX58" s="927"/>
      <c r="AY58" s="927"/>
      <c r="AZ58" s="927"/>
      <c r="BA58" s="927"/>
      <c r="BB58" s="927"/>
      <c r="BC58" s="927"/>
      <c r="BD58" s="927"/>
      <c r="BE58" s="927"/>
      <c r="BF58" s="927"/>
      <c r="BG58" s="927"/>
      <c r="BH58" s="927"/>
      <c r="BI58" s="927"/>
      <c r="BJ58" s="927"/>
      <c r="BK58" s="927"/>
      <c r="BL58" s="927"/>
      <c r="BM58" s="927"/>
      <c r="BN58" s="927"/>
      <c r="BO58" s="927"/>
      <c r="BP58" s="927"/>
      <c r="BQ58" s="927"/>
      <c r="BR58" s="927"/>
      <c r="BS58" s="927"/>
      <c r="BT58" s="927"/>
      <c r="BU58" s="927"/>
      <c r="BV58" s="927"/>
      <c r="BW58" s="927"/>
      <c r="BX58" s="927"/>
      <c r="BY58" s="927"/>
      <c r="BZ58" s="927"/>
      <c r="CA58" s="927"/>
      <c r="CB58" s="927"/>
      <c r="CC58" s="927"/>
      <c r="CD58" s="927"/>
      <c r="CE58" s="927"/>
      <c r="CF58" s="927"/>
      <c r="CG58" s="927"/>
      <c r="CH58" s="927"/>
      <c r="CI58" s="927"/>
      <c r="CJ58" s="927"/>
      <c r="CK58" s="927"/>
      <c r="CL58" s="927"/>
      <c r="CM58" s="927"/>
      <c r="CN58" s="927"/>
      <c r="CO58" s="927"/>
      <c r="CP58" s="927"/>
      <c r="CQ58" s="927"/>
      <c r="CR58" s="927"/>
      <c r="CS58" s="927"/>
      <c r="CT58" s="927"/>
      <c r="CU58" s="927"/>
      <c r="CV58" s="927"/>
      <c r="CW58" s="927"/>
      <c r="CX58" s="927"/>
      <c r="CY58" s="927"/>
      <c r="CZ58" s="927"/>
      <c r="DA58" s="927"/>
      <c r="DB58" s="927"/>
      <c r="DC58" s="927"/>
      <c r="DD58" s="927"/>
      <c r="DE58" s="927"/>
      <c r="DF58" s="927"/>
      <c r="DG58" s="927"/>
      <c r="DH58" s="927"/>
      <c r="DI58" s="927"/>
      <c r="DJ58" s="927"/>
      <c r="DK58" s="927"/>
      <c r="DL58" s="927"/>
      <c r="DM58" s="927"/>
      <c r="DN58" s="927"/>
      <c r="DO58" s="927"/>
      <c r="DP58" s="927"/>
      <c r="DQ58" s="927"/>
      <c r="DR58" s="927"/>
      <c r="DS58" s="927"/>
      <c r="DT58" s="927"/>
      <c r="DU58" s="927"/>
      <c r="DV58" s="927"/>
      <c r="DW58" s="927"/>
      <c r="DX58" s="927"/>
      <c r="DY58" s="927"/>
      <c r="DZ58" s="927"/>
      <c r="EA58" s="927"/>
      <c r="EB58" s="927"/>
      <c r="EC58" s="927"/>
      <c r="ED58" s="927"/>
      <c r="EE58" s="927"/>
      <c r="EF58" s="927"/>
      <c r="EG58" s="927"/>
      <c r="EH58" s="927"/>
      <c r="EI58" s="927"/>
      <c r="EJ58" s="927"/>
      <c r="EK58" s="927"/>
      <c r="EL58" s="927"/>
      <c r="EM58" s="927"/>
      <c r="EN58" s="927"/>
      <c r="EO58" s="927"/>
      <c r="EP58" s="927"/>
      <c r="EQ58" s="927"/>
      <c r="ER58" s="927"/>
      <c r="ES58" s="927"/>
      <c r="ET58" s="927"/>
      <c r="EU58" s="927"/>
      <c r="EV58" s="927"/>
      <c r="EW58" s="927"/>
      <c r="EX58" s="927"/>
      <c r="EY58" s="927"/>
      <c r="EZ58" s="927"/>
      <c r="FA58" s="927"/>
      <c r="FB58" s="927"/>
      <c r="FC58" s="927"/>
      <c r="FD58" s="927"/>
      <c r="FE58" s="927"/>
      <c r="FF58" s="927"/>
      <c r="FG58" s="927"/>
      <c r="FH58" s="927"/>
      <c r="FI58" s="927"/>
      <c r="FJ58" s="927"/>
      <c r="FK58" s="927"/>
      <c r="FL58" s="927"/>
      <c r="FM58" s="927"/>
      <c r="FN58" s="927"/>
      <c r="FO58" s="927"/>
      <c r="FP58" s="927"/>
      <c r="FQ58" s="927"/>
      <c r="FR58" s="927"/>
      <c r="FS58" s="927"/>
      <c r="FT58" s="927"/>
      <c r="FU58" s="927"/>
      <c r="FV58" s="927"/>
      <c r="FW58" s="927"/>
      <c r="FX58" s="927"/>
      <c r="FY58" s="927"/>
      <c r="FZ58" s="927"/>
      <c r="GA58" s="927"/>
      <c r="GB58" s="927"/>
      <c r="GC58" s="927"/>
      <c r="GD58" s="927"/>
      <c r="GE58" s="927"/>
      <c r="GF58" s="927"/>
      <c r="GG58" s="927"/>
      <c r="GH58" s="927"/>
      <c r="GI58" s="927"/>
      <c r="GJ58" s="927"/>
      <c r="GK58" s="927"/>
      <c r="GL58" s="927"/>
      <c r="GM58" s="927"/>
      <c r="GN58" s="927"/>
      <c r="GO58" s="927"/>
      <c r="GP58" s="927"/>
      <c r="GQ58" s="927"/>
      <c r="GR58" s="927"/>
      <c r="GS58" s="927"/>
      <c r="GT58" s="927"/>
      <c r="GU58" s="927"/>
      <c r="GV58" s="927"/>
      <c r="GW58" s="927"/>
      <c r="GX58" s="927"/>
      <c r="GY58" s="927"/>
      <c r="GZ58" s="927"/>
      <c r="HA58" s="927"/>
      <c r="HB58" s="927"/>
      <c r="HC58" s="927"/>
      <c r="HD58" s="927"/>
      <c r="HE58" s="927"/>
      <c r="HF58" s="927"/>
      <c r="HG58" s="927"/>
      <c r="HH58" s="927"/>
      <c r="HI58" s="927"/>
      <c r="HJ58" s="927"/>
      <c r="HK58" s="927"/>
      <c r="HL58" s="927"/>
      <c r="HM58" s="927"/>
      <c r="HN58" s="927"/>
      <c r="HO58" s="927"/>
      <c r="HP58" s="927"/>
      <c r="HQ58" s="927"/>
      <c r="HR58" s="927"/>
      <c r="HS58" s="927"/>
      <c r="HT58" s="927"/>
      <c r="HU58" s="927"/>
      <c r="HV58" s="927"/>
      <c r="HW58" s="927"/>
      <c r="HX58" s="927"/>
      <c r="HY58" s="927"/>
      <c r="HZ58" s="927"/>
      <c r="IA58" s="927"/>
      <c r="IB58" s="927"/>
      <c r="IC58" s="927"/>
      <c r="ID58" s="927"/>
      <c r="IE58" s="927"/>
      <c r="IF58" s="927"/>
      <c r="IG58" s="927"/>
      <c r="IH58" s="927"/>
      <c r="II58" s="927"/>
      <c r="IJ58" s="927"/>
      <c r="IK58" s="927"/>
      <c r="IL58" s="927"/>
      <c r="IM58" s="927"/>
      <c r="IN58" s="927"/>
      <c r="IO58" s="927"/>
      <c r="IP58" s="927"/>
      <c r="IQ58" s="927"/>
      <c r="IR58" s="927"/>
      <c r="IS58" s="927"/>
      <c r="IT58" s="927"/>
      <c r="IU58" s="927"/>
      <c r="IV58" s="927"/>
    </row>
    <row r="59" spans="1:256" s="946" customFormat="1" ht="18.75" customHeight="1">
      <c r="A59" s="929" t="s">
        <v>2377</v>
      </c>
      <c r="B59" s="930" t="s">
        <v>2414</v>
      </c>
      <c r="C59" s="931" t="s">
        <v>2378</v>
      </c>
      <c r="D59" s="932" t="s">
        <v>2379</v>
      </c>
      <c r="E59" s="931" t="s">
        <v>2380</v>
      </c>
      <c r="F59" s="931" t="s">
        <v>39</v>
      </c>
      <c r="G59" s="933" t="s">
        <v>2417</v>
      </c>
      <c r="H59" s="934"/>
      <c r="I59" s="931" t="s">
        <v>2418</v>
      </c>
      <c r="J59" s="952"/>
      <c r="K59" s="950">
        <v>48</v>
      </c>
      <c r="L59" s="934"/>
      <c r="M59" s="938">
        <v>42.51</v>
      </c>
      <c r="N59" s="934"/>
      <c r="O59" s="939">
        <v>45.8</v>
      </c>
      <c r="P59" s="940"/>
      <c r="Q59" s="941">
        <v>26.5</v>
      </c>
      <c r="R59" s="940"/>
      <c r="S59" s="951"/>
      <c r="T59" s="934"/>
      <c r="U59" s="935">
        <v>53</v>
      </c>
      <c r="V59" s="934"/>
      <c r="W59" s="935">
        <v>53</v>
      </c>
      <c r="X59" s="934"/>
      <c r="Y59" s="934"/>
      <c r="Z59" s="934"/>
      <c r="AA59" s="874">
        <f t="shared" si="0"/>
        <v>19.202500999999998</v>
      </c>
      <c r="AB59" s="940"/>
      <c r="AC59" s="936"/>
      <c r="AD59" s="936"/>
      <c r="AE59" s="944"/>
      <c r="AF59" s="944"/>
      <c r="AG59" s="944"/>
      <c r="AH59" s="944"/>
      <c r="AI59" s="944"/>
      <c r="AJ59" s="945"/>
      <c r="AK59" s="945"/>
      <c r="AL59" s="945"/>
      <c r="AM59" s="945"/>
      <c r="AN59" s="945"/>
      <c r="AO59" s="927"/>
      <c r="AP59" s="927"/>
      <c r="AQ59" s="927"/>
      <c r="AR59" s="927"/>
      <c r="AS59" s="927"/>
      <c r="AT59" s="927"/>
      <c r="AU59" s="927"/>
      <c r="AV59" s="927"/>
      <c r="AW59" s="927"/>
      <c r="AX59" s="927"/>
      <c r="AY59" s="927"/>
      <c r="AZ59" s="927"/>
      <c r="BA59" s="927"/>
      <c r="BB59" s="927"/>
      <c r="BC59" s="927"/>
      <c r="BD59" s="927"/>
      <c r="BE59" s="927"/>
      <c r="BF59" s="927"/>
      <c r="BG59" s="927"/>
      <c r="BH59" s="927"/>
      <c r="BI59" s="927"/>
      <c r="BJ59" s="927"/>
      <c r="BK59" s="927"/>
      <c r="BL59" s="927"/>
      <c r="BM59" s="927"/>
      <c r="BN59" s="927"/>
      <c r="BO59" s="927"/>
      <c r="BP59" s="927"/>
      <c r="BQ59" s="927"/>
      <c r="BR59" s="927"/>
      <c r="BS59" s="927"/>
      <c r="BT59" s="927"/>
      <c r="BU59" s="927"/>
      <c r="BV59" s="927"/>
      <c r="BW59" s="927"/>
      <c r="BX59" s="927"/>
      <c r="BY59" s="927"/>
      <c r="BZ59" s="927"/>
      <c r="CA59" s="927"/>
      <c r="CB59" s="927"/>
      <c r="CC59" s="927"/>
      <c r="CD59" s="927"/>
      <c r="CE59" s="927"/>
      <c r="CF59" s="927"/>
      <c r="CG59" s="927"/>
      <c r="CH59" s="927"/>
      <c r="CI59" s="927"/>
      <c r="CJ59" s="927"/>
      <c r="CK59" s="927"/>
      <c r="CL59" s="927"/>
      <c r="CM59" s="927"/>
      <c r="CN59" s="927"/>
      <c r="CO59" s="927"/>
      <c r="CP59" s="927"/>
      <c r="CQ59" s="927"/>
      <c r="CR59" s="927"/>
      <c r="CS59" s="927"/>
      <c r="CT59" s="927"/>
      <c r="CU59" s="927"/>
      <c r="CV59" s="927"/>
      <c r="CW59" s="927"/>
      <c r="CX59" s="927"/>
      <c r="CY59" s="927"/>
      <c r="CZ59" s="927"/>
      <c r="DA59" s="927"/>
      <c r="DB59" s="927"/>
      <c r="DC59" s="927"/>
      <c r="DD59" s="927"/>
      <c r="DE59" s="927"/>
      <c r="DF59" s="927"/>
      <c r="DG59" s="927"/>
      <c r="DH59" s="927"/>
      <c r="DI59" s="927"/>
      <c r="DJ59" s="927"/>
      <c r="DK59" s="927"/>
      <c r="DL59" s="927"/>
      <c r="DM59" s="927"/>
      <c r="DN59" s="927"/>
      <c r="DO59" s="927"/>
      <c r="DP59" s="927"/>
      <c r="DQ59" s="927"/>
      <c r="DR59" s="927"/>
      <c r="DS59" s="927"/>
      <c r="DT59" s="927"/>
      <c r="DU59" s="927"/>
      <c r="DV59" s="927"/>
      <c r="DW59" s="927"/>
      <c r="DX59" s="927"/>
      <c r="DY59" s="927"/>
      <c r="DZ59" s="927"/>
      <c r="EA59" s="927"/>
      <c r="EB59" s="927"/>
      <c r="EC59" s="927"/>
      <c r="ED59" s="927"/>
      <c r="EE59" s="927"/>
      <c r="EF59" s="927"/>
      <c r="EG59" s="927"/>
      <c r="EH59" s="927"/>
      <c r="EI59" s="927"/>
      <c r="EJ59" s="927"/>
      <c r="EK59" s="927"/>
      <c r="EL59" s="927"/>
      <c r="EM59" s="927"/>
      <c r="EN59" s="927"/>
      <c r="EO59" s="927"/>
      <c r="EP59" s="927"/>
      <c r="EQ59" s="927"/>
      <c r="ER59" s="927"/>
      <c r="ES59" s="927"/>
      <c r="ET59" s="927"/>
      <c r="EU59" s="927"/>
      <c r="EV59" s="927"/>
      <c r="EW59" s="927"/>
      <c r="EX59" s="927"/>
      <c r="EY59" s="927"/>
      <c r="EZ59" s="927"/>
      <c r="FA59" s="927"/>
      <c r="FB59" s="927"/>
      <c r="FC59" s="927"/>
      <c r="FD59" s="927"/>
      <c r="FE59" s="927"/>
      <c r="FF59" s="927"/>
      <c r="FG59" s="927"/>
      <c r="FH59" s="927"/>
      <c r="FI59" s="927"/>
      <c r="FJ59" s="927"/>
      <c r="FK59" s="927"/>
      <c r="FL59" s="927"/>
      <c r="FM59" s="927"/>
      <c r="FN59" s="927"/>
      <c r="FO59" s="927"/>
      <c r="FP59" s="927"/>
      <c r="FQ59" s="927"/>
      <c r="FR59" s="927"/>
      <c r="FS59" s="927"/>
      <c r="FT59" s="927"/>
      <c r="FU59" s="927"/>
      <c r="FV59" s="927"/>
      <c r="FW59" s="927"/>
      <c r="FX59" s="927"/>
      <c r="FY59" s="927"/>
      <c r="FZ59" s="927"/>
      <c r="GA59" s="927"/>
      <c r="GB59" s="927"/>
      <c r="GC59" s="927"/>
      <c r="GD59" s="927"/>
      <c r="GE59" s="927"/>
      <c r="GF59" s="927"/>
      <c r="GG59" s="927"/>
      <c r="GH59" s="927"/>
      <c r="GI59" s="927"/>
      <c r="GJ59" s="927"/>
      <c r="GK59" s="927"/>
      <c r="GL59" s="927"/>
      <c r="GM59" s="927"/>
      <c r="GN59" s="927"/>
      <c r="GO59" s="927"/>
      <c r="GP59" s="927"/>
      <c r="GQ59" s="927"/>
      <c r="GR59" s="927"/>
      <c r="GS59" s="927"/>
      <c r="GT59" s="927"/>
      <c r="GU59" s="927"/>
      <c r="GV59" s="927"/>
      <c r="GW59" s="927"/>
      <c r="GX59" s="927"/>
      <c r="GY59" s="927"/>
      <c r="GZ59" s="927"/>
      <c r="HA59" s="927"/>
      <c r="HB59" s="927"/>
      <c r="HC59" s="927"/>
      <c r="HD59" s="927"/>
      <c r="HE59" s="927"/>
      <c r="HF59" s="927"/>
      <c r="HG59" s="927"/>
      <c r="HH59" s="927"/>
      <c r="HI59" s="927"/>
      <c r="HJ59" s="927"/>
      <c r="HK59" s="927"/>
      <c r="HL59" s="927"/>
      <c r="HM59" s="927"/>
      <c r="HN59" s="927"/>
      <c r="HO59" s="927"/>
      <c r="HP59" s="927"/>
      <c r="HQ59" s="927"/>
      <c r="HR59" s="927"/>
      <c r="HS59" s="927"/>
      <c r="HT59" s="927"/>
      <c r="HU59" s="927"/>
      <c r="HV59" s="927"/>
      <c r="HW59" s="927"/>
      <c r="HX59" s="927"/>
      <c r="HY59" s="927"/>
      <c r="HZ59" s="927"/>
      <c r="IA59" s="927"/>
      <c r="IB59" s="927"/>
      <c r="IC59" s="927"/>
      <c r="ID59" s="927"/>
      <c r="IE59" s="927"/>
      <c r="IF59" s="927"/>
      <c r="IG59" s="927"/>
      <c r="IH59" s="927"/>
      <c r="II59" s="927"/>
      <c r="IJ59" s="927"/>
      <c r="IK59" s="927"/>
      <c r="IL59" s="927"/>
      <c r="IM59" s="927"/>
      <c r="IN59" s="927"/>
      <c r="IO59" s="927"/>
      <c r="IP59" s="927"/>
      <c r="IQ59" s="927"/>
      <c r="IR59" s="927"/>
      <c r="IS59" s="927"/>
      <c r="IT59" s="927"/>
      <c r="IU59" s="927"/>
      <c r="IV59" s="927"/>
    </row>
    <row r="60" spans="1:256" s="845" customFormat="1" ht="18.75" customHeight="1">
      <c r="A60" s="953" t="s">
        <v>2622</v>
      </c>
      <c r="B60" s="954"/>
      <c r="C60" s="955"/>
      <c r="D60" s="955"/>
      <c r="E60" s="955"/>
      <c r="F60" s="956"/>
      <c r="G60" s="956"/>
      <c r="H60" s="956"/>
      <c r="I60" s="957"/>
      <c r="J60" s="958"/>
      <c r="K60" s="959"/>
      <c r="L60" s="956"/>
      <c r="M60" s="960"/>
      <c r="N60" s="960"/>
      <c r="O60" s="960"/>
      <c r="P60" s="960"/>
      <c r="Q60" s="960"/>
      <c r="R60" s="961"/>
      <c r="S60" s="956"/>
      <c r="T60" s="960"/>
      <c r="U60" s="960"/>
      <c r="V60" s="960"/>
      <c r="W60" s="960"/>
      <c r="X60" s="960"/>
      <c r="Y60" s="956"/>
      <c r="Z60" s="962"/>
      <c r="AA60" s="874">
        <f t="shared" si="0"/>
        <v>0</v>
      </c>
      <c r="AB60" s="963"/>
      <c r="AC60" s="963"/>
      <c r="AD60" s="963"/>
    </row>
    <row r="61" spans="1:256" s="845" customFormat="1" ht="18.75" customHeight="1">
      <c r="A61" s="964" t="s">
        <v>875</v>
      </c>
      <c r="B61" s="965">
        <v>1</v>
      </c>
      <c r="C61" s="966" t="s">
        <v>2378</v>
      </c>
      <c r="D61" s="967" t="s">
        <v>2419</v>
      </c>
      <c r="E61" s="968" t="s">
        <v>2420</v>
      </c>
      <c r="F61" s="965" t="s">
        <v>2421</v>
      </c>
      <c r="G61" s="969" t="s">
        <v>2422</v>
      </c>
      <c r="H61" s="965"/>
      <c r="I61" s="970" t="s">
        <v>2423</v>
      </c>
      <c r="J61" s="965"/>
      <c r="K61" s="965"/>
      <c r="L61" s="965"/>
      <c r="M61" s="971">
        <v>41.668900000000001</v>
      </c>
      <c r="N61" s="965"/>
      <c r="O61" s="972">
        <v>46.8</v>
      </c>
      <c r="P61" s="965"/>
      <c r="Q61" s="965"/>
      <c r="R61" s="965"/>
      <c r="S61" s="973">
        <v>0.10963888888888881</v>
      </c>
      <c r="T61" s="965">
        <v>27.5</v>
      </c>
      <c r="U61" s="965"/>
      <c r="V61" s="965"/>
      <c r="W61" s="965"/>
      <c r="X61" s="965">
        <v>55</v>
      </c>
      <c r="Y61" s="965"/>
      <c r="Z61" s="965"/>
      <c r="AA61" s="874">
        <f>M61*1.0751-T61</f>
        <v>17.298234389999998</v>
      </c>
      <c r="AB61" s="965"/>
      <c r="AC61" s="965"/>
      <c r="AD61" s="874"/>
      <c r="AE61" s="965"/>
      <c r="AF61" s="965"/>
      <c r="AG61" s="965"/>
    </row>
    <row r="62" spans="1:256" s="845" customFormat="1" ht="18.75" customHeight="1">
      <c r="A62" s="964" t="s">
        <v>875</v>
      </c>
      <c r="B62" s="965">
        <v>2</v>
      </c>
      <c r="C62" s="966" t="s">
        <v>2378</v>
      </c>
      <c r="D62" s="967" t="s">
        <v>2419</v>
      </c>
      <c r="E62" s="968" t="s">
        <v>2424</v>
      </c>
      <c r="F62" s="965" t="s">
        <v>2421</v>
      </c>
      <c r="G62" s="969" t="s">
        <v>2425</v>
      </c>
      <c r="H62" s="965"/>
      <c r="I62" s="970" t="s">
        <v>2426</v>
      </c>
      <c r="J62" s="965"/>
      <c r="K62" s="965"/>
      <c r="L62" s="965"/>
      <c r="M62" s="971">
        <v>17.399999999999999</v>
      </c>
      <c r="N62" s="965"/>
      <c r="O62" s="972">
        <v>19.8</v>
      </c>
      <c r="P62" s="965"/>
      <c r="Q62" s="965"/>
      <c r="R62" s="965"/>
      <c r="S62" s="973">
        <v>0.12121212121212131</v>
      </c>
      <c r="T62" s="965">
        <v>11.75</v>
      </c>
      <c r="U62" s="965"/>
      <c r="V62" s="965"/>
      <c r="W62" s="965"/>
      <c r="X62" s="965">
        <v>23.5</v>
      </c>
      <c r="Y62" s="965"/>
      <c r="Z62" s="965"/>
      <c r="AA62" s="874">
        <f t="shared" ref="AA62:AA84" si="1">M62*1.0751-T62</f>
        <v>6.9567399999999964</v>
      </c>
      <c r="AB62" s="965"/>
      <c r="AC62" s="965"/>
      <c r="AD62" s="874"/>
      <c r="AE62" s="965"/>
      <c r="AF62" s="965"/>
      <c r="AG62" s="965"/>
    </row>
    <row r="63" spans="1:256" s="845" customFormat="1" ht="18.75" customHeight="1">
      <c r="A63" s="964" t="s">
        <v>875</v>
      </c>
      <c r="B63" s="965">
        <v>3</v>
      </c>
      <c r="C63" s="966" t="s">
        <v>2378</v>
      </c>
      <c r="D63" s="967" t="s">
        <v>2419</v>
      </c>
      <c r="E63" s="968" t="s">
        <v>2420</v>
      </c>
      <c r="F63" s="965" t="s">
        <v>2421</v>
      </c>
      <c r="G63" s="969" t="s">
        <v>2427</v>
      </c>
      <c r="H63" s="965"/>
      <c r="I63" s="970" t="s">
        <v>2428</v>
      </c>
      <c r="J63" s="965"/>
      <c r="K63" s="965"/>
      <c r="L63" s="965"/>
      <c r="M63" s="971">
        <v>18.18937575</v>
      </c>
      <c r="N63" s="965"/>
      <c r="O63" s="972">
        <v>21.9</v>
      </c>
      <c r="P63" s="965"/>
      <c r="Q63" s="965"/>
      <c r="R63" s="965"/>
      <c r="S63" s="973">
        <v>0.16943489726027391</v>
      </c>
      <c r="T63" s="965">
        <v>11.9</v>
      </c>
      <c r="U63" s="965"/>
      <c r="V63" s="965"/>
      <c r="W63" s="965"/>
      <c r="X63" s="965">
        <v>23.9</v>
      </c>
      <c r="Y63" s="965"/>
      <c r="Z63" s="965"/>
      <c r="AA63" s="874">
        <f t="shared" si="1"/>
        <v>7.6553978688250002</v>
      </c>
      <c r="AB63" s="965"/>
      <c r="AC63" s="965"/>
      <c r="AD63" s="874"/>
      <c r="AE63" s="965"/>
      <c r="AF63" s="965"/>
      <c r="AG63" s="965"/>
    </row>
    <row r="64" spans="1:256" s="845" customFormat="1" ht="18.75" customHeight="1">
      <c r="A64" s="964" t="s">
        <v>875</v>
      </c>
      <c r="B64" s="965">
        <v>4</v>
      </c>
      <c r="C64" s="966" t="s">
        <v>2378</v>
      </c>
      <c r="D64" s="967" t="s">
        <v>2419</v>
      </c>
      <c r="E64" s="968" t="s">
        <v>2420</v>
      </c>
      <c r="F64" s="965" t="s">
        <v>2421</v>
      </c>
      <c r="G64" s="969" t="s">
        <v>2429</v>
      </c>
      <c r="H64" s="965"/>
      <c r="I64" s="970" t="s">
        <v>2430</v>
      </c>
      <c r="J64" s="965"/>
      <c r="K64" s="965"/>
      <c r="L64" s="965"/>
      <c r="M64" s="971">
        <v>27.571564999999996</v>
      </c>
      <c r="N64" s="965"/>
      <c r="O64" s="972">
        <v>29.9</v>
      </c>
      <c r="P64" s="965"/>
      <c r="Q64" s="965"/>
      <c r="R64" s="965"/>
      <c r="S64" s="973">
        <v>7.7874080267558612E-2</v>
      </c>
      <c r="T64" s="965">
        <v>17.8</v>
      </c>
      <c r="U64" s="965"/>
      <c r="V64" s="965"/>
      <c r="W64" s="965"/>
      <c r="X64" s="965">
        <v>35</v>
      </c>
      <c r="Y64" s="965"/>
      <c r="Z64" s="965"/>
      <c r="AA64" s="874">
        <f t="shared" si="1"/>
        <v>11.842189531499994</v>
      </c>
      <c r="AB64" s="965"/>
      <c r="AC64" s="965"/>
      <c r="AD64" s="874"/>
      <c r="AE64" s="965"/>
      <c r="AF64" s="965"/>
      <c r="AG64" s="965"/>
    </row>
    <row r="65" spans="1:256" s="845" customFormat="1" ht="18.75" customHeight="1">
      <c r="A65" s="964" t="s">
        <v>875</v>
      </c>
      <c r="B65" s="965">
        <v>5</v>
      </c>
      <c r="C65" s="966" t="s">
        <v>2378</v>
      </c>
      <c r="D65" s="967" t="s">
        <v>2419</v>
      </c>
      <c r="E65" s="968" t="s">
        <v>2424</v>
      </c>
      <c r="F65" s="965" t="s">
        <v>2421</v>
      </c>
      <c r="G65" s="969" t="s">
        <v>2431</v>
      </c>
      <c r="H65" s="965"/>
      <c r="I65" s="970" t="s">
        <v>2432</v>
      </c>
      <c r="J65" s="965"/>
      <c r="K65" s="965"/>
      <c r="L65" s="965"/>
      <c r="M65" s="971">
        <v>27.88</v>
      </c>
      <c r="N65" s="965"/>
      <c r="O65" s="972">
        <v>33.799999999999997</v>
      </c>
      <c r="P65" s="965"/>
      <c r="Q65" s="965"/>
      <c r="R65" s="965"/>
      <c r="S65" s="973">
        <v>0.1751479289940828</v>
      </c>
      <c r="T65" s="965">
        <v>18</v>
      </c>
      <c r="U65" s="965"/>
      <c r="V65" s="965"/>
      <c r="W65" s="965"/>
      <c r="X65" s="965">
        <v>36</v>
      </c>
      <c r="Y65" s="965"/>
      <c r="Z65" s="965"/>
      <c r="AA65" s="874">
        <f t="shared" si="1"/>
        <v>11.973787999999999</v>
      </c>
      <c r="AB65" s="965"/>
      <c r="AC65" s="965"/>
      <c r="AD65" s="874"/>
      <c r="AE65" s="965"/>
      <c r="AF65" s="965"/>
      <c r="AG65" s="965"/>
    </row>
    <row r="66" spans="1:256" s="845" customFormat="1" ht="18.75" customHeight="1">
      <c r="A66" s="964" t="s">
        <v>875</v>
      </c>
      <c r="B66" s="965">
        <v>6</v>
      </c>
      <c r="C66" s="966" t="s">
        <v>2378</v>
      </c>
      <c r="D66" s="967" t="s">
        <v>2419</v>
      </c>
      <c r="E66" s="968" t="s">
        <v>2424</v>
      </c>
      <c r="F66" s="965" t="s">
        <v>2421</v>
      </c>
      <c r="G66" s="969" t="s">
        <v>2433</v>
      </c>
      <c r="H66" s="965"/>
      <c r="I66" s="970" t="s">
        <v>2434</v>
      </c>
      <c r="J66" s="965"/>
      <c r="K66" s="965"/>
      <c r="L66" s="965"/>
      <c r="M66" s="971">
        <v>50.6</v>
      </c>
      <c r="N66" s="965"/>
      <c r="O66" s="972">
        <v>54.5</v>
      </c>
      <c r="P66" s="965"/>
      <c r="Q66" s="965"/>
      <c r="R66" s="965"/>
      <c r="S66" s="973">
        <v>7.1559633027522912E-2</v>
      </c>
      <c r="T66" s="965">
        <v>34</v>
      </c>
      <c r="U66" s="965"/>
      <c r="V66" s="965"/>
      <c r="W66" s="965"/>
      <c r="X66" s="965">
        <v>68</v>
      </c>
      <c r="Y66" s="965"/>
      <c r="Z66" s="965"/>
      <c r="AA66" s="874">
        <f t="shared" si="1"/>
        <v>20.400059999999996</v>
      </c>
      <c r="AB66" s="965"/>
      <c r="AC66" s="965"/>
      <c r="AD66" s="874"/>
      <c r="AE66" s="965"/>
      <c r="AF66" s="965"/>
      <c r="AG66" s="965"/>
    </row>
    <row r="67" spans="1:256" s="845" customFormat="1" ht="18.75" customHeight="1">
      <c r="A67" s="964" t="s">
        <v>875</v>
      </c>
      <c r="B67" s="965">
        <v>7</v>
      </c>
      <c r="C67" s="966" t="s">
        <v>2378</v>
      </c>
      <c r="D67" s="967" t="s">
        <v>2419</v>
      </c>
      <c r="E67" s="968" t="s">
        <v>2420</v>
      </c>
      <c r="F67" s="965" t="s">
        <v>2421</v>
      </c>
      <c r="G67" s="969" t="s">
        <v>2435</v>
      </c>
      <c r="H67" s="965"/>
      <c r="I67" s="970" t="s">
        <v>2436</v>
      </c>
      <c r="J67" s="965"/>
      <c r="K67" s="965"/>
      <c r="L67" s="965"/>
      <c r="M67" s="971">
        <v>18.18937575</v>
      </c>
      <c r="N67" s="965"/>
      <c r="O67" s="972">
        <v>19.899999999999999</v>
      </c>
      <c r="P67" s="965"/>
      <c r="Q67" s="965"/>
      <c r="R67" s="965"/>
      <c r="S67" s="973">
        <v>8.5961017587939642E-2</v>
      </c>
      <c r="T67" s="965">
        <v>11.9</v>
      </c>
      <c r="U67" s="965"/>
      <c r="V67" s="965"/>
      <c r="W67" s="965"/>
      <c r="X67" s="965">
        <v>23.9</v>
      </c>
      <c r="Y67" s="965"/>
      <c r="Z67" s="965"/>
      <c r="AA67" s="874">
        <f t="shared" si="1"/>
        <v>7.6553978688250002</v>
      </c>
      <c r="AB67" s="965"/>
      <c r="AC67" s="965"/>
      <c r="AD67" s="874"/>
      <c r="AE67" s="965"/>
      <c r="AF67" s="965"/>
      <c r="AG67" s="965"/>
    </row>
    <row r="68" spans="1:256" s="845" customFormat="1" ht="18.75" customHeight="1">
      <c r="A68" s="964" t="s">
        <v>875</v>
      </c>
      <c r="B68" s="965">
        <v>8</v>
      </c>
      <c r="C68" s="966" t="s">
        <v>2378</v>
      </c>
      <c r="D68" s="967" t="s">
        <v>2419</v>
      </c>
      <c r="E68" s="968" t="s">
        <v>2437</v>
      </c>
      <c r="F68" s="965" t="s">
        <v>2421</v>
      </c>
      <c r="G68" s="969" t="s">
        <v>2438</v>
      </c>
      <c r="H68" s="965"/>
      <c r="I68" s="970" t="s">
        <v>2439</v>
      </c>
      <c r="J68" s="965"/>
      <c r="K68" s="965"/>
      <c r="L68" s="965"/>
      <c r="M68" s="971">
        <v>23.067076666666665</v>
      </c>
      <c r="N68" s="965"/>
      <c r="O68" s="972">
        <v>28.9</v>
      </c>
      <c r="P68" s="965"/>
      <c r="Q68" s="965"/>
      <c r="R68" s="965"/>
      <c r="S68" s="973">
        <v>0.20183125720876588</v>
      </c>
      <c r="T68" s="965">
        <v>17.899999999999999</v>
      </c>
      <c r="U68" s="965"/>
      <c r="V68" s="965"/>
      <c r="W68" s="965"/>
      <c r="X68" s="965">
        <v>35.9</v>
      </c>
      <c r="Y68" s="965"/>
      <c r="Z68" s="965"/>
      <c r="AA68" s="874">
        <f t="shared" si="1"/>
        <v>6.8994141243333331</v>
      </c>
      <c r="AB68" s="965"/>
      <c r="AC68" s="965"/>
      <c r="AD68" s="874"/>
      <c r="AE68" s="965"/>
      <c r="AF68" s="965"/>
      <c r="AG68" s="965"/>
    </row>
    <row r="69" spans="1:256" s="845" customFormat="1" ht="18.75" customHeight="1">
      <c r="A69" s="964" t="s">
        <v>875</v>
      </c>
      <c r="B69" s="965">
        <v>9</v>
      </c>
      <c r="C69" s="966" t="s">
        <v>2378</v>
      </c>
      <c r="D69" s="967" t="s">
        <v>2419</v>
      </c>
      <c r="E69" s="968" t="s">
        <v>2437</v>
      </c>
      <c r="F69" s="965" t="s">
        <v>2421</v>
      </c>
      <c r="G69" s="969" t="s">
        <v>2440</v>
      </c>
      <c r="H69" s="965"/>
      <c r="I69" s="970" t="s">
        <v>2441</v>
      </c>
      <c r="J69" s="965"/>
      <c r="K69" s="965"/>
      <c r="L69" s="965"/>
      <c r="M69" s="971">
        <v>13.989369333333334</v>
      </c>
      <c r="N69" s="965"/>
      <c r="O69" s="972">
        <v>15.8</v>
      </c>
      <c r="P69" s="965"/>
      <c r="Q69" s="965"/>
      <c r="R69" s="965"/>
      <c r="S69" s="973">
        <v>0.11459687763713079</v>
      </c>
      <c r="T69" s="965">
        <v>8.5</v>
      </c>
      <c r="U69" s="965"/>
      <c r="V69" s="965"/>
      <c r="W69" s="965"/>
      <c r="X69" s="965">
        <v>16.899999999999999</v>
      </c>
      <c r="Y69" s="965"/>
      <c r="Z69" s="965"/>
      <c r="AA69" s="874">
        <f t="shared" si="1"/>
        <v>6.5399709702666673</v>
      </c>
      <c r="AB69" s="965"/>
      <c r="AC69" s="965"/>
      <c r="AD69" s="874"/>
      <c r="AE69" s="965"/>
      <c r="AF69" s="965"/>
      <c r="AG69" s="965"/>
    </row>
    <row r="70" spans="1:256" s="845" customFormat="1" ht="18.75" customHeight="1">
      <c r="A70" s="964" t="s">
        <v>875</v>
      </c>
      <c r="B70" s="965">
        <v>10</v>
      </c>
      <c r="C70" s="966" t="s">
        <v>2378</v>
      </c>
      <c r="D70" s="967" t="s">
        <v>2419</v>
      </c>
      <c r="E70" s="968" t="s">
        <v>2437</v>
      </c>
      <c r="F70" s="965" t="s">
        <v>2421</v>
      </c>
      <c r="G70" s="969" t="s">
        <v>2442</v>
      </c>
      <c r="H70" s="965"/>
      <c r="I70" s="970" t="s">
        <v>2443</v>
      </c>
      <c r="J70" s="965"/>
      <c r="K70" s="965"/>
      <c r="L70" s="965"/>
      <c r="M70" s="971">
        <v>13.989369333333334</v>
      </c>
      <c r="N70" s="965"/>
      <c r="O70" s="972">
        <v>15.8</v>
      </c>
      <c r="P70" s="965"/>
      <c r="Q70" s="965"/>
      <c r="R70" s="965"/>
      <c r="S70" s="973">
        <v>0.11459687763713079</v>
      </c>
      <c r="T70" s="965">
        <v>9.5</v>
      </c>
      <c r="U70" s="965"/>
      <c r="V70" s="965"/>
      <c r="W70" s="965"/>
      <c r="X70" s="965">
        <v>18.899999999999999</v>
      </c>
      <c r="Y70" s="965"/>
      <c r="Z70" s="965"/>
      <c r="AA70" s="874">
        <f t="shared" si="1"/>
        <v>5.5399709702666673</v>
      </c>
      <c r="AB70" s="965"/>
      <c r="AC70" s="965"/>
      <c r="AD70" s="874"/>
      <c r="AE70" s="965"/>
      <c r="AF70" s="965"/>
      <c r="AG70" s="965"/>
    </row>
    <row r="71" spans="1:256" s="845" customFormat="1" ht="18.75" customHeight="1">
      <c r="A71" s="964" t="s">
        <v>875</v>
      </c>
      <c r="B71" s="965">
        <v>11</v>
      </c>
      <c r="C71" s="966" t="s">
        <v>2378</v>
      </c>
      <c r="D71" s="967" t="s">
        <v>2419</v>
      </c>
      <c r="E71" s="968" t="s">
        <v>2437</v>
      </c>
      <c r="F71" s="965" t="s">
        <v>2421</v>
      </c>
      <c r="G71" s="969" t="s">
        <v>2444</v>
      </c>
      <c r="H71" s="965"/>
      <c r="I71" s="970" t="s">
        <v>2445</v>
      </c>
      <c r="J71" s="965"/>
      <c r="K71" s="965"/>
      <c r="L71" s="965"/>
      <c r="M71" s="971">
        <v>26.975871999999999</v>
      </c>
      <c r="N71" s="965"/>
      <c r="O71" s="972">
        <v>29.9</v>
      </c>
      <c r="P71" s="965"/>
      <c r="Q71" s="965"/>
      <c r="R71" s="965"/>
      <c r="S71" s="973">
        <v>9.7796923076923073E-2</v>
      </c>
      <c r="T71" s="965">
        <v>16.8</v>
      </c>
      <c r="U71" s="965"/>
      <c r="V71" s="965"/>
      <c r="W71" s="965"/>
      <c r="X71" s="965">
        <v>32</v>
      </c>
      <c r="Y71" s="965"/>
      <c r="Z71" s="965"/>
      <c r="AA71" s="874">
        <f t="shared" si="1"/>
        <v>12.201759987199996</v>
      </c>
      <c r="AB71" s="965"/>
      <c r="AC71" s="965"/>
      <c r="AD71" s="874"/>
      <c r="AE71" s="965"/>
      <c r="AF71" s="965"/>
      <c r="AG71" s="965"/>
    </row>
    <row r="72" spans="1:256" s="978" customFormat="1" ht="18.75" customHeight="1">
      <c r="A72" s="964" t="s">
        <v>875</v>
      </c>
      <c r="B72" s="965" t="s">
        <v>2446</v>
      </c>
      <c r="C72" s="974" t="s">
        <v>2447</v>
      </c>
      <c r="D72" s="967" t="s">
        <v>2448</v>
      </c>
      <c r="E72" s="968" t="s">
        <v>2449</v>
      </c>
      <c r="F72" s="965" t="s">
        <v>2450</v>
      </c>
      <c r="G72" s="969" t="s">
        <v>2451</v>
      </c>
      <c r="H72" s="965"/>
      <c r="I72" s="970" t="s">
        <v>2452</v>
      </c>
      <c r="J72" s="965"/>
      <c r="K72" s="965"/>
      <c r="L72" s="965"/>
      <c r="M72" s="971">
        <v>21.11</v>
      </c>
      <c r="N72" s="965"/>
      <c r="O72" s="972">
        <v>23.5</v>
      </c>
      <c r="P72" s="965"/>
      <c r="Q72" s="965"/>
      <c r="R72" s="965"/>
      <c r="S72" s="973">
        <v>0.1017021276595745</v>
      </c>
      <c r="T72" s="965">
        <v>15.8</v>
      </c>
      <c r="U72" s="965"/>
      <c r="V72" s="965"/>
      <c r="W72" s="965"/>
      <c r="X72" s="965">
        <v>30.5</v>
      </c>
      <c r="Y72" s="965"/>
      <c r="Z72" s="965"/>
      <c r="AA72" s="874">
        <f t="shared" si="1"/>
        <v>6.8953609999999976</v>
      </c>
      <c r="AB72" s="965"/>
      <c r="AC72" s="965"/>
      <c r="AD72" s="874"/>
      <c r="AE72" s="965"/>
      <c r="AF72" s="965"/>
      <c r="AG72" s="965"/>
      <c r="AH72" s="975"/>
      <c r="AI72" s="975"/>
      <c r="AJ72" s="975"/>
      <c r="AK72" s="975"/>
      <c r="AL72" s="975"/>
      <c r="AM72" s="976"/>
      <c r="AN72" s="976"/>
      <c r="AO72" s="976"/>
      <c r="AP72" s="976"/>
      <c r="AQ72" s="976"/>
      <c r="AR72" s="977"/>
      <c r="AS72" s="977"/>
      <c r="AT72" s="977"/>
      <c r="AU72" s="977"/>
      <c r="AV72" s="977"/>
      <c r="AW72" s="977"/>
      <c r="AX72" s="977"/>
      <c r="AY72" s="977"/>
      <c r="AZ72" s="977"/>
      <c r="BA72" s="977"/>
      <c r="BB72" s="977"/>
      <c r="BC72" s="977"/>
      <c r="BD72" s="977"/>
      <c r="BE72" s="977"/>
      <c r="BF72" s="977"/>
      <c r="BG72" s="977"/>
      <c r="BH72" s="977"/>
      <c r="BI72" s="977"/>
      <c r="BJ72" s="977"/>
      <c r="BK72" s="977"/>
      <c r="BL72" s="977"/>
      <c r="BM72" s="977"/>
      <c r="BN72" s="977"/>
      <c r="BO72" s="977"/>
      <c r="BP72" s="977"/>
      <c r="BQ72" s="977"/>
      <c r="BR72" s="977"/>
      <c r="BS72" s="977"/>
      <c r="BT72" s="977"/>
      <c r="BU72" s="977"/>
      <c r="BV72" s="977"/>
      <c r="BW72" s="977"/>
      <c r="BX72" s="977"/>
      <c r="BY72" s="977"/>
      <c r="BZ72" s="977"/>
      <c r="CA72" s="977"/>
      <c r="CB72" s="977"/>
      <c r="CC72" s="977"/>
      <c r="CD72" s="977"/>
      <c r="CE72" s="977"/>
      <c r="CF72" s="977"/>
      <c r="CG72" s="977"/>
      <c r="CH72" s="977"/>
      <c r="CI72" s="977"/>
      <c r="CJ72" s="977"/>
      <c r="CK72" s="977"/>
      <c r="CL72" s="977"/>
      <c r="CM72" s="977"/>
      <c r="CN72" s="977"/>
      <c r="CO72" s="977"/>
      <c r="CP72" s="977"/>
      <c r="CQ72" s="977"/>
      <c r="CR72" s="977"/>
      <c r="CS72" s="977"/>
      <c r="CT72" s="977"/>
      <c r="CU72" s="977"/>
      <c r="CV72" s="977"/>
      <c r="CW72" s="977"/>
      <c r="CX72" s="977"/>
      <c r="CY72" s="977"/>
      <c r="CZ72" s="977"/>
      <c r="DA72" s="977"/>
      <c r="DB72" s="977"/>
      <c r="DC72" s="977"/>
      <c r="DD72" s="977"/>
      <c r="DE72" s="977"/>
      <c r="DF72" s="977"/>
      <c r="DG72" s="977"/>
      <c r="DH72" s="977"/>
      <c r="DI72" s="977"/>
      <c r="DJ72" s="977"/>
      <c r="DK72" s="977"/>
      <c r="DL72" s="977"/>
      <c r="DM72" s="977"/>
      <c r="DN72" s="977"/>
      <c r="DO72" s="977"/>
      <c r="DP72" s="977"/>
      <c r="DQ72" s="977"/>
      <c r="DR72" s="977"/>
      <c r="DS72" s="977"/>
      <c r="DT72" s="977"/>
      <c r="DU72" s="977"/>
      <c r="DV72" s="977"/>
      <c r="DW72" s="977"/>
      <c r="DX72" s="977"/>
      <c r="DY72" s="977"/>
      <c r="DZ72" s="977"/>
      <c r="EA72" s="977"/>
      <c r="EB72" s="977"/>
      <c r="EC72" s="977"/>
      <c r="ED72" s="977"/>
      <c r="EE72" s="977"/>
      <c r="EF72" s="977"/>
      <c r="EG72" s="977"/>
      <c r="EH72" s="977"/>
      <c r="EI72" s="977"/>
      <c r="EJ72" s="977"/>
      <c r="EK72" s="977"/>
      <c r="EL72" s="977"/>
      <c r="EM72" s="977"/>
      <c r="EN72" s="977"/>
      <c r="EO72" s="977"/>
      <c r="EP72" s="977"/>
      <c r="EQ72" s="977"/>
      <c r="ER72" s="977"/>
      <c r="ES72" s="977"/>
      <c r="ET72" s="977"/>
      <c r="EU72" s="977"/>
      <c r="EV72" s="977"/>
      <c r="EW72" s="977"/>
      <c r="EX72" s="977"/>
      <c r="EY72" s="977"/>
      <c r="EZ72" s="977"/>
      <c r="FA72" s="977"/>
      <c r="FB72" s="977"/>
      <c r="FC72" s="977"/>
      <c r="FD72" s="977"/>
      <c r="FE72" s="977"/>
      <c r="FF72" s="977"/>
      <c r="FG72" s="977"/>
      <c r="FH72" s="977"/>
      <c r="FI72" s="977"/>
      <c r="FJ72" s="977"/>
      <c r="FK72" s="977"/>
      <c r="FL72" s="977"/>
      <c r="FM72" s="977"/>
      <c r="FN72" s="977"/>
      <c r="FO72" s="977"/>
      <c r="FP72" s="977"/>
      <c r="FQ72" s="977"/>
      <c r="FR72" s="977"/>
      <c r="FS72" s="977"/>
      <c r="FT72" s="977"/>
      <c r="FU72" s="977"/>
      <c r="FV72" s="977"/>
      <c r="FW72" s="977"/>
      <c r="FX72" s="977"/>
      <c r="FY72" s="977"/>
      <c r="FZ72" s="977"/>
      <c r="GA72" s="977"/>
      <c r="GB72" s="977"/>
      <c r="GC72" s="977"/>
      <c r="GD72" s="977"/>
      <c r="GE72" s="977"/>
      <c r="GF72" s="977"/>
      <c r="GG72" s="977"/>
      <c r="GH72" s="977"/>
      <c r="GI72" s="977"/>
      <c r="GJ72" s="977"/>
      <c r="GK72" s="977"/>
      <c r="GL72" s="977"/>
      <c r="GM72" s="977"/>
      <c r="GN72" s="977"/>
      <c r="GO72" s="977"/>
      <c r="GP72" s="977"/>
      <c r="GQ72" s="977"/>
      <c r="GR72" s="977"/>
      <c r="GS72" s="977"/>
      <c r="GT72" s="977"/>
      <c r="GU72" s="977"/>
      <c r="GV72" s="977"/>
      <c r="GW72" s="977"/>
      <c r="GX72" s="977"/>
      <c r="GY72" s="977"/>
      <c r="GZ72" s="977"/>
      <c r="HA72" s="977"/>
      <c r="HB72" s="977"/>
      <c r="HC72" s="977"/>
      <c r="HD72" s="977"/>
      <c r="HE72" s="977"/>
      <c r="HF72" s="977"/>
      <c r="HG72" s="977"/>
      <c r="HH72" s="977"/>
      <c r="HI72" s="977"/>
      <c r="HJ72" s="977"/>
      <c r="HK72" s="977"/>
      <c r="HL72" s="977"/>
      <c r="HM72" s="977"/>
      <c r="HN72" s="977"/>
      <c r="HO72" s="977"/>
      <c r="HP72" s="977"/>
      <c r="HQ72" s="977"/>
      <c r="HR72" s="977"/>
      <c r="HS72" s="977"/>
      <c r="HT72" s="977"/>
      <c r="HU72" s="977"/>
      <c r="HV72" s="977"/>
      <c r="HW72" s="977"/>
      <c r="HX72" s="977"/>
      <c r="HY72" s="977"/>
      <c r="HZ72" s="977"/>
      <c r="IA72" s="977"/>
      <c r="IB72" s="977"/>
      <c r="IC72" s="977"/>
      <c r="ID72" s="977"/>
      <c r="IE72" s="977"/>
      <c r="IF72" s="977"/>
      <c r="IG72" s="977"/>
      <c r="IH72" s="977"/>
      <c r="II72" s="977"/>
      <c r="IJ72" s="977"/>
      <c r="IK72" s="977"/>
      <c r="IL72" s="977"/>
      <c r="IM72" s="977"/>
      <c r="IN72" s="977"/>
      <c r="IO72" s="977"/>
      <c r="IP72" s="977"/>
      <c r="IQ72" s="977"/>
      <c r="IR72" s="977"/>
      <c r="IS72" s="977"/>
      <c r="IT72" s="977"/>
      <c r="IU72" s="977"/>
      <c r="IV72" s="977"/>
    </row>
    <row r="73" spans="1:256" s="845" customFormat="1" ht="18.75" customHeight="1">
      <c r="A73" s="964" t="s">
        <v>875</v>
      </c>
      <c r="B73" s="965" t="s">
        <v>2446</v>
      </c>
      <c r="C73" s="974" t="s">
        <v>2447</v>
      </c>
      <c r="D73" s="967" t="s">
        <v>2448</v>
      </c>
      <c r="E73" s="968" t="s">
        <v>2420</v>
      </c>
      <c r="F73" s="965" t="s">
        <v>2450</v>
      </c>
      <c r="G73" s="969" t="s">
        <v>2453</v>
      </c>
      <c r="H73" s="965"/>
      <c r="I73" s="970" t="s">
        <v>2454</v>
      </c>
      <c r="J73" s="965"/>
      <c r="K73" s="965"/>
      <c r="L73" s="965"/>
      <c r="M73" s="971">
        <v>18.18937575</v>
      </c>
      <c r="N73" s="965"/>
      <c r="O73" s="972">
        <v>19.899999999999999</v>
      </c>
      <c r="P73" s="965"/>
      <c r="Q73" s="965"/>
      <c r="R73" s="965"/>
      <c r="S73" s="973">
        <v>8.5961017587939642E-2</v>
      </c>
      <c r="T73" s="965">
        <v>12.8</v>
      </c>
      <c r="U73" s="965"/>
      <c r="V73" s="965"/>
      <c r="W73" s="965"/>
      <c r="X73" s="965">
        <v>24</v>
      </c>
      <c r="Y73" s="965"/>
      <c r="Z73" s="965"/>
      <c r="AA73" s="874">
        <f t="shared" si="1"/>
        <v>6.7553978688249998</v>
      </c>
      <c r="AB73" s="965"/>
      <c r="AC73" s="965"/>
      <c r="AD73" s="874"/>
      <c r="AE73" s="965"/>
      <c r="AF73" s="965"/>
      <c r="AG73" s="965"/>
    </row>
    <row r="74" spans="1:256" s="845" customFormat="1" ht="18.75" customHeight="1">
      <c r="A74" s="979" t="s">
        <v>875</v>
      </c>
      <c r="B74" s="980" t="s">
        <v>2455</v>
      </c>
      <c r="C74" s="981"/>
      <c r="D74" s="982"/>
      <c r="E74" s="983" t="s">
        <v>2449</v>
      </c>
      <c r="F74" s="984" t="s">
        <v>2450</v>
      </c>
      <c r="G74" s="984" t="s">
        <v>2456</v>
      </c>
      <c r="H74" s="985" t="s">
        <v>2457</v>
      </c>
      <c r="I74" s="986" t="s">
        <v>2458</v>
      </c>
      <c r="J74" s="984"/>
      <c r="K74" s="984"/>
      <c r="L74" s="984"/>
      <c r="M74" s="987">
        <v>15.46</v>
      </c>
      <c r="N74" s="984"/>
      <c r="O74" s="972">
        <v>19.8</v>
      </c>
      <c r="P74" s="984"/>
      <c r="Q74" s="984"/>
      <c r="R74" s="984"/>
      <c r="S74" s="988">
        <v>0.21919191919191919</v>
      </c>
      <c r="T74" s="984">
        <v>13.8</v>
      </c>
      <c r="U74" s="984"/>
      <c r="V74" s="984"/>
      <c r="W74" s="984"/>
      <c r="X74" s="984">
        <v>26</v>
      </c>
      <c r="Y74" s="984"/>
      <c r="Z74" s="984"/>
      <c r="AA74" s="874">
        <f t="shared" si="1"/>
        <v>2.8210459999999991</v>
      </c>
      <c r="AB74" s="984"/>
      <c r="AC74" s="984"/>
      <c r="AD74" s="874"/>
      <c r="AE74" s="984"/>
      <c r="AF74" s="984"/>
      <c r="AG74" s="984"/>
    </row>
    <row r="75" spans="1:256" s="845" customFormat="1" ht="18.75" customHeight="1">
      <c r="A75" s="999" t="s">
        <v>2623</v>
      </c>
      <c r="B75" s="965"/>
      <c r="C75" s="966"/>
      <c r="D75" s="967"/>
      <c r="E75" s="968"/>
      <c r="F75" s="965"/>
      <c r="G75" s="969"/>
      <c r="H75" s="965"/>
      <c r="I75" s="970"/>
      <c r="J75" s="965"/>
      <c r="K75" s="965"/>
      <c r="L75" s="965"/>
      <c r="M75" s="971"/>
      <c r="N75" s="965"/>
      <c r="O75" s="972"/>
      <c r="P75" s="965"/>
      <c r="Q75" s="965"/>
      <c r="R75" s="965"/>
      <c r="S75" s="973"/>
      <c r="T75" s="965"/>
      <c r="U75" s="965"/>
      <c r="V75" s="965"/>
      <c r="W75" s="965"/>
      <c r="X75" s="965"/>
      <c r="Y75" s="965"/>
      <c r="Z75" s="965"/>
      <c r="AA75" s="874">
        <f t="shared" si="1"/>
        <v>0</v>
      </c>
      <c r="AB75" s="965"/>
      <c r="AC75" s="965"/>
      <c r="AD75" s="874"/>
      <c r="AE75" s="965"/>
      <c r="AF75" s="965"/>
      <c r="AG75" s="965"/>
    </row>
    <row r="76" spans="1:256" s="845" customFormat="1" ht="18.75" customHeight="1">
      <c r="A76" s="964" t="s">
        <v>875</v>
      </c>
      <c r="B76" s="965">
        <v>1</v>
      </c>
      <c r="C76" s="966" t="s">
        <v>2378</v>
      </c>
      <c r="D76" s="967" t="s">
        <v>2459</v>
      </c>
      <c r="E76" s="968" t="s">
        <v>2420</v>
      </c>
      <c r="F76" s="965" t="s">
        <v>2450</v>
      </c>
      <c r="G76" s="969" t="s">
        <v>2460</v>
      </c>
      <c r="H76" s="965"/>
      <c r="I76" s="970" t="s">
        <v>2461</v>
      </c>
      <c r="J76" s="965"/>
      <c r="K76" s="965"/>
      <c r="L76" s="965"/>
      <c r="M76" s="971">
        <v>32.175098666666671</v>
      </c>
      <c r="N76" s="965"/>
      <c r="O76" s="972">
        <f>VLOOKUP(G:G,'[6]1.商品信息'!$F$1:$S$65536,14,0)</f>
        <v>35.9</v>
      </c>
      <c r="P76" s="965"/>
      <c r="Q76" s="965"/>
      <c r="R76" s="965"/>
      <c r="S76" s="973">
        <f>(O76-M76)/O76</f>
        <v>0.10375769730733504</v>
      </c>
      <c r="T76" s="965">
        <v>19.899999999999999</v>
      </c>
      <c r="U76" s="965"/>
      <c r="V76" s="965"/>
      <c r="W76" s="965"/>
      <c r="X76" s="965">
        <f>VLOOKUP(G:G,'[6]1.商品信息'!$F$1:$U$65536,16,0)</f>
        <v>38</v>
      </c>
      <c r="Y76" s="965"/>
      <c r="Z76" s="965"/>
      <c r="AA76" s="874">
        <f t="shared" si="1"/>
        <v>14.69144857653334</v>
      </c>
      <c r="AB76" s="965"/>
      <c r="AC76" s="965"/>
      <c r="AD76" s="874"/>
      <c r="AE76" s="965"/>
      <c r="AF76" s="965"/>
      <c r="AG76" s="965"/>
    </row>
    <row r="77" spans="1:256" s="845" customFormat="1" ht="18.75" customHeight="1">
      <c r="A77" s="964" t="s">
        <v>875</v>
      </c>
      <c r="B77" s="965">
        <v>2</v>
      </c>
      <c r="C77" s="966" t="s">
        <v>2378</v>
      </c>
      <c r="D77" s="967" t="s">
        <v>2459</v>
      </c>
      <c r="E77" s="968" t="s">
        <v>2420</v>
      </c>
      <c r="F77" s="965" t="s">
        <v>2450</v>
      </c>
      <c r="G77" s="969" t="s">
        <v>2462</v>
      </c>
      <c r="H77" s="965"/>
      <c r="I77" s="970" t="s">
        <v>2463</v>
      </c>
      <c r="J77" s="965"/>
      <c r="K77" s="965"/>
      <c r="L77" s="965"/>
      <c r="M77" s="971">
        <v>16.737052500000001</v>
      </c>
      <c r="N77" s="965"/>
      <c r="O77" s="972">
        <v>18.899999999999999</v>
      </c>
      <c r="P77" s="965"/>
      <c r="Q77" s="965"/>
      <c r="R77" s="965"/>
      <c r="S77" s="973">
        <v>0.11444166666666655</v>
      </c>
      <c r="T77" s="965">
        <v>12.8</v>
      </c>
      <c r="U77" s="965"/>
      <c r="V77" s="965"/>
      <c r="W77" s="965"/>
      <c r="X77" s="965">
        <v>24.9</v>
      </c>
      <c r="Y77" s="965"/>
      <c r="Z77" s="965"/>
      <c r="AA77" s="874">
        <f t="shared" si="1"/>
        <v>5.1940051427500009</v>
      </c>
      <c r="AB77" s="965"/>
      <c r="AC77" s="965"/>
      <c r="AD77" s="874"/>
      <c r="AE77" s="965"/>
      <c r="AF77" s="965"/>
      <c r="AG77" s="965"/>
    </row>
    <row r="78" spans="1:256" s="845" customFormat="1" ht="18.75" customHeight="1">
      <c r="A78" s="964" t="s">
        <v>875</v>
      </c>
      <c r="B78" s="965">
        <v>3</v>
      </c>
      <c r="C78" s="966" t="s">
        <v>2378</v>
      </c>
      <c r="D78" s="967" t="s">
        <v>2459</v>
      </c>
      <c r="E78" s="968" t="s">
        <v>2420</v>
      </c>
      <c r="F78" s="965" t="s">
        <v>2450</v>
      </c>
      <c r="G78" s="969" t="s">
        <v>2464</v>
      </c>
      <c r="H78" s="965"/>
      <c r="I78" s="970" t="s">
        <v>2465</v>
      </c>
      <c r="J78" s="965"/>
      <c r="K78" s="965"/>
      <c r="L78" s="965"/>
      <c r="M78" s="971">
        <v>14.498773333333331</v>
      </c>
      <c r="N78" s="965"/>
      <c r="O78" s="972">
        <v>18.899999999999999</v>
      </c>
      <c r="P78" s="965"/>
      <c r="Q78" s="965"/>
      <c r="R78" s="965"/>
      <c r="S78" s="973">
        <v>0.23286913580246923</v>
      </c>
      <c r="T78" s="965">
        <v>11.9</v>
      </c>
      <c r="U78" s="965"/>
      <c r="V78" s="965"/>
      <c r="W78" s="965"/>
      <c r="X78" s="965">
        <v>23.9</v>
      </c>
      <c r="Y78" s="965"/>
      <c r="Z78" s="965"/>
      <c r="AA78" s="874">
        <f t="shared" si="1"/>
        <v>3.6876312106666624</v>
      </c>
      <c r="AB78" s="965"/>
      <c r="AC78" s="965"/>
      <c r="AD78" s="874"/>
      <c r="AE78" s="965"/>
      <c r="AF78" s="965"/>
      <c r="AG78" s="965"/>
    </row>
    <row r="79" spans="1:256" s="845" customFormat="1" ht="18.75" customHeight="1">
      <c r="A79" s="964" t="s">
        <v>875</v>
      </c>
      <c r="B79" s="965">
        <v>4</v>
      </c>
      <c r="C79" s="966" t="s">
        <v>2378</v>
      </c>
      <c r="D79" s="967" t="s">
        <v>2459</v>
      </c>
      <c r="E79" s="968" t="s">
        <v>2420</v>
      </c>
      <c r="F79" s="965" t="s">
        <v>2450</v>
      </c>
      <c r="G79" s="965" t="s">
        <v>2466</v>
      </c>
      <c r="H79" s="985" t="s">
        <v>2467</v>
      </c>
      <c r="I79" s="970" t="s">
        <v>2468</v>
      </c>
      <c r="J79" s="965"/>
      <c r="K79" s="965"/>
      <c r="L79" s="965"/>
      <c r="M79" s="971">
        <v>16.96</v>
      </c>
      <c r="N79" s="989"/>
      <c r="O79" s="972">
        <v>19.8</v>
      </c>
      <c r="P79" s="965"/>
      <c r="Q79" s="965"/>
      <c r="R79" s="965"/>
      <c r="S79" s="973">
        <v>0.14333151515151513</v>
      </c>
      <c r="T79" s="965">
        <v>10.9</v>
      </c>
      <c r="U79" s="965"/>
      <c r="V79" s="965"/>
      <c r="W79" s="965"/>
      <c r="X79" s="965">
        <v>21.8</v>
      </c>
      <c r="Y79" s="965"/>
      <c r="Z79" s="965"/>
      <c r="AA79" s="874">
        <f t="shared" si="1"/>
        <v>7.333695999999998</v>
      </c>
      <c r="AB79" s="965"/>
      <c r="AC79" s="965"/>
      <c r="AD79" s="874"/>
      <c r="AE79" s="965"/>
      <c r="AF79" s="965"/>
      <c r="AG79" s="965"/>
    </row>
    <row r="80" spans="1:256" s="845" customFormat="1" ht="18.75" customHeight="1">
      <c r="A80" s="964" t="s">
        <v>875</v>
      </c>
      <c r="B80" s="965">
        <v>5</v>
      </c>
      <c r="C80" s="966" t="s">
        <v>2378</v>
      </c>
      <c r="D80" s="967" t="s">
        <v>2459</v>
      </c>
      <c r="E80" s="968" t="s">
        <v>2437</v>
      </c>
      <c r="F80" s="965" t="s">
        <v>2450</v>
      </c>
      <c r="G80" s="969" t="s">
        <v>2469</v>
      </c>
      <c r="H80" s="965"/>
      <c r="I80" s="970" t="s">
        <v>2470</v>
      </c>
      <c r="J80" s="965"/>
      <c r="K80" s="965"/>
      <c r="L80" s="965"/>
      <c r="M80" s="971">
        <v>29.069838000000001</v>
      </c>
      <c r="N80" s="965"/>
      <c r="O80" s="972">
        <v>36</v>
      </c>
      <c r="P80" s="965"/>
      <c r="Q80" s="965"/>
      <c r="R80" s="965"/>
      <c r="S80" s="973">
        <v>0.19250449999999997</v>
      </c>
      <c r="T80" s="965">
        <v>18.899999999999999</v>
      </c>
      <c r="U80" s="965"/>
      <c r="V80" s="965"/>
      <c r="W80" s="965"/>
      <c r="X80" s="965">
        <v>38</v>
      </c>
      <c r="Y80" s="965"/>
      <c r="Z80" s="965"/>
      <c r="AA80" s="874">
        <f t="shared" si="1"/>
        <v>12.352982833800002</v>
      </c>
      <c r="AB80" s="965"/>
      <c r="AC80" s="965"/>
      <c r="AD80" s="874"/>
      <c r="AE80" s="965"/>
      <c r="AF80" s="965"/>
      <c r="AG80" s="965"/>
    </row>
    <row r="81" spans="1:256" s="845" customFormat="1" ht="18.75" customHeight="1">
      <c r="A81" s="964" t="s">
        <v>875</v>
      </c>
      <c r="B81" s="965">
        <v>6</v>
      </c>
      <c r="C81" s="966" t="s">
        <v>2378</v>
      </c>
      <c r="D81" s="967" t="s">
        <v>2459</v>
      </c>
      <c r="E81" s="968" t="s">
        <v>2449</v>
      </c>
      <c r="F81" s="965" t="s">
        <v>2450</v>
      </c>
      <c r="G81" s="969" t="s">
        <v>2471</v>
      </c>
      <c r="H81" s="965"/>
      <c r="I81" s="970" t="s">
        <v>2472</v>
      </c>
      <c r="J81" s="965"/>
      <c r="K81" s="965"/>
      <c r="L81" s="965"/>
      <c r="M81" s="971">
        <v>31.76</v>
      </c>
      <c r="N81" s="965"/>
      <c r="O81" s="972">
        <v>34.799999999999997</v>
      </c>
      <c r="P81" s="965"/>
      <c r="Q81" s="965"/>
      <c r="R81" s="965"/>
      <c r="S81" s="973">
        <v>8.7356321839080334E-2</v>
      </c>
      <c r="T81" s="965">
        <v>19.899999999999999</v>
      </c>
      <c r="U81" s="965"/>
      <c r="V81" s="965"/>
      <c r="W81" s="965"/>
      <c r="X81" s="965">
        <v>42</v>
      </c>
      <c r="Y81" s="965"/>
      <c r="Z81" s="965"/>
      <c r="AA81" s="874">
        <f t="shared" si="1"/>
        <v>14.245176000000001</v>
      </c>
      <c r="AB81" s="965"/>
      <c r="AC81" s="965"/>
      <c r="AD81" s="874"/>
      <c r="AE81" s="965"/>
      <c r="AF81" s="965"/>
      <c r="AG81" s="965"/>
    </row>
    <row r="82" spans="1:256" s="845" customFormat="1" ht="18.75" customHeight="1">
      <c r="A82" s="964" t="s">
        <v>875</v>
      </c>
      <c r="B82" s="965">
        <v>7</v>
      </c>
      <c r="C82" s="966" t="s">
        <v>2378</v>
      </c>
      <c r="D82" s="967" t="s">
        <v>2459</v>
      </c>
      <c r="E82" s="968" t="s">
        <v>2437</v>
      </c>
      <c r="F82" s="965" t="s">
        <v>2450</v>
      </c>
      <c r="G82" s="969" t="s">
        <v>2473</v>
      </c>
      <c r="H82" s="965"/>
      <c r="I82" s="970" t="s">
        <v>2474</v>
      </c>
      <c r="J82" s="965"/>
      <c r="K82" s="965"/>
      <c r="L82" s="965"/>
      <c r="M82" s="971">
        <v>37.978397333333341</v>
      </c>
      <c r="N82" s="965"/>
      <c r="O82" s="972">
        <v>41.8</v>
      </c>
      <c r="P82" s="965"/>
      <c r="Q82" s="965"/>
      <c r="R82" s="965"/>
      <c r="S82" s="973">
        <v>9.1425901116427191E-2</v>
      </c>
      <c r="T82" s="965">
        <v>22</v>
      </c>
      <c r="U82" s="965"/>
      <c r="V82" s="965"/>
      <c r="W82" s="965"/>
      <c r="X82" s="965">
        <v>44</v>
      </c>
      <c r="Y82" s="965"/>
      <c r="Z82" s="965"/>
      <c r="AA82" s="874">
        <f t="shared" si="1"/>
        <v>18.830574973066675</v>
      </c>
      <c r="AB82" s="965"/>
      <c r="AC82" s="965"/>
      <c r="AD82" s="874"/>
      <c r="AE82" s="965"/>
      <c r="AF82" s="965"/>
      <c r="AG82" s="965"/>
    </row>
    <row r="83" spans="1:256" s="845" customFormat="1" ht="18.75" customHeight="1">
      <c r="A83" s="964" t="s">
        <v>875</v>
      </c>
      <c r="B83" s="965" t="s">
        <v>2446</v>
      </c>
      <c r="C83" s="966" t="s">
        <v>2378</v>
      </c>
      <c r="D83" s="967" t="s">
        <v>2459</v>
      </c>
      <c r="E83" s="968" t="s">
        <v>2437</v>
      </c>
      <c r="F83" s="965" t="s">
        <v>2450</v>
      </c>
      <c r="G83" s="969" t="s">
        <v>2475</v>
      </c>
      <c r="H83" s="965"/>
      <c r="I83" s="970" t="s">
        <v>2476</v>
      </c>
      <c r="J83" s="965"/>
      <c r="K83" s="965"/>
      <c r="L83" s="965"/>
      <c r="M83" s="971">
        <v>17.250613333333334</v>
      </c>
      <c r="N83" s="965"/>
      <c r="O83" s="972">
        <v>19.899999999999999</v>
      </c>
      <c r="P83" s="965"/>
      <c r="Q83" s="965"/>
      <c r="R83" s="965"/>
      <c r="S83" s="973">
        <v>0.13313500837520931</v>
      </c>
      <c r="T83" s="965">
        <v>12</v>
      </c>
      <c r="U83" s="965"/>
      <c r="V83" s="965"/>
      <c r="W83" s="965"/>
      <c r="X83" s="965">
        <v>24</v>
      </c>
      <c r="Y83" s="965"/>
      <c r="Z83" s="965"/>
      <c r="AA83" s="874">
        <f t="shared" si="1"/>
        <v>6.5461343946666659</v>
      </c>
      <c r="AB83" s="965"/>
      <c r="AC83" s="965"/>
      <c r="AD83" s="874"/>
      <c r="AE83" s="965"/>
      <c r="AF83" s="965"/>
      <c r="AG83" s="965"/>
    </row>
    <row r="84" spans="1:256" s="845" customFormat="1" ht="18.75" customHeight="1">
      <c r="A84" s="979" t="s">
        <v>875</v>
      </c>
      <c r="B84" s="965" t="s">
        <v>2446</v>
      </c>
      <c r="C84" s="981" t="s">
        <v>2378</v>
      </c>
      <c r="D84" s="982" t="s">
        <v>2459</v>
      </c>
      <c r="E84" s="983" t="s">
        <v>2437</v>
      </c>
      <c r="F84" s="984" t="s">
        <v>2450</v>
      </c>
      <c r="G84" s="990" t="s">
        <v>2477</v>
      </c>
      <c r="H84" s="984"/>
      <c r="I84" s="986" t="s">
        <v>2478</v>
      </c>
      <c r="J84" s="984"/>
      <c r="K84" s="984"/>
      <c r="L84" s="984"/>
      <c r="M84" s="987">
        <v>15.21</v>
      </c>
      <c r="N84" s="991"/>
      <c r="O84" s="972">
        <v>17.600000000000001</v>
      </c>
      <c r="P84" s="984"/>
      <c r="Q84" s="984"/>
      <c r="R84" s="984"/>
      <c r="S84" s="988">
        <f>(O84-M84)/O84</f>
        <v>0.13579545454545458</v>
      </c>
      <c r="T84" s="984">
        <f>X84/2</f>
        <v>9.9</v>
      </c>
      <c r="U84" s="984"/>
      <c r="V84" s="984"/>
      <c r="W84" s="984"/>
      <c r="X84" s="984">
        <v>19.8</v>
      </c>
      <c r="Y84" s="984"/>
      <c r="Z84" s="984"/>
      <c r="AA84" s="874">
        <f t="shared" si="1"/>
        <v>6.4522710000000014</v>
      </c>
      <c r="AB84" s="984"/>
      <c r="AC84" s="984"/>
      <c r="AD84" s="874"/>
      <c r="AE84" s="984"/>
      <c r="AF84" s="984"/>
      <c r="AG84" s="984"/>
    </row>
    <row r="85" spans="1:256" s="845" customFormat="1" ht="18.75" customHeight="1">
      <c r="AA85" s="874">
        <f>M85*1.0751-Q85</f>
        <v>0</v>
      </c>
    </row>
    <row r="86" spans="1:256" s="914" customFormat="1" ht="18.75" customHeight="1">
      <c r="A86" s="992" t="s">
        <v>2479</v>
      </c>
      <c r="B86" s="901"/>
      <c r="C86" s="902"/>
      <c r="D86" s="903"/>
      <c r="E86" s="884"/>
      <c r="F86" s="904"/>
      <c r="G86" s="905"/>
      <c r="H86" s="885"/>
      <c r="I86" s="906"/>
      <c r="J86" s="907"/>
      <c r="K86" s="907"/>
      <c r="L86" s="904"/>
      <c r="M86" s="908"/>
      <c r="N86" s="909"/>
      <c r="O86" s="909"/>
      <c r="P86" s="909"/>
      <c r="Q86" s="875"/>
      <c r="R86" s="875"/>
      <c r="S86" s="910"/>
      <c r="T86" s="884"/>
      <c r="U86" s="875"/>
      <c r="V86" s="877"/>
      <c r="W86" s="891"/>
      <c r="X86" s="891"/>
      <c r="Y86" s="891"/>
      <c r="Z86" s="891"/>
      <c r="AA86" s="874">
        <f>M86*1.0751-Q86</f>
        <v>0</v>
      </c>
      <c r="AB86" s="884"/>
      <c r="AC86" s="907"/>
      <c r="AD86" s="907"/>
      <c r="AE86" s="884"/>
      <c r="AF86" s="884"/>
      <c r="AG86" s="884"/>
      <c r="AH86" s="884"/>
      <c r="AI86" s="911"/>
      <c r="AJ86" s="912"/>
      <c r="AK86" s="912"/>
      <c r="AL86" s="912"/>
      <c r="AM86" s="912"/>
      <c r="AN86" s="912"/>
      <c r="AO86" s="913"/>
      <c r="AP86" s="913"/>
      <c r="AQ86" s="913"/>
      <c r="AR86" s="913"/>
      <c r="AS86" s="913"/>
      <c r="AT86" s="913"/>
      <c r="AU86" s="913"/>
      <c r="AV86" s="913"/>
      <c r="AW86" s="913"/>
      <c r="AX86" s="913"/>
      <c r="AY86" s="913"/>
      <c r="AZ86" s="913"/>
      <c r="BA86" s="913"/>
      <c r="BB86" s="913"/>
      <c r="BC86" s="913"/>
      <c r="BD86" s="913"/>
      <c r="BE86" s="913"/>
      <c r="BF86" s="913"/>
      <c r="BG86" s="913"/>
      <c r="BH86" s="913"/>
      <c r="BI86" s="913"/>
      <c r="BJ86" s="913"/>
      <c r="BK86" s="913"/>
      <c r="BL86" s="913"/>
      <c r="BM86" s="913"/>
      <c r="BN86" s="913"/>
      <c r="BO86" s="913"/>
      <c r="BP86" s="913"/>
      <c r="BQ86" s="913"/>
      <c r="BR86" s="913"/>
      <c r="BS86" s="913"/>
      <c r="BT86" s="913"/>
      <c r="BU86" s="913"/>
      <c r="BV86" s="913"/>
      <c r="BW86" s="913"/>
      <c r="BX86" s="913"/>
      <c r="BY86" s="913"/>
      <c r="BZ86" s="913"/>
      <c r="CA86" s="913"/>
      <c r="CB86" s="913"/>
      <c r="CC86" s="913"/>
      <c r="CD86" s="913"/>
      <c r="CE86" s="913"/>
      <c r="CF86" s="913"/>
      <c r="CG86" s="913"/>
      <c r="CH86" s="913"/>
      <c r="CI86" s="913"/>
      <c r="CJ86" s="913"/>
      <c r="CK86" s="913"/>
      <c r="CL86" s="913"/>
      <c r="CM86" s="913"/>
      <c r="CN86" s="913"/>
      <c r="CO86" s="913"/>
      <c r="CP86" s="913"/>
      <c r="CQ86" s="913"/>
      <c r="CR86" s="913"/>
      <c r="CS86" s="913"/>
      <c r="CT86" s="913"/>
      <c r="CU86" s="913"/>
      <c r="CV86" s="913"/>
      <c r="CW86" s="913"/>
      <c r="CX86" s="913"/>
      <c r="CY86" s="913"/>
      <c r="CZ86" s="913"/>
      <c r="DA86" s="913"/>
      <c r="DB86" s="913"/>
      <c r="DC86" s="913"/>
      <c r="DD86" s="913"/>
      <c r="DE86" s="913"/>
      <c r="DF86" s="913"/>
      <c r="DG86" s="913"/>
      <c r="DH86" s="913"/>
      <c r="DI86" s="913"/>
      <c r="DJ86" s="913"/>
      <c r="DK86" s="913"/>
      <c r="DL86" s="913"/>
      <c r="DM86" s="913"/>
      <c r="DN86" s="913"/>
      <c r="DO86" s="913"/>
      <c r="DP86" s="913"/>
      <c r="DQ86" s="913"/>
      <c r="DR86" s="913"/>
      <c r="DS86" s="913"/>
      <c r="DT86" s="913"/>
      <c r="DU86" s="913"/>
      <c r="DV86" s="913"/>
      <c r="DW86" s="913"/>
      <c r="DX86" s="913"/>
      <c r="DY86" s="913"/>
      <c r="DZ86" s="913"/>
      <c r="EA86" s="913"/>
      <c r="EB86" s="913"/>
      <c r="EC86" s="913"/>
      <c r="ED86" s="913"/>
      <c r="EE86" s="913"/>
      <c r="EF86" s="913"/>
      <c r="EG86" s="913"/>
      <c r="EH86" s="913"/>
      <c r="EI86" s="913"/>
      <c r="EJ86" s="913"/>
      <c r="EK86" s="913"/>
      <c r="EL86" s="913"/>
      <c r="EM86" s="913"/>
      <c r="EN86" s="913"/>
      <c r="EO86" s="913"/>
      <c r="EP86" s="913"/>
      <c r="EQ86" s="913"/>
      <c r="ER86" s="913"/>
      <c r="ES86" s="913"/>
      <c r="ET86" s="913"/>
      <c r="EU86" s="913"/>
      <c r="EV86" s="913"/>
      <c r="EW86" s="913"/>
      <c r="EX86" s="913"/>
      <c r="EY86" s="913"/>
      <c r="EZ86" s="913"/>
      <c r="FA86" s="913"/>
      <c r="FB86" s="913"/>
      <c r="FC86" s="913"/>
      <c r="FD86" s="913"/>
      <c r="FE86" s="913"/>
      <c r="FF86" s="913"/>
      <c r="FG86" s="913"/>
      <c r="FH86" s="913"/>
      <c r="FI86" s="913"/>
      <c r="FJ86" s="913"/>
      <c r="FK86" s="913"/>
      <c r="FL86" s="913"/>
      <c r="FM86" s="913"/>
      <c r="FN86" s="913"/>
      <c r="FO86" s="913"/>
      <c r="FP86" s="913"/>
      <c r="FQ86" s="913"/>
      <c r="FR86" s="913"/>
      <c r="FS86" s="913"/>
      <c r="FT86" s="913"/>
      <c r="FU86" s="913"/>
      <c r="FV86" s="913"/>
      <c r="FW86" s="913"/>
      <c r="FX86" s="913"/>
      <c r="FY86" s="913"/>
      <c r="FZ86" s="913"/>
      <c r="GA86" s="913"/>
      <c r="GB86" s="913"/>
      <c r="GC86" s="913"/>
      <c r="GD86" s="913"/>
      <c r="GE86" s="913"/>
      <c r="GF86" s="913"/>
      <c r="GG86" s="913"/>
      <c r="GH86" s="913"/>
      <c r="GI86" s="913"/>
      <c r="GJ86" s="913"/>
      <c r="GK86" s="913"/>
      <c r="GL86" s="913"/>
      <c r="GM86" s="913"/>
      <c r="GN86" s="913"/>
      <c r="GO86" s="913"/>
      <c r="GP86" s="913"/>
      <c r="GQ86" s="913"/>
      <c r="GR86" s="913"/>
      <c r="GS86" s="913"/>
      <c r="GT86" s="913"/>
      <c r="GU86" s="913"/>
      <c r="GV86" s="913"/>
      <c r="GW86" s="913"/>
      <c r="GX86" s="913"/>
      <c r="GY86" s="913"/>
      <c r="GZ86" s="913"/>
      <c r="HA86" s="913"/>
      <c r="HB86" s="913"/>
      <c r="HC86" s="913"/>
      <c r="HD86" s="913"/>
      <c r="HE86" s="913"/>
      <c r="HF86" s="913"/>
      <c r="HG86" s="913"/>
      <c r="HH86" s="913"/>
      <c r="HI86" s="913"/>
      <c r="HJ86" s="913"/>
      <c r="HK86" s="913"/>
      <c r="HL86" s="913"/>
      <c r="HM86" s="913"/>
      <c r="HN86" s="913"/>
      <c r="HO86" s="913"/>
      <c r="HP86" s="913"/>
      <c r="HQ86" s="913"/>
      <c r="HR86" s="913"/>
      <c r="HS86" s="913"/>
      <c r="HT86" s="913"/>
      <c r="HU86" s="913"/>
      <c r="HV86" s="913"/>
      <c r="HW86" s="913"/>
      <c r="HX86" s="913"/>
      <c r="HY86" s="913"/>
      <c r="HZ86" s="913"/>
      <c r="IA86" s="913"/>
      <c r="IB86" s="913"/>
      <c r="IC86" s="913"/>
      <c r="ID86" s="913"/>
      <c r="IE86" s="913"/>
      <c r="IF86" s="913"/>
      <c r="IG86" s="913"/>
      <c r="IH86" s="913"/>
      <c r="II86" s="913"/>
      <c r="IJ86" s="913"/>
      <c r="IK86" s="913"/>
      <c r="IL86" s="913"/>
      <c r="IM86" s="913"/>
      <c r="IN86" s="913"/>
      <c r="IO86" s="913"/>
      <c r="IP86" s="913"/>
      <c r="IQ86" s="913"/>
      <c r="IR86" s="913"/>
      <c r="IS86" s="913"/>
      <c r="IT86" s="913"/>
      <c r="IU86" s="913"/>
      <c r="IV86" s="913"/>
    </row>
    <row r="87" spans="1:256" s="881" customFormat="1" ht="18.75" customHeight="1">
      <c r="A87" s="868" t="s">
        <v>2480</v>
      </c>
      <c r="B87" s="868">
        <v>1</v>
      </c>
      <c r="C87" s="869" t="s">
        <v>2481</v>
      </c>
      <c r="D87" s="870" t="s">
        <v>2482</v>
      </c>
      <c r="E87" s="870" t="s">
        <v>2483</v>
      </c>
      <c r="F87" s="870"/>
      <c r="G87" s="993" t="s">
        <v>2484</v>
      </c>
      <c r="H87" s="870" t="s">
        <v>2485</v>
      </c>
      <c r="I87" s="871" t="s">
        <v>2486</v>
      </c>
      <c r="J87" s="872" t="s">
        <v>2487</v>
      </c>
      <c r="K87" s="872" t="s">
        <v>2488</v>
      </c>
      <c r="L87" s="870"/>
      <c r="M87" s="873">
        <f>12.0135205555556*3</f>
        <v>36.040561666666797</v>
      </c>
      <c r="N87" s="874"/>
      <c r="O87" s="874">
        <v>12.99</v>
      </c>
      <c r="P87" s="874"/>
      <c r="Q87" s="875"/>
      <c r="R87" s="875">
        <v>26.400000000000002</v>
      </c>
      <c r="S87" s="876">
        <v>7.5171627747840267E-2</v>
      </c>
      <c r="T87" s="870"/>
      <c r="U87" s="875"/>
      <c r="V87" s="877">
        <v>53.699999999999996</v>
      </c>
      <c r="W87" s="874">
        <v>17.899999999999999</v>
      </c>
      <c r="X87" s="874">
        <v>17.399999999999999</v>
      </c>
      <c r="Y87" s="874"/>
      <c r="Z87" s="874"/>
      <c r="AA87" s="874">
        <f>M87*1.0751-R87</f>
        <v>12.34720784783347</v>
      </c>
      <c r="AB87" s="870"/>
      <c r="AC87" s="872"/>
      <c r="AD87" s="872"/>
      <c r="AE87" s="870"/>
      <c r="AF87" s="870"/>
      <c r="AG87" s="870"/>
      <c r="AH87" s="870"/>
      <c r="AI87" s="878"/>
      <c r="AJ87" s="879"/>
      <c r="AK87" s="879"/>
      <c r="AL87" s="879"/>
      <c r="AM87" s="879"/>
      <c r="AN87" s="879"/>
      <c r="AO87" s="880"/>
      <c r="AP87" s="880"/>
      <c r="AQ87" s="880"/>
      <c r="AR87" s="880"/>
      <c r="AS87" s="880"/>
      <c r="AT87" s="880"/>
      <c r="AU87" s="880"/>
      <c r="AV87" s="880"/>
      <c r="AW87" s="880"/>
      <c r="AX87" s="880"/>
      <c r="AY87" s="880"/>
      <c r="AZ87" s="880"/>
      <c r="BA87" s="880"/>
      <c r="BB87" s="880"/>
      <c r="BC87" s="880"/>
      <c r="BD87" s="880"/>
      <c r="BE87" s="880"/>
      <c r="BF87" s="880"/>
      <c r="BG87" s="880"/>
      <c r="BH87" s="880"/>
      <c r="BI87" s="880"/>
      <c r="BJ87" s="880"/>
      <c r="BK87" s="880"/>
      <c r="BL87" s="880"/>
      <c r="BM87" s="880"/>
      <c r="BN87" s="880"/>
      <c r="BO87" s="880"/>
      <c r="BP87" s="880"/>
      <c r="BQ87" s="880"/>
      <c r="BR87" s="880"/>
      <c r="BS87" s="880"/>
      <c r="BT87" s="880"/>
      <c r="BU87" s="880"/>
      <c r="BV87" s="880"/>
      <c r="BW87" s="880"/>
      <c r="BX87" s="880"/>
      <c r="BY87" s="880"/>
      <c r="BZ87" s="880"/>
      <c r="CA87" s="880"/>
      <c r="CB87" s="880"/>
      <c r="CC87" s="880"/>
      <c r="CD87" s="880"/>
      <c r="CE87" s="880"/>
      <c r="CF87" s="880"/>
      <c r="CG87" s="880"/>
      <c r="CH87" s="880"/>
      <c r="CI87" s="880"/>
      <c r="CJ87" s="880"/>
      <c r="CK87" s="880"/>
      <c r="CL87" s="880"/>
      <c r="CM87" s="880"/>
      <c r="CN87" s="880"/>
      <c r="CO87" s="880"/>
      <c r="CP87" s="880"/>
      <c r="CQ87" s="880"/>
      <c r="CR87" s="880"/>
      <c r="CS87" s="880"/>
      <c r="CT87" s="880"/>
      <c r="CU87" s="880"/>
      <c r="CV87" s="880"/>
      <c r="CW87" s="880"/>
      <c r="CX87" s="880"/>
      <c r="CY87" s="880"/>
      <c r="CZ87" s="880"/>
      <c r="DA87" s="880"/>
      <c r="DB87" s="880"/>
      <c r="DC87" s="880"/>
      <c r="DD87" s="880"/>
      <c r="DE87" s="880"/>
      <c r="DF87" s="880"/>
      <c r="DG87" s="880"/>
      <c r="DH87" s="880"/>
      <c r="DI87" s="880"/>
      <c r="DJ87" s="880"/>
      <c r="DK87" s="880"/>
      <c r="DL87" s="880"/>
      <c r="DM87" s="880"/>
      <c r="DN87" s="880"/>
      <c r="DO87" s="880"/>
      <c r="DP87" s="880"/>
      <c r="DQ87" s="880"/>
      <c r="DR87" s="880"/>
      <c r="DS87" s="880"/>
      <c r="DT87" s="880"/>
      <c r="DU87" s="880"/>
      <c r="DV87" s="880"/>
      <c r="DW87" s="880"/>
      <c r="DX87" s="880"/>
      <c r="DY87" s="880"/>
      <c r="DZ87" s="880"/>
      <c r="EA87" s="880"/>
      <c r="EB87" s="880"/>
      <c r="EC87" s="880"/>
      <c r="ED87" s="880"/>
      <c r="EE87" s="880"/>
      <c r="EF87" s="880"/>
      <c r="EG87" s="880"/>
      <c r="EH87" s="880"/>
      <c r="EI87" s="880"/>
      <c r="EJ87" s="880"/>
      <c r="EK87" s="880"/>
      <c r="EL87" s="880"/>
      <c r="EM87" s="880"/>
      <c r="EN87" s="880"/>
      <c r="EO87" s="880"/>
      <c r="EP87" s="880"/>
      <c r="EQ87" s="880"/>
      <c r="ER87" s="880"/>
      <c r="ES87" s="880"/>
      <c r="ET87" s="880"/>
      <c r="EU87" s="880"/>
      <c r="EV87" s="880"/>
      <c r="EW87" s="880"/>
      <c r="EX87" s="880"/>
      <c r="EY87" s="880"/>
      <c r="EZ87" s="880"/>
      <c r="FA87" s="880"/>
      <c r="FB87" s="880"/>
      <c r="FC87" s="880"/>
      <c r="FD87" s="880"/>
      <c r="FE87" s="880"/>
      <c r="FF87" s="880"/>
      <c r="FG87" s="880"/>
      <c r="FH87" s="880"/>
      <c r="FI87" s="880"/>
      <c r="FJ87" s="880"/>
      <c r="FK87" s="880"/>
      <c r="FL87" s="880"/>
      <c r="FM87" s="880"/>
      <c r="FN87" s="880"/>
      <c r="FO87" s="880"/>
      <c r="FP87" s="880"/>
      <c r="FQ87" s="880"/>
      <c r="FR87" s="880"/>
      <c r="FS87" s="880"/>
      <c r="FT87" s="880"/>
      <c r="FU87" s="880"/>
      <c r="FV87" s="880"/>
      <c r="FW87" s="880"/>
      <c r="FX87" s="880"/>
      <c r="FY87" s="880"/>
      <c r="FZ87" s="880"/>
      <c r="GA87" s="880"/>
      <c r="GB87" s="880"/>
      <c r="GC87" s="880"/>
      <c r="GD87" s="880"/>
      <c r="GE87" s="880"/>
      <c r="GF87" s="880"/>
      <c r="GG87" s="880"/>
      <c r="GH87" s="880"/>
      <c r="GI87" s="880"/>
      <c r="GJ87" s="880"/>
      <c r="GK87" s="880"/>
      <c r="GL87" s="880"/>
      <c r="GM87" s="880"/>
      <c r="GN87" s="880"/>
      <c r="GO87" s="880"/>
      <c r="GP87" s="880"/>
      <c r="GQ87" s="880"/>
      <c r="GR87" s="880"/>
      <c r="GS87" s="880"/>
      <c r="GT87" s="880"/>
      <c r="GU87" s="880"/>
      <c r="GV87" s="880"/>
      <c r="GW87" s="880"/>
      <c r="GX87" s="880"/>
      <c r="GY87" s="880"/>
      <c r="GZ87" s="880"/>
      <c r="HA87" s="880"/>
      <c r="HB87" s="880"/>
      <c r="HC87" s="880"/>
      <c r="HD87" s="880"/>
      <c r="HE87" s="880"/>
      <c r="HF87" s="880"/>
      <c r="HG87" s="880"/>
      <c r="HH87" s="880"/>
      <c r="HI87" s="880"/>
      <c r="HJ87" s="880"/>
      <c r="HK87" s="880"/>
      <c r="HL87" s="880"/>
      <c r="HM87" s="880"/>
      <c r="HN87" s="880"/>
      <c r="HO87" s="880"/>
      <c r="HP87" s="880"/>
      <c r="HQ87" s="880"/>
      <c r="HR87" s="880"/>
      <c r="HS87" s="880"/>
      <c r="HT87" s="880"/>
      <c r="HU87" s="880"/>
      <c r="HV87" s="880"/>
      <c r="HW87" s="880"/>
      <c r="HX87" s="880"/>
      <c r="HY87" s="880"/>
      <c r="HZ87" s="880"/>
      <c r="IA87" s="880"/>
      <c r="IB87" s="880"/>
      <c r="IC87" s="880"/>
      <c r="ID87" s="880"/>
      <c r="IE87" s="880"/>
      <c r="IF87" s="880"/>
      <c r="IG87" s="880"/>
      <c r="IH87" s="880"/>
      <c r="II87" s="880"/>
      <c r="IJ87" s="880"/>
      <c r="IK87" s="880"/>
      <c r="IL87" s="880"/>
      <c r="IM87" s="880"/>
      <c r="IN87" s="880"/>
      <c r="IO87" s="880"/>
      <c r="IP87" s="880"/>
      <c r="IQ87" s="880"/>
      <c r="IR87" s="880"/>
      <c r="IS87" s="880"/>
      <c r="IT87" s="880"/>
      <c r="IU87" s="880"/>
      <c r="IV87" s="880"/>
    </row>
    <row r="88" spans="1:256" s="881" customFormat="1" ht="18.75" customHeight="1">
      <c r="A88" s="868" t="s">
        <v>2480</v>
      </c>
      <c r="B88" s="868">
        <v>2</v>
      </c>
      <c r="C88" s="869" t="s">
        <v>2481</v>
      </c>
      <c r="D88" s="870"/>
      <c r="E88" s="870" t="s">
        <v>2483</v>
      </c>
      <c r="F88" s="870"/>
      <c r="G88" s="870" t="s">
        <v>2489</v>
      </c>
      <c r="H88" s="870" t="s">
        <v>2489</v>
      </c>
      <c r="I88" s="871" t="s">
        <v>2490</v>
      </c>
      <c r="J88" s="872" t="s">
        <v>2487</v>
      </c>
      <c r="K88" s="872" t="s">
        <v>2491</v>
      </c>
      <c r="L88" s="870"/>
      <c r="M88" s="873">
        <v>33.639499999999998</v>
      </c>
      <c r="N88" s="874"/>
      <c r="O88" s="874">
        <v>36.5</v>
      </c>
      <c r="P88" s="874"/>
      <c r="Q88" s="875">
        <v>24.9</v>
      </c>
      <c r="R88" s="875"/>
      <c r="S88" s="876">
        <v>7.8369863013698679E-2</v>
      </c>
      <c r="T88" s="870"/>
      <c r="U88" s="875">
        <v>49.9</v>
      </c>
      <c r="V88" s="877"/>
      <c r="W88" s="874">
        <v>49.9</v>
      </c>
      <c r="X88" s="874">
        <v>38</v>
      </c>
      <c r="Y88" s="874"/>
      <c r="Z88" s="874"/>
      <c r="AA88" s="874">
        <f>M88*1.0751-Q88</f>
        <v>11.265826449999999</v>
      </c>
      <c r="AB88" s="870"/>
      <c r="AC88" s="872"/>
      <c r="AD88" s="872"/>
      <c r="AE88" s="870"/>
      <c r="AF88" s="870"/>
      <c r="AG88" s="870"/>
      <c r="AH88" s="870"/>
      <c r="AI88" s="878"/>
      <c r="AJ88" s="879"/>
      <c r="AK88" s="879"/>
      <c r="AL88" s="879"/>
      <c r="AM88" s="879"/>
      <c r="AN88" s="879"/>
      <c r="AO88" s="880"/>
      <c r="AP88" s="880"/>
      <c r="AQ88" s="880"/>
      <c r="AR88" s="880"/>
      <c r="AS88" s="880"/>
      <c r="AT88" s="880"/>
      <c r="AU88" s="880"/>
      <c r="AV88" s="880"/>
      <c r="AW88" s="880"/>
      <c r="AX88" s="880"/>
      <c r="AY88" s="880"/>
      <c r="AZ88" s="880"/>
      <c r="BA88" s="880"/>
      <c r="BB88" s="880"/>
      <c r="BC88" s="880"/>
      <c r="BD88" s="880"/>
      <c r="BE88" s="880"/>
      <c r="BF88" s="880"/>
      <c r="BG88" s="880"/>
      <c r="BH88" s="880"/>
      <c r="BI88" s="880"/>
      <c r="BJ88" s="880"/>
      <c r="BK88" s="880"/>
      <c r="BL88" s="880"/>
      <c r="BM88" s="880"/>
      <c r="BN88" s="880"/>
      <c r="BO88" s="880"/>
      <c r="BP88" s="880"/>
      <c r="BQ88" s="880"/>
      <c r="BR88" s="880"/>
      <c r="BS88" s="880"/>
      <c r="BT88" s="880"/>
      <c r="BU88" s="880"/>
      <c r="BV88" s="880"/>
      <c r="BW88" s="880"/>
      <c r="BX88" s="880"/>
      <c r="BY88" s="880"/>
      <c r="BZ88" s="880"/>
      <c r="CA88" s="880"/>
      <c r="CB88" s="880"/>
      <c r="CC88" s="880"/>
      <c r="CD88" s="880"/>
      <c r="CE88" s="880"/>
      <c r="CF88" s="880"/>
      <c r="CG88" s="880"/>
      <c r="CH88" s="880"/>
      <c r="CI88" s="880"/>
      <c r="CJ88" s="880"/>
      <c r="CK88" s="880"/>
      <c r="CL88" s="880"/>
      <c r="CM88" s="880"/>
      <c r="CN88" s="880"/>
      <c r="CO88" s="880"/>
      <c r="CP88" s="880"/>
      <c r="CQ88" s="880"/>
      <c r="CR88" s="880"/>
      <c r="CS88" s="880"/>
      <c r="CT88" s="880"/>
      <c r="CU88" s="880"/>
      <c r="CV88" s="880"/>
      <c r="CW88" s="880"/>
      <c r="CX88" s="880"/>
      <c r="CY88" s="880"/>
      <c r="CZ88" s="880"/>
      <c r="DA88" s="880"/>
      <c r="DB88" s="880"/>
      <c r="DC88" s="880"/>
      <c r="DD88" s="880"/>
      <c r="DE88" s="880"/>
      <c r="DF88" s="880"/>
      <c r="DG88" s="880"/>
      <c r="DH88" s="880"/>
      <c r="DI88" s="880"/>
      <c r="DJ88" s="880"/>
      <c r="DK88" s="880"/>
      <c r="DL88" s="880"/>
      <c r="DM88" s="880"/>
      <c r="DN88" s="880"/>
      <c r="DO88" s="880"/>
      <c r="DP88" s="880"/>
      <c r="DQ88" s="880"/>
      <c r="DR88" s="880"/>
      <c r="DS88" s="880"/>
      <c r="DT88" s="880"/>
      <c r="DU88" s="880"/>
      <c r="DV88" s="880"/>
      <c r="DW88" s="880"/>
      <c r="DX88" s="880"/>
      <c r="DY88" s="880"/>
      <c r="DZ88" s="880"/>
      <c r="EA88" s="880"/>
      <c r="EB88" s="880"/>
      <c r="EC88" s="880"/>
      <c r="ED88" s="880"/>
      <c r="EE88" s="880"/>
      <c r="EF88" s="880"/>
      <c r="EG88" s="880"/>
      <c r="EH88" s="880"/>
      <c r="EI88" s="880"/>
      <c r="EJ88" s="880"/>
      <c r="EK88" s="880"/>
      <c r="EL88" s="880"/>
      <c r="EM88" s="880"/>
      <c r="EN88" s="880"/>
      <c r="EO88" s="880"/>
      <c r="EP88" s="880"/>
      <c r="EQ88" s="880"/>
      <c r="ER88" s="880"/>
      <c r="ES88" s="880"/>
      <c r="ET88" s="880"/>
      <c r="EU88" s="880"/>
      <c r="EV88" s="880"/>
      <c r="EW88" s="880"/>
      <c r="EX88" s="880"/>
      <c r="EY88" s="880"/>
      <c r="EZ88" s="880"/>
      <c r="FA88" s="880"/>
      <c r="FB88" s="880"/>
      <c r="FC88" s="880"/>
      <c r="FD88" s="880"/>
      <c r="FE88" s="880"/>
      <c r="FF88" s="880"/>
      <c r="FG88" s="880"/>
      <c r="FH88" s="880"/>
      <c r="FI88" s="880"/>
      <c r="FJ88" s="880"/>
      <c r="FK88" s="880"/>
      <c r="FL88" s="880"/>
      <c r="FM88" s="880"/>
      <c r="FN88" s="880"/>
      <c r="FO88" s="880"/>
      <c r="FP88" s="880"/>
      <c r="FQ88" s="880"/>
      <c r="FR88" s="880"/>
      <c r="FS88" s="880"/>
      <c r="FT88" s="880"/>
      <c r="FU88" s="880"/>
      <c r="FV88" s="880"/>
      <c r="FW88" s="880"/>
      <c r="FX88" s="880"/>
      <c r="FY88" s="880"/>
      <c r="FZ88" s="880"/>
      <c r="GA88" s="880"/>
      <c r="GB88" s="880"/>
      <c r="GC88" s="880"/>
      <c r="GD88" s="880"/>
      <c r="GE88" s="880"/>
      <c r="GF88" s="880"/>
      <c r="GG88" s="880"/>
      <c r="GH88" s="880"/>
      <c r="GI88" s="880"/>
      <c r="GJ88" s="880"/>
      <c r="GK88" s="880"/>
      <c r="GL88" s="880"/>
      <c r="GM88" s="880"/>
      <c r="GN88" s="880"/>
      <c r="GO88" s="880"/>
      <c r="GP88" s="880"/>
      <c r="GQ88" s="880"/>
      <c r="GR88" s="880"/>
      <c r="GS88" s="880"/>
      <c r="GT88" s="880"/>
      <c r="GU88" s="880"/>
      <c r="GV88" s="880"/>
      <c r="GW88" s="880"/>
      <c r="GX88" s="880"/>
      <c r="GY88" s="880"/>
      <c r="GZ88" s="880"/>
      <c r="HA88" s="880"/>
      <c r="HB88" s="880"/>
      <c r="HC88" s="880"/>
      <c r="HD88" s="880"/>
      <c r="HE88" s="880"/>
      <c r="HF88" s="880"/>
      <c r="HG88" s="880"/>
      <c r="HH88" s="880"/>
      <c r="HI88" s="880"/>
      <c r="HJ88" s="880"/>
      <c r="HK88" s="880"/>
      <c r="HL88" s="880"/>
      <c r="HM88" s="880"/>
      <c r="HN88" s="880"/>
      <c r="HO88" s="880"/>
      <c r="HP88" s="880"/>
      <c r="HQ88" s="880"/>
      <c r="HR88" s="880"/>
      <c r="HS88" s="880"/>
      <c r="HT88" s="880"/>
      <c r="HU88" s="880"/>
      <c r="HV88" s="880"/>
      <c r="HW88" s="880"/>
      <c r="HX88" s="880"/>
      <c r="HY88" s="880"/>
      <c r="HZ88" s="880"/>
      <c r="IA88" s="880"/>
      <c r="IB88" s="880"/>
      <c r="IC88" s="880"/>
      <c r="ID88" s="880"/>
      <c r="IE88" s="880"/>
      <c r="IF88" s="880"/>
      <c r="IG88" s="880"/>
      <c r="IH88" s="880"/>
      <c r="II88" s="880"/>
      <c r="IJ88" s="880"/>
      <c r="IK88" s="880"/>
      <c r="IL88" s="880"/>
      <c r="IM88" s="880"/>
      <c r="IN88" s="880"/>
      <c r="IO88" s="880"/>
      <c r="IP88" s="880"/>
      <c r="IQ88" s="880"/>
      <c r="IR88" s="880"/>
      <c r="IS88" s="880"/>
      <c r="IT88" s="880"/>
      <c r="IU88" s="880"/>
      <c r="IV88" s="880"/>
    </row>
    <row r="89" spans="1:256" s="881" customFormat="1" ht="18.75" customHeight="1">
      <c r="A89" s="868" t="s">
        <v>2480</v>
      </c>
      <c r="B89" s="868">
        <v>3</v>
      </c>
      <c r="C89" s="869" t="s">
        <v>2481</v>
      </c>
      <c r="D89" s="870" t="s">
        <v>2492</v>
      </c>
      <c r="E89" s="870" t="s">
        <v>2483</v>
      </c>
      <c r="F89" s="870"/>
      <c r="G89" s="993" t="s">
        <v>2493</v>
      </c>
      <c r="H89" s="870" t="s">
        <v>2494</v>
      </c>
      <c r="I89" s="871" t="s">
        <v>2495</v>
      </c>
      <c r="J89" s="872" t="s">
        <v>2487</v>
      </c>
      <c r="K89" s="872" t="s">
        <v>2496</v>
      </c>
      <c r="L89" s="870"/>
      <c r="M89" s="873">
        <f>7.575*4</f>
        <v>30.3</v>
      </c>
      <c r="N89" s="874"/>
      <c r="O89" s="874">
        <v>8.5</v>
      </c>
      <c r="P89" s="874"/>
      <c r="Q89" s="875"/>
      <c r="R89" s="875">
        <v>24</v>
      </c>
      <c r="S89" s="876">
        <v>0.10882352941176468</v>
      </c>
      <c r="T89" s="870"/>
      <c r="U89" s="875"/>
      <c r="V89" s="877">
        <v>55.6</v>
      </c>
      <c r="W89" s="874">
        <v>13.9</v>
      </c>
      <c r="X89" s="874">
        <v>10.8</v>
      </c>
      <c r="Y89" s="874"/>
      <c r="Z89" s="874"/>
      <c r="AA89" s="874">
        <f>M89*1.0751-R89</f>
        <v>8.5755300000000005</v>
      </c>
      <c r="AB89" s="870"/>
      <c r="AC89" s="872"/>
      <c r="AD89" s="872"/>
      <c r="AE89" s="870"/>
      <c r="AF89" s="870"/>
      <c r="AG89" s="870"/>
      <c r="AH89" s="870"/>
      <c r="AI89" s="878"/>
      <c r="AJ89" s="879"/>
      <c r="AK89" s="879"/>
      <c r="AL89" s="879"/>
      <c r="AM89" s="879"/>
      <c r="AN89" s="879"/>
      <c r="AO89" s="880"/>
      <c r="AP89" s="880"/>
      <c r="AQ89" s="880"/>
      <c r="AR89" s="880"/>
      <c r="AS89" s="880"/>
      <c r="AT89" s="880"/>
      <c r="AU89" s="880"/>
      <c r="AV89" s="880"/>
      <c r="AW89" s="880"/>
      <c r="AX89" s="880"/>
      <c r="AY89" s="880"/>
      <c r="AZ89" s="880"/>
      <c r="BA89" s="880"/>
      <c r="BB89" s="880"/>
      <c r="BC89" s="880"/>
      <c r="BD89" s="880"/>
      <c r="BE89" s="880"/>
      <c r="BF89" s="880"/>
      <c r="BG89" s="880"/>
      <c r="BH89" s="880"/>
      <c r="BI89" s="880"/>
      <c r="BJ89" s="880"/>
      <c r="BK89" s="880"/>
      <c r="BL89" s="880"/>
      <c r="BM89" s="880"/>
      <c r="BN89" s="880"/>
      <c r="BO89" s="880"/>
      <c r="BP89" s="880"/>
      <c r="BQ89" s="880"/>
      <c r="BR89" s="880"/>
      <c r="BS89" s="880"/>
      <c r="BT89" s="880"/>
      <c r="BU89" s="880"/>
      <c r="BV89" s="880"/>
      <c r="BW89" s="880"/>
      <c r="BX89" s="880"/>
      <c r="BY89" s="880"/>
      <c r="BZ89" s="880"/>
      <c r="CA89" s="880"/>
      <c r="CB89" s="880"/>
      <c r="CC89" s="880"/>
      <c r="CD89" s="880"/>
      <c r="CE89" s="880"/>
      <c r="CF89" s="880"/>
      <c r="CG89" s="880"/>
      <c r="CH89" s="880"/>
      <c r="CI89" s="880"/>
      <c r="CJ89" s="880"/>
      <c r="CK89" s="880"/>
      <c r="CL89" s="880"/>
      <c r="CM89" s="880"/>
      <c r="CN89" s="880"/>
      <c r="CO89" s="880"/>
      <c r="CP89" s="880"/>
      <c r="CQ89" s="880"/>
      <c r="CR89" s="880"/>
      <c r="CS89" s="880"/>
      <c r="CT89" s="880"/>
      <c r="CU89" s="880"/>
      <c r="CV89" s="880"/>
      <c r="CW89" s="880"/>
      <c r="CX89" s="880"/>
      <c r="CY89" s="880"/>
      <c r="CZ89" s="880"/>
      <c r="DA89" s="880"/>
      <c r="DB89" s="880"/>
      <c r="DC89" s="880"/>
      <c r="DD89" s="880"/>
      <c r="DE89" s="880"/>
      <c r="DF89" s="880"/>
      <c r="DG89" s="880"/>
      <c r="DH89" s="880"/>
      <c r="DI89" s="880"/>
      <c r="DJ89" s="880"/>
      <c r="DK89" s="880"/>
      <c r="DL89" s="880"/>
      <c r="DM89" s="880"/>
      <c r="DN89" s="880"/>
      <c r="DO89" s="880"/>
      <c r="DP89" s="880"/>
      <c r="DQ89" s="880"/>
      <c r="DR89" s="880"/>
      <c r="DS89" s="880"/>
      <c r="DT89" s="880"/>
      <c r="DU89" s="880"/>
      <c r="DV89" s="880"/>
      <c r="DW89" s="880"/>
      <c r="DX89" s="880"/>
      <c r="DY89" s="880"/>
      <c r="DZ89" s="880"/>
      <c r="EA89" s="880"/>
      <c r="EB89" s="880"/>
      <c r="EC89" s="880"/>
      <c r="ED89" s="880"/>
      <c r="EE89" s="880"/>
      <c r="EF89" s="880"/>
      <c r="EG89" s="880"/>
      <c r="EH89" s="880"/>
      <c r="EI89" s="880"/>
      <c r="EJ89" s="880"/>
      <c r="EK89" s="880"/>
      <c r="EL89" s="880"/>
      <c r="EM89" s="880"/>
      <c r="EN89" s="880"/>
      <c r="EO89" s="880"/>
      <c r="EP89" s="880"/>
      <c r="EQ89" s="880"/>
      <c r="ER89" s="880"/>
      <c r="ES89" s="880"/>
      <c r="ET89" s="880"/>
      <c r="EU89" s="880"/>
      <c r="EV89" s="880"/>
      <c r="EW89" s="880"/>
      <c r="EX89" s="880"/>
      <c r="EY89" s="880"/>
      <c r="EZ89" s="880"/>
      <c r="FA89" s="880"/>
      <c r="FB89" s="880"/>
      <c r="FC89" s="880"/>
      <c r="FD89" s="880"/>
      <c r="FE89" s="880"/>
      <c r="FF89" s="880"/>
      <c r="FG89" s="880"/>
      <c r="FH89" s="880"/>
      <c r="FI89" s="880"/>
      <c r="FJ89" s="880"/>
      <c r="FK89" s="880"/>
      <c r="FL89" s="880"/>
      <c r="FM89" s="880"/>
      <c r="FN89" s="880"/>
      <c r="FO89" s="880"/>
      <c r="FP89" s="880"/>
      <c r="FQ89" s="880"/>
      <c r="FR89" s="880"/>
      <c r="FS89" s="880"/>
      <c r="FT89" s="880"/>
      <c r="FU89" s="880"/>
      <c r="FV89" s="880"/>
      <c r="FW89" s="880"/>
      <c r="FX89" s="880"/>
      <c r="FY89" s="880"/>
      <c r="FZ89" s="880"/>
      <c r="GA89" s="880"/>
      <c r="GB89" s="880"/>
      <c r="GC89" s="880"/>
      <c r="GD89" s="880"/>
      <c r="GE89" s="880"/>
      <c r="GF89" s="880"/>
      <c r="GG89" s="880"/>
      <c r="GH89" s="880"/>
      <c r="GI89" s="880"/>
      <c r="GJ89" s="880"/>
      <c r="GK89" s="880"/>
      <c r="GL89" s="880"/>
      <c r="GM89" s="880"/>
      <c r="GN89" s="880"/>
      <c r="GO89" s="880"/>
      <c r="GP89" s="880"/>
      <c r="GQ89" s="880"/>
      <c r="GR89" s="880"/>
      <c r="GS89" s="880"/>
      <c r="GT89" s="880"/>
      <c r="GU89" s="880"/>
      <c r="GV89" s="880"/>
      <c r="GW89" s="880"/>
      <c r="GX89" s="880"/>
      <c r="GY89" s="880"/>
      <c r="GZ89" s="880"/>
      <c r="HA89" s="880"/>
      <c r="HB89" s="880"/>
      <c r="HC89" s="880"/>
      <c r="HD89" s="880"/>
      <c r="HE89" s="880"/>
      <c r="HF89" s="880"/>
      <c r="HG89" s="880"/>
      <c r="HH89" s="880"/>
      <c r="HI89" s="880"/>
      <c r="HJ89" s="880"/>
      <c r="HK89" s="880"/>
      <c r="HL89" s="880"/>
      <c r="HM89" s="880"/>
      <c r="HN89" s="880"/>
      <c r="HO89" s="880"/>
      <c r="HP89" s="880"/>
      <c r="HQ89" s="880"/>
      <c r="HR89" s="880"/>
      <c r="HS89" s="880"/>
      <c r="HT89" s="880"/>
      <c r="HU89" s="880"/>
      <c r="HV89" s="880"/>
      <c r="HW89" s="880"/>
      <c r="HX89" s="880"/>
      <c r="HY89" s="880"/>
      <c r="HZ89" s="880"/>
      <c r="IA89" s="880"/>
      <c r="IB89" s="880"/>
      <c r="IC89" s="880"/>
      <c r="ID89" s="880"/>
      <c r="IE89" s="880"/>
      <c r="IF89" s="880"/>
      <c r="IG89" s="880"/>
      <c r="IH89" s="880"/>
      <c r="II89" s="880"/>
      <c r="IJ89" s="880"/>
      <c r="IK89" s="880"/>
      <c r="IL89" s="880"/>
      <c r="IM89" s="880"/>
      <c r="IN89" s="880"/>
      <c r="IO89" s="880"/>
      <c r="IP89" s="880"/>
      <c r="IQ89" s="880"/>
      <c r="IR89" s="880"/>
      <c r="IS89" s="880"/>
      <c r="IT89" s="880"/>
      <c r="IU89" s="880"/>
      <c r="IV89" s="880"/>
    </row>
    <row r="90" spans="1:256" s="881" customFormat="1" ht="18.75" customHeight="1">
      <c r="A90" s="868" t="s">
        <v>2480</v>
      </c>
      <c r="B90" s="868">
        <v>4</v>
      </c>
      <c r="C90" s="869" t="s">
        <v>2481</v>
      </c>
      <c r="D90" s="870" t="s">
        <v>2497</v>
      </c>
      <c r="E90" s="870" t="s">
        <v>2483</v>
      </c>
      <c r="F90" s="870"/>
      <c r="G90" s="993" t="s">
        <v>2498</v>
      </c>
      <c r="H90" s="870" t="s">
        <v>2499</v>
      </c>
      <c r="I90" s="871" t="s">
        <v>2500</v>
      </c>
      <c r="J90" s="872" t="s">
        <v>2487</v>
      </c>
      <c r="K90" s="872" t="s">
        <v>2501</v>
      </c>
      <c r="L90" s="870"/>
      <c r="M90" s="873">
        <f>2.67455611111111*5</f>
        <v>13.372780555555551</v>
      </c>
      <c r="N90" s="874"/>
      <c r="O90" s="874">
        <v>2.9</v>
      </c>
      <c r="P90" s="874"/>
      <c r="Q90" s="875"/>
      <c r="R90" s="875">
        <v>9.9</v>
      </c>
      <c r="S90" s="876">
        <v>7.773927203065123E-2</v>
      </c>
      <c r="T90" s="870"/>
      <c r="U90" s="875"/>
      <c r="V90" s="877">
        <v>24</v>
      </c>
      <c r="W90" s="874">
        <v>4</v>
      </c>
      <c r="X90" s="874">
        <v>4.2</v>
      </c>
      <c r="Y90" s="874"/>
      <c r="Z90" s="874"/>
      <c r="AA90" s="874">
        <f t="shared" ref="AA90:AA108" si="2">M90*1.0751-R90</f>
        <v>4.4770763752777718</v>
      </c>
      <c r="AB90" s="870"/>
      <c r="AC90" s="872"/>
      <c r="AD90" s="872"/>
      <c r="AE90" s="870"/>
      <c r="AF90" s="870"/>
      <c r="AG90" s="870"/>
      <c r="AH90" s="870"/>
      <c r="AI90" s="878"/>
      <c r="AJ90" s="879"/>
      <c r="AK90" s="879"/>
      <c r="AL90" s="879"/>
      <c r="AM90" s="879"/>
      <c r="AN90" s="879"/>
      <c r="AO90" s="880"/>
      <c r="AP90" s="880"/>
      <c r="AQ90" s="880"/>
      <c r="AR90" s="880"/>
      <c r="AS90" s="880"/>
      <c r="AT90" s="880"/>
      <c r="AU90" s="880"/>
      <c r="AV90" s="880"/>
      <c r="AW90" s="880"/>
      <c r="AX90" s="880"/>
      <c r="AY90" s="880"/>
      <c r="AZ90" s="880"/>
      <c r="BA90" s="880"/>
      <c r="BB90" s="880"/>
      <c r="BC90" s="880"/>
      <c r="BD90" s="880"/>
      <c r="BE90" s="880"/>
      <c r="BF90" s="880"/>
      <c r="BG90" s="880"/>
      <c r="BH90" s="880"/>
      <c r="BI90" s="880"/>
      <c r="BJ90" s="880"/>
      <c r="BK90" s="880"/>
      <c r="BL90" s="880"/>
      <c r="BM90" s="880"/>
      <c r="BN90" s="880"/>
      <c r="BO90" s="880"/>
      <c r="BP90" s="880"/>
      <c r="BQ90" s="880"/>
      <c r="BR90" s="880"/>
      <c r="BS90" s="880"/>
      <c r="BT90" s="880"/>
      <c r="BU90" s="880"/>
      <c r="BV90" s="880"/>
      <c r="BW90" s="880"/>
      <c r="BX90" s="880"/>
      <c r="BY90" s="880"/>
      <c r="BZ90" s="880"/>
      <c r="CA90" s="880"/>
      <c r="CB90" s="880"/>
      <c r="CC90" s="880"/>
      <c r="CD90" s="880"/>
      <c r="CE90" s="880"/>
      <c r="CF90" s="880"/>
      <c r="CG90" s="880"/>
      <c r="CH90" s="880"/>
      <c r="CI90" s="880"/>
      <c r="CJ90" s="880"/>
      <c r="CK90" s="880"/>
      <c r="CL90" s="880"/>
      <c r="CM90" s="880"/>
      <c r="CN90" s="880"/>
      <c r="CO90" s="880"/>
      <c r="CP90" s="880"/>
      <c r="CQ90" s="880"/>
      <c r="CR90" s="880"/>
      <c r="CS90" s="880"/>
      <c r="CT90" s="880"/>
      <c r="CU90" s="880"/>
      <c r="CV90" s="880"/>
      <c r="CW90" s="880"/>
      <c r="CX90" s="880"/>
      <c r="CY90" s="880"/>
      <c r="CZ90" s="880"/>
      <c r="DA90" s="880"/>
      <c r="DB90" s="880"/>
      <c r="DC90" s="880"/>
      <c r="DD90" s="880"/>
      <c r="DE90" s="880"/>
      <c r="DF90" s="880"/>
      <c r="DG90" s="880"/>
      <c r="DH90" s="880"/>
      <c r="DI90" s="880"/>
      <c r="DJ90" s="880"/>
      <c r="DK90" s="880"/>
      <c r="DL90" s="880"/>
      <c r="DM90" s="880"/>
      <c r="DN90" s="880"/>
      <c r="DO90" s="880"/>
      <c r="DP90" s="880"/>
      <c r="DQ90" s="880"/>
      <c r="DR90" s="880"/>
      <c r="DS90" s="880"/>
      <c r="DT90" s="880"/>
      <c r="DU90" s="880"/>
      <c r="DV90" s="880"/>
      <c r="DW90" s="880"/>
      <c r="DX90" s="880"/>
      <c r="DY90" s="880"/>
      <c r="DZ90" s="880"/>
      <c r="EA90" s="880"/>
      <c r="EB90" s="880"/>
      <c r="EC90" s="880"/>
      <c r="ED90" s="880"/>
      <c r="EE90" s="880"/>
      <c r="EF90" s="880"/>
      <c r="EG90" s="880"/>
      <c r="EH90" s="880"/>
      <c r="EI90" s="880"/>
      <c r="EJ90" s="880"/>
      <c r="EK90" s="880"/>
      <c r="EL90" s="880"/>
      <c r="EM90" s="880"/>
      <c r="EN90" s="880"/>
      <c r="EO90" s="880"/>
      <c r="EP90" s="880"/>
      <c r="EQ90" s="880"/>
      <c r="ER90" s="880"/>
      <c r="ES90" s="880"/>
      <c r="ET90" s="880"/>
      <c r="EU90" s="880"/>
      <c r="EV90" s="880"/>
      <c r="EW90" s="880"/>
      <c r="EX90" s="880"/>
      <c r="EY90" s="880"/>
      <c r="EZ90" s="880"/>
      <c r="FA90" s="880"/>
      <c r="FB90" s="880"/>
      <c r="FC90" s="880"/>
      <c r="FD90" s="880"/>
      <c r="FE90" s="880"/>
      <c r="FF90" s="880"/>
      <c r="FG90" s="880"/>
      <c r="FH90" s="880"/>
      <c r="FI90" s="880"/>
      <c r="FJ90" s="880"/>
      <c r="FK90" s="880"/>
      <c r="FL90" s="880"/>
      <c r="FM90" s="880"/>
      <c r="FN90" s="880"/>
      <c r="FO90" s="880"/>
      <c r="FP90" s="880"/>
      <c r="FQ90" s="880"/>
      <c r="FR90" s="880"/>
      <c r="FS90" s="880"/>
      <c r="FT90" s="880"/>
      <c r="FU90" s="880"/>
      <c r="FV90" s="880"/>
      <c r="FW90" s="880"/>
      <c r="FX90" s="880"/>
      <c r="FY90" s="880"/>
      <c r="FZ90" s="880"/>
      <c r="GA90" s="880"/>
      <c r="GB90" s="880"/>
      <c r="GC90" s="880"/>
      <c r="GD90" s="880"/>
      <c r="GE90" s="880"/>
      <c r="GF90" s="880"/>
      <c r="GG90" s="880"/>
      <c r="GH90" s="880"/>
      <c r="GI90" s="880"/>
      <c r="GJ90" s="880"/>
      <c r="GK90" s="880"/>
      <c r="GL90" s="880"/>
      <c r="GM90" s="880"/>
      <c r="GN90" s="880"/>
      <c r="GO90" s="880"/>
      <c r="GP90" s="880"/>
      <c r="GQ90" s="880"/>
      <c r="GR90" s="880"/>
      <c r="GS90" s="880"/>
      <c r="GT90" s="880"/>
      <c r="GU90" s="880"/>
      <c r="GV90" s="880"/>
      <c r="GW90" s="880"/>
      <c r="GX90" s="880"/>
      <c r="GY90" s="880"/>
      <c r="GZ90" s="880"/>
      <c r="HA90" s="880"/>
      <c r="HB90" s="880"/>
      <c r="HC90" s="880"/>
      <c r="HD90" s="880"/>
      <c r="HE90" s="880"/>
      <c r="HF90" s="880"/>
      <c r="HG90" s="880"/>
      <c r="HH90" s="880"/>
      <c r="HI90" s="880"/>
      <c r="HJ90" s="880"/>
      <c r="HK90" s="880"/>
      <c r="HL90" s="880"/>
      <c r="HM90" s="880"/>
      <c r="HN90" s="880"/>
      <c r="HO90" s="880"/>
      <c r="HP90" s="880"/>
      <c r="HQ90" s="880"/>
      <c r="HR90" s="880"/>
      <c r="HS90" s="880"/>
      <c r="HT90" s="880"/>
      <c r="HU90" s="880"/>
      <c r="HV90" s="880"/>
      <c r="HW90" s="880"/>
      <c r="HX90" s="880"/>
      <c r="HY90" s="880"/>
      <c r="HZ90" s="880"/>
      <c r="IA90" s="880"/>
      <c r="IB90" s="880"/>
      <c r="IC90" s="880"/>
      <c r="ID90" s="880"/>
      <c r="IE90" s="880"/>
      <c r="IF90" s="880"/>
      <c r="IG90" s="880"/>
      <c r="IH90" s="880"/>
      <c r="II90" s="880"/>
      <c r="IJ90" s="880"/>
      <c r="IK90" s="880"/>
      <c r="IL90" s="880"/>
      <c r="IM90" s="880"/>
      <c r="IN90" s="880"/>
      <c r="IO90" s="880"/>
      <c r="IP90" s="880"/>
      <c r="IQ90" s="880"/>
      <c r="IR90" s="880"/>
      <c r="IS90" s="880"/>
      <c r="IT90" s="880"/>
      <c r="IU90" s="880"/>
      <c r="IV90" s="880"/>
    </row>
    <row r="91" spans="1:256" s="881" customFormat="1" ht="18.75" customHeight="1">
      <c r="A91" s="868" t="s">
        <v>2480</v>
      </c>
      <c r="B91" s="868">
        <v>5</v>
      </c>
      <c r="C91" s="869" t="s">
        <v>2481</v>
      </c>
      <c r="D91" s="870" t="s">
        <v>2492</v>
      </c>
      <c r="E91" s="870" t="s">
        <v>2483</v>
      </c>
      <c r="F91" s="870"/>
      <c r="G91" s="993" t="s">
        <v>2502</v>
      </c>
      <c r="H91" s="870" t="s">
        <v>2503</v>
      </c>
      <c r="I91" s="871" t="s">
        <v>2504</v>
      </c>
      <c r="J91" s="872" t="s">
        <v>2487</v>
      </c>
      <c r="K91" s="872" t="s">
        <v>2505</v>
      </c>
      <c r="L91" s="870"/>
      <c r="M91" s="873">
        <f>6.788*4</f>
        <v>27.152000000000001</v>
      </c>
      <c r="N91" s="874"/>
      <c r="O91" s="874">
        <v>7.5</v>
      </c>
      <c r="P91" s="874"/>
      <c r="Q91" s="875"/>
      <c r="R91" s="875">
        <v>22</v>
      </c>
      <c r="S91" s="876">
        <v>9.49333333333333E-2</v>
      </c>
      <c r="T91" s="870"/>
      <c r="U91" s="875"/>
      <c r="V91" s="877">
        <v>41.6</v>
      </c>
      <c r="W91" s="874"/>
      <c r="X91" s="874">
        <v>10.4</v>
      </c>
      <c r="Y91" s="874"/>
      <c r="Z91" s="874"/>
      <c r="AA91" s="874">
        <f t="shared" si="2"/>
        <v>7.1911151999999987</v>
      </c>
      <c r="AB91" s="870"/>
      <c r="AC91" s="872"/>
      <c r="AD91" s="872"/>
      <c r="AE91" s="870"/>
      <c r="AF91" s="870"/>
      <c r="AG91" s="870"/>
      <c r="AH91" s="870"/>
      <c r="AI91" s="878"/>
      <c r="AJ91" s="879"/>
      <c r="AK91" s="879"/>
      <c r="AL91" s="879"/>
      <c r="AM91" s="879"/>
      <c r="AN91" s="879"/>
      <c r="AO91" s="880"/>
      <c r="AP91" s="880"/>
      <c r="AQ91" s="880"/>
      <c r="AR91" s="880"/>
      <c r="AS91" s="880"/>
      <c r="AT91" s="880"/>
      <c r="AU91" s="880"/>
      <c r="AV91" s="880"/>
      <c r="AW91" s="880"/>
      <c r="AX91" s="880"/>
      <c r="AY91" s="880"/>
      <c r="AZ91" s="880"/>
      <c r="BA91" s="880"/>
      <c r="BB91" s="880"/>
      <c r="BC91" s="880"/>
      <c r="BD91" s="880"/>
      <c r="BE91" s="880"/>
      <c r="BF91" s="880"/>
      <c r="BG91" s="880"/>
      <c r="BH91" s="880"/>
      <c r="BI91" s="880"/>
      <c r="BJ91" s="880"/>
      <c r="BK91" s="880"/>
      <c r="BL91" s="880"/>
      <c r="BM91" s="880"/>
      <c r="BN91" s="880"/>
      <c r="BO91" s="880"/>
      <c r="BP91" s="880"/>
      <c r="BQ91" s="880"/>
      <c r="BR91" s="880"/>
      <c r="BS91" s="880"/>
      <c r="BT91" s="880"/>
      <c r="BU91" s="880"/>
      <c r="BV91" s="880"/>
      <c r="BW91" s="880"/>
      <c r="BX91" s="880"/>
      <c r="BY91" s="880"/>
      <c r="BZ91" s="880"/>
      <c r="CA91" s="880"/>
      <c r="CB91" s="880"/>
      <c r="CC91" s="880"/>
      <c r="CD91" s="880"/>
      <c r="CE91" s="880"/>
      <c r="CF91" s="880"/>
      <c r="CG91" s="880"/>
      <c r="CH91" s="880"/>
      <c r="CI91" s="880"/>
      <c r="CJ91" s="880"/>
      <c r="CK91" s="880"/>
      <c r="CL91" s="880"/>
      <c r="CM91" s="880"/>
      <c r="CN91" s="880"/>
      <c r="CO91" s="880"/>
      <c r="CP91" s="880"/>
      <c r="CQ91" s="880"/>
      <c r="CR91" s="880"/>
      <c r="CS91" s="880"/>
      <c r="CT91" s="880"/>
      <c r="CU91" s="880"/>
      <c r="CV91" s="880"/>
      <c r="CW91" s="880"/>
      <c r="CX91" s="880"/>
      <c r="CY91" s="880"/>
      <c r="CZ91" s="880"/>
      <c r="DA91" s="880"/>
      <c r="DB91" s="880"/>
      <c r="DC91" s="880"/>
      <c r="DD91" s="880"/>
      <c r="DE91" s="880"/>
      <c r="DF91" s="880"/>
      <c r="DG91" s="880"/>
      <c r="DH91" s="880"/>
      <c r="DI91" s="880"/>
      <c r="DJ91" s="880"/>
      <c r="DK91" s="880"/>
      <c r="DL91" s="880"/>
      <c r="DM91" s="880"/>
      <c r="DN91" s="880"/>
      <c r="DO91" s="880"/>
      <c r="DP91" s="880"/>
      <c r="DQ91" s="880"/>
      <c r="DR91" s="880"/>
      <c r="DS91" s="880"/>
      <c r="DT91" s="880"/>
      <c r="DU91" s="880"/>
      <c r="DV91" s="880"/>
      <c r="DW91" s="880"/>
      <c r="DX91" s="880"/>
      <c r="DY91" s="880"/>
      <c r="DZ91" s="880"/>
      <c r="EA91" s="880"/>
      <c r="EB91" s="880"/>
      <c r="EC91" s="880"/>
      <c r="ED91" s="880"/>
      <c r="EE91" s="880"/>
      <c r="EF91" s="880"/>
      <c r="EG91" s="880"/>
      <c r="EH91" s="880"/>
      <c r="EI91" s="880"/>
      <c r="EJ91" s="880"/>
      <c r="EK91" s="880"/>
      <c r="EL91" s="880"/>
      <c r="EM91" s="880"/>
      <c r="EN91" s="880"/>
      <c r="EO91" s="880"/>
      <c r="EP91" s="880"/>
      <c r="EQ91" s="880"/>
      <c r="ER91" s="880"/>
      <c r="ES91" s="880"/>
      <c r="ET91" s="880"/>
      <c r="EU91" s="880"/>
      <c r="EV91" s="880"/>
      <c r="EW91" s="880"/>
      <c r="EX91" s="880"/>
      <c r="EY91" s="880"/>
      <c r="EZ91" s="880"/>
      <c r="FA91" s="880"/>
      <c r="FB91" s="880"/>
      <c r="FC91" s="880"/>
      <c r="FD91" s="880"/>
      <c r="FE91" s="880"/>
      <c r="FF91" s="880"/>
      <c r="FG91" s="880"/>
      <c r="FH91" s="880"/>
      <c r="FI91" s="880"/>
      <c r="FJ91" s="880"/>
      <c r="FK91" s="880"/>
      <c r="FL91" s="880"/>
      <c r="FM91" s="880"/>
      <c r="FN91" s="880"/>
      <c r="FO91" s="880"/>
      <c r="FP91" s="880"/>
      <c r="FQ91" s="880"/>
      <c r="FR91" s="880"/>
      <c r="FS91" s="880"/>
      <c r="FT91" s="880"/>
      <c r="FU91" s="880"/>
      <c r="FV91" s="880"/>
      <c r="FW91" s="880"/>
      <c r="FX91" s="880"/>
      <c r="FY91" s="880"/>
      <c r="FZ91" s="880"/>
      <c r="GA91" s="880"/>
      <c r="GB91" s="880"/>
      <c r="GC91" s="880"/>
      <c r="GD91" s="880"/>
      <c r="GE91" s="880"/>
      <c r="GF91" s="880"/>
      <c r="GG91" s="880"/>
      <c r="GH91" s="880"/>
      <c r="GI91" s="880"/>
      <c r="GJ91" s="880"/>
      <c r="GK91" s="880"/>
      <c r="GL91" s="880"/>
      <c r="GM91" s="880"/>
      <c r="GN91" s="880"/>
      <c r="GO91" s="880"/>
      <c r="GP91" s="880"/>
      <c r="GQ91" s="880"/>
      <c r="GR91" s="880"/>
      <c r="GS91" s="880"/>
      <c r="GT91" s="880"/>
      <c r="GU91" s="880"/>
      <c r="GV91" s="880"/>
      <c r="GW91" s="880"/>
      <c r="GX91" s="880"/>
      <c r="GY91" s="880"/>
      <c r="GZ91" s="880"/>
      <c r="HA91" s="880"/>
      <c r="HB91" s="880"/>
      <c r="HC91" s="880"/>
      <c r="HD91" s="880"/>
      <c r="HE91" s="880"/>
      <c r="HF91" s="880"/>
      <c r="HG91" s="880"/>
      <c r="HH91" s="880"/>
      <c r="HI91" s="880"/>
      <c r="HJ91" s="880"/>
      <c r="HK91" s="880"/>
      <c r="HL91" s="880"/>
      <c r="HM91" s="880"/>
      <c r="HN91" s="880"/>
      <c r="HO91" s="880"/>
      <c r="HP91" s="880"/>
      <c r="HQ91" s="880"/>
      <c r="HR91" s="880"/>
      <c r="HS91" s="880"/>
      <c r="HT91" s="880"/>
      <c r="HU91" s="880"/>
      <c r="HV91" s="880"/>
      <c r="HW91" s="880"/>
      <c r="HX91" s="880"/>
      <c r="HY91" s="880"/>
      <c r="HZ91" s="880"/>
      <c r="IA91" s="880"/>
      <c r="IB91" s="880"/>
      <c r="IC91" s="880"/>
      <c r="ID91" s="880"/>
      <c r="IE91" s="880"/>
      <c r="IF91" s="880"/>
      <c r="IG91" s="880"/>
      <c r="IH91" s="880"/>
      <c r="II91" s="880"/>
      <c r="IJ91" s="880"/>
      <c r="IK91" s="880"/>
      <c r="IL91" s="880"/>
      <c r="IM91" s="880"/>
      <c r="IN91" s="880"/>
      <c r="IO91" s="880"/>
      <c r="IP91" s="880"/>
      <c r="IQ91" s="880"/>
      <c r="IR91" s="880"/>
      <c r="IS91" s="880"/>
      <c r="IT91" s="880"/>
      <c r="IU91" s="880"/>
      <c r="IV91" s="880"/>
    </row>
    <row r="92" spans="1:256" s="881" customFormat="1" ht="18.75" customHeight="1">
      <c r="A92" s="868" t="s">
        <v>2480</v>
      </c>
      <c r="B92" s="868">
        <v>6</v>
      </c>
      <c r="C92" s="869" t="s">
        <v>2481</v>
      </c>
      <c r="D92" s="870" t="s">
        <v>2492</v>
      </c>
      <c r="E92" s="870" t="s">
        <v>2483</v>
      </c>
      <c r="F92" s="870"/>
      <c r="G92" s="993" t="s">
        <v>2506</v>
      </c>
      <c r="H92" s="870" t="s">
        <v>2507</v>
      </c>
      <c r="I92" s="871" t="s">
        <v>2508</v>
      </c>
      <c r="J92" s="872" t="s">
        <v>2487</v>
      </c>
      <c r="K92" s="872" t="s">
        <v>2488</v>
      </c>
      <c r="L92" s="870"/>
      <c r="M92" s="873">
        <f>6.31967972222222*4</f>
        <v>25.278718888888879</v>
      </c>
      <c r="N92" s="874"/>
      <c r="O92" s="874">
        <v>6.9</v>
      </c>
      <c r="P92" s="874"/>
      <c r="Q92" s="875"/>
      <c r="R92" s="875">
        <v>15.6</v>
      </c>
      <c r="S92" s="876">
        <v>8.4104388083736076E-2</v>
      </c>
      <c r="T92" s="870"/>
      <c r="U92" s="875"/>
      <c r="V92" s="877">
        <v>31.6</v>
      </c>
      <c r="W92" s="874">
        <v>7.9</v>
      </c>
      <c r="X92" s="874">
        <v>8.3000000000000007</v>
      </c>
      <c r="Y92" s="874"/>
      <c r="Z92" s="874"/>
      <c r="AA92" s="874">
        <f t="shared" si="2"/>
        <v>11.577150677444431</v>
      </c>
      <c r="AB92" s="870"/>
      <c r="AC92" s="872"/>
      <c r="AD92" s="872"/>
      <c r="AE92" s="870"/>
      <c r="AF92" s="870"/>
      <c r="AG92" s="870"/>
      <c r="AH92" s="870"/>
      <c r="AI92" s="878"/>
      <c r="AJ92" s="879"/>
      <c r="AK92" s="879"/>
      <c r="AL92" s="879"/>
      <c r="AM92" s="879"/>
      <c r="AN92" s="879"/>
      <c r="AO92" s="880"/>
      <c r="AP92" s="880"/>
      <c r="AQ92" s="880"/>
      <c r="AR92" s="880"/>
      <c r="AS92" s="880"/>
      <c r="AT92" s="880"/>
      <c r="AU92" s="880"/>
      <c r="AV92" s="880"/>
      <c r="AW92" s="880"/>
      <c r="AX92" s="880"/>
      <c r="AY92" s="880"/>
      <c r="AZ92" s="880"/>
      <c r="BA92" s="880"/>
      <c r="BB92" s="880"/>
      <c r="BC92" s="880"/>
      <c r="BD92" s="880"/>
      <c r="BE92" s="880"/>
      <c r="BF92" s="880"/>
      <c r="BG92" s="880"/>
      <c r="BH92" s="880"/>
      <c r="BI92" s="880"/>
      <c r="BJ92" s="880"/>
      <c r="BK92" s="880"/>
      <c r="BL92" s="880"/>
      <c r="BM92" s="880"/>
      <c r="BN92" s="880"/>
      <c r="BO92" s="880"/>
      <c r="BP92" s="880"/>
      <c r="BQ92" s="880"/>
      <c r="BR92" s="880"/>
      <c r="BS92" s="880"/>
      <c r="BT92" s="880"/>
      <c r="BU92" s="880"/>
      <c r="BV92" s="880"/>
      <c r="BW92" s="880"/>
      <c r="BX92" s="880"/>
      <c r="BY92" s="880"/>
      <c r="BZ92" s="880"/>
      <c r="CA92" s="880"/>
      <c r="CB92" s="880"/>
      <c r="CC92" s="880"/>
      <c r="CD92" s="880"/>
      <c r="CE92" s="880"/>
      <c r="CF92" s="880"/>
      <c r="CG92" s="880"/>
      <c r="CH92" s="880"/>
      <c r="CI92" s="880"/>
      <c r="CJ92" s="880"/>
      <c r="CK92" s="880"/>
      <c r="CL92" s="880"/>
      <c r="CM92" s="880"/>
      <c r="CN92" s="880"/>
      <c r="CO92" s="880"/>
      <c r="CP92" s="880"/>
      <c r="CQ92" s="880"/>
      <c r="CR92" s="880"/>
      <c r="CS92" s="880"/>
      <c r="CT92" s="880"/>
      <c r="CU92" s="880"/>
      <c r="CV92" s="880"/>
      <c r="CW92" s="880"/>
      <c r="CX92" s="880"/>
      <c r="CY92" s="880"/>
      <c r="CZ92" s="880"/>
      <c r="DA92" s="880"/>
      <c r="DB92" s="880"/>
      <c r="DC92" s="880"/>
      <c r="DD92" s="880"/>
      <c r="DE92" s="880"/>
      <c r="DF92" s="880"/>
      <c r="DG92" s="880"/>
      <c r="DH92" s="880"/>
      <c r="DI92" s="880"/>
      <c r="DJ92" s="880"/>
      <c r="DK92" s="880"/>
      <c r="DL92" s="880"/>
      <c r="DM92" s="880"/>
      <c r="DN92" s="880"/>
      <c r="DO92" s="880"/>
      <c r="DP92" s="880"/>
      <c r="DQ92" s="880"/>
      <c r="DR92" s="880"/>
      <c r="DS92" s="880"/>
      <c r="DT92" s="880"/>
      <c r="DU92" s="880"/>
      <c r="DV92" s="880"/>
      <c r="DW92" s="880"/>
      <c r="DX92" s="880"/>
      <c r="DY92" s="880"/>
      <c r="DZ92" s="880"/>
      <c r="EA92" s="880"/>
      <c r="EB92" s="880"/>
      <c r="EC92" s="880"/>
      <c r="ED92" s="880"/>
      <c r="EE92" s="880"/>
      <c r="EF92" s="880"/>
      <c r="EG92" s="880"/>
      <c r="EH92" s="880"/>
      <c r="EI92" s="880"/>
      <c r="EJ92" s="880"/>
      <c r="EK92" s="880"/>
      <c r="EL92" s="880"/>
      <c r="EM92" s="880"/>
      <c r="EN92" s="880"/>
      <c r="EO92" s="880"/>
      <c r="EP92" s="880"/>
      <c r="EQ92" s="880"/>
      <c r="ER92" s="880"/>
      <c r="ES92" s="880"/>
      <c r="ET92" s="880"/>
      <c r="EU92" s="880"/>
      <c r="EV92" s="880"/>
      <c r="EW92" s="880"/>
      <c r="EX92" s="880"/>
      <c r="EY92" s="880"/>
      <c r="EZ92" s="880"/>
      <c r="FA92" s="880"/>
      <c r="FB92" s="880"/>
      <c r="FC92" s="880"/>
      <c r="FD92" s="880"/>
      <c r="FE92" s="880"/>
      <c r="FF92" s="880"/>
      <c r="FG92" s="880"/>
      <c r="FH92" s="880"/>
      <c r="FI92" s="880"/>
      <c r="FJ92" s="880"/>
      <c r="FK92" s="880"/>
      <c r="FL92" s="880"/>
      <c r="FM92" s="880"/>
      <c r="FN92" s="880"/>
      <c r="FO92" s="880"/>
      <c r="FP92" s="880"/>
      <c r="FQ92" s="880"/>
      <c r="FR92" s="880"/>
      <c r="FS92" s="880"/>
      <c r="FT92" s="880"/>
      <c r="FU92" s="880"/>
      <c r="FV92" s="880"/>
      <c r="FW92" s="880"/>
      <c r="FX92" s="880"/>
      <c r="FY92" s="880"/>
      <c r="FZ92" s="880"/>
      <c r="GA92" s="880"/>
      <c r="GB92" s="880"/>
      <c r="GC92" s="880"/>
      <c r="GD92" s="880"/>
      <c r="GE92" s="880"/>
      <c r="GF92" s="880"/>
      <c r="GG92" s="880"/>
      <c r="GH92" s="880"/>
      <c r="GI92" s="880"/>
      <c r="GJ92" s="880"/>
      <c r="GK92" s="880"/>
      <c r="GL92" s="880"/>
      <c r="GM92" s="880"/>
      <c r="GN92" s="880"/>
      <c r="GO92" s="880"/>
      <c r="GP92" s="880"/>
      <c r="GQ92" s="880"/>
      <c r="GR92" s="880"/>
      <c r="GS92" s="880"/>
      <c r="GT92" s="880"/>
      <c r="GU92" s="880"/>
      <c r="GV92" s="880"/>
      <c r="GW92" s="880"/>
      <c r="GX92" s="880"/>
      <c r="GY92" s="880"/>
      <c r="GZ92" s="880"/>
      <c r="HA92" s="880"/>
      <c r="HB92" s="880"/>
      <c r="HC92" s="880"/>
      <c r="HD92" s="880"/>
      <c r="HE92" s="880"/>
      <c r="HF92" s="880"/>
      <c r="HG92" s="880"/>
      <c r="HH92" s="880"/>
      <c r="HI92" s="880"/>
      <c r="HJ92" s="880"/>
      <c r="HK92" s="880"/>
      <c r="HL92" s="880"/>
      <c r="HM92" s="880"/>
      <c r="HN92" s="880"/>
      <c r="HO92" s="880"/>
      <c r="HP92" s="880"/>
      <c r="HQ92" s="880"/>
      <c r="HR92" s="880"/>
      <c r="HS92" s="880"/>
      <c r="HT92" s="880"/>
      <c r="HU92" s="880"/>
      <c r="HV92" s="880"/>
      <c r="HW92" s="880"/>
      <c r="HX92" s="880"/>
      <c r="HY92" s="880"/>
      <c r="HZ92" s="880"/>
      <c r="IA92" s="880"/>
      <c r="IB92" s="880"/>
      <c r="IC92" s="880"/>
      <c r="ID92" s="880"/>
      <c r="IE92" s="880"/>
      <c r="IF92" s="880"/>
      <c r="IG92" s="880"/>
      <c r="IH92" s="880"/>
      <c r="II92" s="880"/>
      <c r="IJ92" s="880"/>
      <c r="IK92" s="880"/>
      <c r="IL92" s="880"/>
      <c r="IM92" s="880"/>
      <c r="IN92" s="880"/>
      <c r="IO92" s="880"/>
      <c r="IP92" s="880"/>
      <c r="IQ92" s="880"/>
      <c r="IR92" s="880"/>
      <c r="IS92" s="880"/>
      <c r="IT92" s="880"/>
      <c r="IU92" s="880"/>
      <c r="IV92" s="880"/>
    </row>
    <row r="93" spans="1:256" s="881" customFormat="1" ht="18.75" customHeight="1">
      <c r="A93" s="868" t="s">
        <v>2480</v>
      </c>
      <c r="B93" s="868">
        <v>7</v>
      </c>
      <c r="C93" s="869" t="s">
        <v>2481</v>
      </c>
      <c r="D93" s="870" t="s">
        <v>2492</v>
      </c>
      <c r="E93" s="870" t="s">
        <v>2483</v>
      </c>
      <c r="F93" s="870"/>
      <c r="G93" s="993" t="s">
        <v>2509</v>
      </c>
      <c r="H93" s="870" t="s">
        <v>2510</v>
      </c>
      <c r="I93" s="871" t="s">
        <v>2511</v>
      </c>
      <c r="J93" s="872" t="s">
        <v>2512</v>
      </c>
      <c r="K93" s="872" t="s">
        <v>2513</v>
      </c>
      <c r="L93" s="870"/>
      <c r="M93" s="873">
        <f>6.05977777777778*4</f>
        <v>24.239111111111121</v>
      </c>
      <c r="N93" s="874"/>
      <c r="O93" s="874">
        <v>6.8</v>
      </c>
      <c r="P93" s="874"/>
      <c r="Q93" s="875"/>
      <c r="R93" s="875">
        <v>22</v>
      </c>
      <c r="S93" s="876">
        <v>0.10885620915032665</v>
      </c>
      <c r="T93" s="870"/>
      <c r="U93" s="875"/>
      <c r="V93" s="877">
        <v>55.6</v>
      </c>
      <c r="W93" s="874">
        <v>13.9</v>
      </c>
      <c r="X93" s="874">
        <v>10.8</v>
      </c>
      <c r="Y93" s="874"/>
      <c r="Z93" s="874"/>
      <c r="AA93" s="874">
        <f t="shared" si="2"/>
        <v>4.0594683555555662</v>
      </c>
      <c r="AB93" s="870"/>
      <c r="AC93" s="872"/>
      <c r="AD93" s="872"/>
      <c r="AE93" s="870"/>
      <c r="AF93" s="870"/>
      <c r="AG93" s="870"/>
      <c r="AH93" s="870"/>
      <c r="AI93" s="878"/>
      <c r="AJ93" s="879"/>
      <c r="AK93" s="879"/>
      <c r="AL93" s="879"/>
      <c r="AM93" s="879"/>
      <c r="AN93" s="879"/>
      <c r="AO93" s="880"/>
      <c r="AP93" s="880"/>
      <c r="AQ93" s="880"/>
      <c r="AR93" s="880"/>
      <c r="AS93" s="880"/>
      <c r="AT93" s="880"/>
      <c r="AU93" s="880"/>
      <c r="AV93" s="880"/>
      <c r="AW93" s="880"/>
      <c r="AX93" s="880"/>
      <c r="AY93" s="880"/>
      <c r="AZ93" s="880"/>
      <c r="BA93" s="880"/>
      <c r="BB93" s="880"/>
      <c r="BC93" s="880"/>
      <c r="BD93" s="880"/>
      <c r="BE93" s="880"/>
      <c r="BF93" s="880"/>
      <c r="BG93" s="880"/>
      <c r="BH93" s="880"/>
      <c r="BI93" s="880"/>
      <c r="BJ93" s="880"/>
      <c r="BK93" s="880"/>
      <c r="BL93" s="880"/>
      <c r="BM93" s="880"/>
      <c r="BN93" s="880"/>
      <c r="BO93" s="880"/>
      <c r="BP93" s="880"/>
      <c r="BQ93" s="880"/>
      <c r="BR93" s="880"/>
      <c r="BS93" s="880"/>
      <c r="BT93" s="880"/>
      <c r="BU93" s="880"/>
      <c r="BV93" s="880"/>
      <c r="BW93" s="880"/>
      <c r="BX93" s="880"/>
      <c r="BY93" s="880"/>
      <c r="BZ93" s="880"/>
      <c r="CA93" s="880"/>
      <c r="CB93" s="880"/>
      <c r="CC93" s="880"/>
      <c r="CD93" s="880"/>
      <c r="CE93" s="880"/>
      <c r="CF93" s="880"/>
      <c r="CG93" s="880"/>
      <c r="CH93" s="880"/>
      <c r="CI93" s="880"/>
      <c r="CJ93" s="880"/>
      <c r="CK93" s="880"/>
      <c r="CL93" s="880"/>
      <c r="CM93" s="880"/>
      <c r="CN93" s="880"/>
      <c r="CO93" s="880"/>
      <c r="CP93" s="880"/>
      <c r="CQ93" s="880"/>
      <c r="CR93" s="880"/>
      <c r="CS93" s="880"/>
      <c r="CT93" s="880"/>
      <c r="CU93" s="880"/>
      <c r="CV93" s="880"/>
      <c r="CW93" s="880"/>
      <c r="CX93" s="880"/>
      <c r="CY93" s="880"/>
      <c r="CZ93" s="880"/>
      <c r="DA93" s="880"/>
      <c r="DB93" s="880"/>
      <c r="DC93" s="880"/>
      <c r="DD93" s="880"/>
      <c r="DE93" s="880"/>
      <c r="DF93" s="880"/>
      <c r="DG93" s="880"/>
      <c r="DH93" s="880"/>
      <c r="DI93" s="880"/>
      <c r="DJ93" s="880"/>
      <c r="DK93" s="880"/>
      <c r="DL93" s="880"/>
      <c r="DM93" s="880"/>
      <c r="DN93" s="880"/>
      <c r="DO93" s="880"/>
      <c r="DP93" s="880"/>
      <c r="DQ93" s="880"/>
      <c r="DR93" s="880"/>
      <c r="DS93" s="880"/>
      <c r="DT93" s="880"/>
      <c r="DU93" s="880"/>
      <c r="DV93" s="880"/>
      <c r="DW93" s="880"/>
      <c r="DX93" s="880"/>
      <c r="DY93" s="880"/>
      <c r="DZ93" s="880"/>
      <c r="EA93" s="880"/>
      <c r="EB93" s="880"/>
      <c r="EC93" s="880"/>
      <c r="ED93" s="880"/>
      <c r="EE93" s="880"/>
      <c r="EF93" s="880"/>
      <c r="EG93" s="880"/>
      <c r="EH93" s="880"/>
      <c r="EI93" s="880"/>
      <c r="EJ93" s="880"/>
      <c r="EK93" s="880"/>
      <c r="EL93" s="880"/>
      <c r="EM93" s="880"/>
      <c r="EN93" s="880"/>
      <c r="EO93" s="880"/>
      <c r="EP93" s="880"/>
      <c r="EQ93" s="880"/>
      <c r="ER93" s="880"/>
      <c r="ES93" s="880"/>
      <c r="ET93" s="880"/>
      <c r="EU93" s="880"/>
      <c r="EV93" s="880"/>
      <c r="EW93" s="880"/>
      <c r="EX93" s="880"/>
      <c r="EY93" s="880"/>
      <c r="EZ93" s="880"/>
      <c r="FA93" s="880"/>
      <c r="FB93" s="880"/>
      <c r="FC93" s="880"/>
      <c r="FD93" s="880"/>
      <c r="FE93" s="880"/>
      <c r="FF93" s="880"/>
      <c r="FG93" s="880"/>
      <c r="FH93" s="880"/>
      <c r="FI93" s="880"/>
      <c r="FJ93" s="880"/>
      <c r="FK93" s="880"/>
      <c r="FL93" s="880"/>
      <c r="FM93" s="880"/>
      <c r="FN93" s="880"/>
      <c r="FO93" s="880"/>
      <c r="FP93" s="880"/>
      <c r="FQ93" s="880"/>
      <c r="FR93" s="880"/>
      <c r="FS93" s="880"/>
      <c r="FT93" s="880"/>
      <c r="FU93" s="880"/>
      <c r="FV93" s="880"/>
      <c r="FW93" s="880"/>
      <c r="FX93" s="880"/>
      <c r="FY93" s="880"/>
      <c r="FZ93" s="880"/>
      <c r="GA93" s="880"/>
      <c r="GB93" s="880"/>
      <c r="GC93" s="880"/>
      <c r="GD93" s="880"/>
      <c r="GE93" s="880"/>
      <c r="GF93" s="880"/>
      <c r="GG93" s="880"/>
      <c r="GH93" s="880"/>
      <c r="GI93" s="880"/>
      <c r="GJ93" s="880"/>
      <c r="GK93" s="880"/>
      <c r="GL93" s="880"/>
      <c r="GM93" s="880"/>
      <c r="GN93" s="880"/>
      <c r="GO93" s="880"/>
      <c r="GP93" s="880"/>
      <c r="GQ93" s="880"/>
      <c r="GR93" s="880"/>
      <c r="GS93" s="880"/>
      <c r="GT93" s="880"/>
      <c r="GU93" s="880"/>
      <c r="GV93" s="880"/>
      <c r="GW93" s="880"/>
      <c r="GX93" s="880"/>
      <c r="GY93" s="880"/>
      <c r="GZ93" s="880"/>
      <c r="HA93" s="880"/>
      <c r="HB93" s="880"/>
      <c r="HC93" s="880"/>
      <c r="HD93" s="880"/>
      <c r="HE93" s="880"/>
      <c r="HF93" s="880"/>
      <c r="HG93" s="880"/>
      <c r="HH93" s="880"/>
      <c r="HI93" s="880"/>
      <c r="HJ93" s="880"/>
      <c r="HK93" s="880"/>
      <c r="HL93" s="880"/>
      <c r="HM93" s="880"/>
      <c r="HN93" s="880"/>
      <c r="HO93" s="880"/>
      <c r="HP93" s="880"/>
      <c r="HQ93" s="880"/>
      <c r="HR93" s="880"/>
      <c r="HS93" s="880"/>
      <c r="HT93" s="880"/>
      <c r="HU93" s="880"/>
      <c r="HV93" s="880"/>
      <c r="HW93" s="880"/>
      <c r="HX93" s="880"/>
      <c r="HY93" s="880"/>
      <c r="HZ93" s="880"/>
      <c r="IA93" s="880"/>
      <c r="IB93" s="880"/>
      <c r="IC93" s="880"/>
      <c r="ID93" s="880"/>
      <c r="IE93" s="880"/>
      <c r="IF93" s="880"/>
      <c r="IG93" s="880"/>
      <c r="IH93" s="880"/>
      <c r="II93" s="880"/>
      <c r="IJ93" s="880"/>
      <c r="IK93" s="880"/>
      <c r="IL93" s="880"/>
      <c r="IM93" s="880"/>
      <c r="IN93" s="880"/>
      <c r="IO93" s="880"/>
      <c r="IP93" s="880"/>
      <c r="IQ93" s="880"/>
      <c r="IR93" s="880"/>
      <c r="IS93" s="880"/>
      <c r="IT93" s="880"/>
      <c r="IU93" s="880"/>
      <c r="IV93" s="880"/>
    </row>
    <row r="94" spans="1:256" s="895" customFormat="1" ht="18.75" customHeight="1">
      <c r="A94" s="901" t="s">
        <v>2514</v>
      </c>
      <c r="B94" s="868">
        <v>8</v>
      </c>
      <c r="C94" s="883" t="s">
        <v>2286</v>
      </c>
      <c r="D94" s="884" t="s">
        <v>2515</v>
      </c>
      <c r="E94" s="885" t="s">
        <v>2483</v>
      </c>
      <c r="F94" s="885"/>
      <c r="G94" s="994" t="s">
        <v>2516</v>
      </c>
      <c r="H94" s="896" t="s">
        <v>2517</v>
      </c>
      <c r="I94" s="897" t="s">
        <v>2518</v>
      </c>
      <c r="J94" s="887"/>
      <c r="K94" s="887" t="s">
        <v>2519</v>
      </c>
      <c r="L94" s="885"/>
      <c r="M94" s="899">
        <f>8.65*4</f>
        <v>34.6</v>
      </c>
      <c r="N94" s="889"/>
      <c r="O94" s="889">
        <v>9.8000000000000007</v>
      </c>
      <c r="P94" s="889"/>
      <c r="Q94" s="875"/>
      <c r="R94" s="875">
        <v>22</v>
      </c>
      <c r="S94" s="890">
        <v>0.11734693877551024</v>
      </c>
      <c r="T94" s="885"/>
      <c r="U94" s="875"/>
      <c r="V94" s="877">
        <v>43.6</v>
      </c>
      <c r="W94" s="891">
        <v>10.9</v>
      </c>
      <c r="X94" s="891"/>
      <c r="Y94" s="891"/>
      <c r="Z94" s="891"/>
      <c r="AA94" s="874">
        <f t="shared" si="2"/>
        <v>15.198459999999997</v>
      </c>
      <c r="AB94" s="885"/>
      <c r="AC94" s="887"/>
      <c r="AD94" s="887"/>
      <c r="AE94" s="885"/>
      <c r="AF94" s="885"/>
      <c r="AG94" s="885"/>
      <c r="AH94" s="885"/>
      <c r="AI94" s="892"/>
      <c r="AJ94" s="893"/>
      <c r="AK94" s="893"/>
      <c r="AL94" s="893"/>
      <c r="AM94" s="893"/>
      <c r="AN94" s="893"/>
      <c r="AO94" s="894"/>
      <c r="AP94" s="894"/>
      <c r="AQ94" s="894"/>
      <c r="AR94" s="894"/>
      <c r="AS94" s="894"/>
      <c r="AT94" s="894"/>
      <c r="AU94" s="894"/>
      <c r="AV94" s="894"/>
      <c r="AW94" s="894"/>
      <c r="AX94" s="894"/>
      <c r="AY94" s="894"/>
      <c r="AZ94" s="894"/>
      <c r="BA94" s="894"/>
      <c r="BB94" s="894"/>
      <c r="BC94" s="894"/>
      <c r="BD94" s="894"/>
      <c r="BE94" s="894"/>
      <c r="BF94" s="894"/>
      <c r="BG94" s="894"/>
      <c r="BH94" s="894"/>
      <c r="BI94" s="894"/>
      <c r="BJ94" s="894"/>
      <c r="BK94" s="894"/>
      <c r="BL94" s="894"/>
      <c r="BM94" s="894"/>
      <c r="BN94" s="894"/>
      <c r="BO94" s="894"/>
      <c r="BP94" s="894"/>
      <c r="BQ94" s="894"/>
      <c r="BR94" s="894"/>
      <c r="BS94" s="894"/>
      <c r="BT94" s="894"/>
      <c r="BU94" s="894"/>
      <c r="BV94" s="894"/>
      <c r="BW94" s="894"/>
      <c r="BX94" s="894"/>
      <c r="BY94" s="894"/>
      <c r="BZ94" s="894"/>
      <c r="CA94" s="894"/>
      <c r="CB94" s="894"/>
      <c r="CC94" s="894"/>
      <c r="CD94" s="894"/>
      <c r="CE94" s="894"/>
      <c r="CF94" s="894"/>
      <c r="CG94" s="894"/>
      <c r="CH94" s="894"/>
      <c r="CI94" s="894"/>
      <c r="CJ94" s="894"/>
      <c r="CK94" s="894"/>
      <c r="CL94" s="894"/>
      <c r="CM94" s="894"/>
      <c r="CN94" s="894"/>
      <c r="CO94" s="894"/>
      <c r="CP94" s="894"/>
      <c r="CQ94" s="894"/>
      <c r="CR94" s="894"/>
      <c r="CS94" s="894"/>
      <c r="CT94" s="894"/>
      <c r="CU94" s="894"/>
      <c r="CV94" s="894"/>
      <c r="CW94" s="894"/>
      <c r="CX94" s="894"/>
      <c r="CY94" s="894"/>
      <c r="CZ94" s="894"/>
      <c r="DA94" s="894"/>
      <c r="DB94" s="894"/>
      <c r="DC94" s="894"/>
      <c r="DD94" s="894"/>
      <c r="DE94" s="894"/>
      <c r="DF94" s="894"/>
      <c r="DG94" s="894"/>
      <c r="DH94" s="894"/>
      <c r="DI94" s="894"/>
      <c r="DJ94" s="894"/>
      <c r="DK94" s="894"/>
      <c r="DL94" s="894"/>
      <c r="DM94" s="894"/>
      <c r="DN94" s="894"/>
      <c r="DO94" s="894"/>
      <c r="DP94" s="894"/>
      <c r="DQ94" s="894"/>
      <c r="DR94" s="894"/>
      <c r="DS94" s="894"/>
      <c r="DT94" s="894"/>
      <c r="DU94" s="894"/>
      <c r="DV94" s="894"/>
      <c r="DW94" s="894"/>
      <c r="DX94" s="894"/>
      <c r="DY94" s="894"/>
      <c r="DZ94" s="894"/>
      <c r="EA94" s="894"/>
      <c r="EB94" s="894"/>
      <c r="EC94" s="894"/>
      <c r="ED94" s="894"/>
      <c r="EE94" s="894"/>
      <c r="EF94" s="894"/>
      <c r="EG94" s="894"/>
      <c r="EH94" s="894"/>
      <c r="EI94" s="894"/>
      <c r="EJ94" s="894"/>
      <c r="EK94" s="894"/>
      <c r="EL94" s="894"/>
      <c r="EM94" s="894"/>
      <c r="EN94" s="894"/>
      <c r="EO94" s="894"/>
      <c r="EP94" s="894"/>
      <c r="EQ94" s="894"/>
      <c r="ER94" s="894"/>
      <c r="ES94" s="894"/>
      <c r="ET94" s="894"/>
      <c r="EU94" s="894"/>
      <c r="EV94" s="894"/>
      <c r="EW94" s="894"/>
      <c r="EX94" s="894"/>
      <c r="EY94" s="894"/>
      <c r="EZ94" s="894"/>
      <c r="FA94" s="894"/>
      <c r="FB94" s="894"/>
      <c r="FC94" s="894"/>
      <c r="FD94" s="894"/>
      <c r="FE94" s="894"/>
      <c r="FF94" s="894"/>
      <c r="FG94" s="894"/>
      <c r="FH94" s="894"/>
      <c r="FI94" s="894"/>
      <c r="FJ94" s="894"/>
      <c r="FK94" s="894"/>
      <c r="FL94" s="894"/>
      <c r="FM94" s="894"/>
      <c r="FN94" s="894"/>
      <c r="FO94" s="894"/>
      <c r="FP94" s="894"/>
      <c r="FQ94" s="894"/>
      <c r="FR94" s="894"/>
      <c r="FS94" s="894"/>
      <c r="FT94" s="894"/>
      <c r="FU94" s="894"/>
      <c r="FV94" s="894"/>
      <c r="FW94" s="894"/>
      <c r="FX94" s="894"/>
      <c r="FY94" s="894"/>
      <c r="FZ94" s="894"/>
      <c r="GA94" s="894"/>
      <c r="GB94" s="894"/>
      <c r="GC94" s="894"/>
      <c r="GD94" s="894"/>
      <c r="GE94" s="894"/>
      <c r="GF94" s="894"/>
      <c r="GG94" s="894"/>
      <c r="GH94" s="894"/>
      <c r="GI94" s="894"/>
      <c r="GJ94" s="894"/>
      <c r="GK94" s="894"/>
      <c r="GL94" s="894"/>
      <c r="GM94" s="894"/>
      <c r="GN94" s="894"/>
      <c r="GO94" s="894"/>
      <c r="GP94" s="894"/>
      <c r="GQ94" s="894"/>
      <c r="GR94" s="894"/>
      <c r="GS94" s="894"/>
      <c r="GT94" s="894"/>
      <c r="GU94" s="894"/>
      <c r="GV94" s="894"/>
      <c r="GW94" s="894"/>
      <c r="GX94" s="894"/>
      <c r="GY94" s="894"/>
      <c r="GZ94" s="894"/>
      <c r="HA94" s="894"/>
      <c r="HB94" s="894"/>
      <c r="HC94" s="894"/>
      <c r="HD94" s="894"/>
      <c r="HE94" s="894"/>
      <c r="HF94" s="894"/>
      <c r="HG94" s="894"/>
      <c r="HH94" s="894"/>
      <c r="HI94" s="894"/>
      <c r="HJ94" s="894"/>
      <c r="HK94" s="894"/>
      <c r="HL94" s="894"/>
      <c r="HM94" s="894"/>
      <c r="HN94" s="894"/>
      <c r="HO94" s="894"/>
      <c r="HP94" s="894"/>
      <c r="HQ94" s="894"/>
      <c r="HR94" s="894"/>
      <c r="HS94" s="894"/>
      <c r="HT94" s="894"/>
      <c r="HU94" s="894"/>
      <c r="HV94" s="894"/>
      <c r="HW94" s="894"/>
      <c r="HX94" s="894"/>
      <c r="HY94" s="894"/>
      <c r="HZ94" s="894"/>
      <c r="IA94" s="894"/>
      <c r="IB94" s="894"/>
      <c r="IC94" s="894"/>
      <c r="ID94" s="894"/>
      <c r="IE94" s="894"/>
      <c r="IF94" s="894"/>
      <c r="IG94" s="894"/>
      <c r="IH94" s="894"/>
      <c r="II94" s="894"/>
      <c r="IJ94" s="894"/>
      <c r="IK94" s="894"/>
      <c r="IL94" s="894"/>
      <c r="IM94" s="894"/>
      <c r="IN94" s="894"/>
      <c r="IO94" s="894"/>
      <c r="IP94" s="894"/>
      <c r="IQ94" s="894"/>
      <c r="IR94" s="894"/>
      <c r="IS94" s="894"/>
      <c r="IT94" s="894"/>
      <c r="IU94" s="894"/>
      <c r="IV94" s="894"/>
    </row>
    <row r="95" spans="1:256" s="895" customFormat="1" ht="18.75" customHeight="1">
      <c r="A95" s="901" t="s">
        <v>2480</v>
      </c>
      <c r="B95" s="868">
        <v>9</v>
      </c>
      <c r="C95" s="883" t="s">
        <v>2286</v>
      </c>
      <c r="D95" s="884" t="s">
        <v>2492</v>
      </c>
      <c r="E95" s="885" t="s">
        <v>2483</v>
      </c>
      <c r="F95" s="885"/>
      <c r="G95" s="994" t="s">
        <v>2520</v>
      </c>
      <c r="H95" s="896" t="s">
        <v>2521</v>
      </c>
      <c r="I95" s="897" t="s">
        <v>2522</v>
      </c>
      <c r="J95" s="887"/>
      <c r="K95" s="887" t="s">
        <v>2312</v>
      </c>
      <c r="L95" s="885"/>
      <c r="M95" s="899">
        <f>11.74*4</f>
        <v>46.96</v>
      </c>
      <c r="N95" s="889"/>
      <c r="O95" s="889">
        <v>12.9</v>
      </c>
      <c r="P95" s="889"/>
      <c r="Q95" s="875"/>
      <c r="R95" s="875">
        <v>29.9</v>
      </c>
      <c r="S95" s="890">
        <v>8.9922480620155051E-2</v>
      </c>
      <c r="T95" s="885"/>
      <c r="U95" s="875"/>
      <c r="V95" s="877">
        <v>63.9</v>
      </c>
      <c r="W95" s="891">
        <v>13.9</v>
      </c>
      <c r="X95" s="891">
        <v>15.9</v>
      </c>
      <c r="Y95" s="891"/>
      <c r="Z95" s="891"/>
      <c r="AA95" s="874">
        <f t="shared" si="2"/>
        <v>20.586695999999996</v>
      </c>
      <c r="AB95" s="885"/>
      <c r="AC95" s="887"/>
      <c r="AD95" s="887"/>
      <c r="AE95" s="885"/>
      <c r="AF95" s="885"/>
      <c r="AG95" s="885"/>
      <c r="AH95" s="885"/>
      <c r="AI95" s="892"/>
      <c r="AJ95" s="893"/>
      <c r="AK95" s="893"/>
      <c r="AL95" s="893"/>
      <c r="AM95" s="893"/>
      <c r="AN95" s="893"/>
      <c r="AO95" s="894"/>
      <c r="AP95" s="894"/>
      <c r="AQ95" s="894"/>
      <c r="AR95" s="894"/>
      <c r="AS95" s="894"/>
      <c r="AT95" s="894"/>
      <c r="AU95" s="894"/>
      <c r="AV95" s="894"/>
      <c r="AW95" s="894"/>
      <c r="AX95" s="894"/>
      <c r="AY95" s="894"/>
      <c r="AZ95" s="894"/>
      <c r="BA95" s="894"/>
      <c r="BB95" s="894"/>
      <c r="BC95" s="894"/>
      <c r="BD95" s="894"/>
      <c r="BE95" s="894"/>
      <c r="BF95" s="894"/>
      <c r="BG95" s="894"/>
      <c r="BH95" s="894"/>
      <c r="BI95" s="894"/>
      <c r="BJ95" s="894"/>
      <c r="BK95" s="894"/>
      <c r="BL95" s="894"/>
      <c r="BM95" s="894"/>
      <c r="BN95" s="894"/>
      <c r="BO95" s="894"/>
      <c r="BP95" s="894"/>
      <c r="BQ95" s="894"/>
      <c r="BR95" s="894"/>
      <c r="BS95" s="894"/>
      <c r="BT95" s="894"/>
      <c r="BU95" s="894"/>
      <c r="BV95" s="894"/>
      <c r="BW95" s="894"/>
      <c r="BX95" s="894"/>
      <c r="BY95" s="894"/>
      <c r="BZ95" s="894"/>
      <c r="CA95" s="894"/>
      <c r="CB95" s="894"/>
      <c r="CC95" s="894"/>
      <c r="CD95" s="894"/>
      <c r="CE95" s="894"/>
      <c r="CF95" s="894"/>
      <c r="CG95" s="894"/>
      <c r="CH95" s="894"/>
      <c r="CI95" s="894"/>
      <c r="CJ95" s="894"/>
      <c r="CK95" s="894"/>
      <c r="CL95" s="894"/>
      <c r="CM95" s="894"/>
      <c r="CN95" s="894"/>
      <c r="CO95" s="894"/>
      <c r="CP95" s="894"/>
      <c r="CQ95" s="894"/>
      <c r="CR95" s="894"/>
      <c r="CS95" s="894"/>
      <c r="CT95" s="894"/>
      <c r="CU95" s="894"/>
      <c r="CV95" s="894"/>
      <c r="CW95" s="894"/>
      <c r="CX95" s="894"/>
      <c r="CY95" s="894"/>
      <c r="CZ95" s="894"/>
      <c r="DA95" s="894"/>
      <c r="DB95" s="894"/>
      <c r="DC95" s="894"/>
      <c r="DD95" s="894"/>
      <c r="DE95" s="894"/>
      <c r="DF95" s="894"/>
      <c r="DG95" s="894"/>
      <c r="DH95" s="894"/>
      <c r="DI95" s="894"/>
      <c r="DJ95" s="894"/>
      <c r="DK95" s="894"/>
      <c r="DL95" s="894"/>
      <c r="DM95" s="894"/>
      <c r="DN95" s="894"/>
      <c r="DO95" s="894"/>
      <c r="DP95" s="894"/>
      <c r="DQ95" s="894"/>
      <c r="DR95" s="894"/>
      <c r="DS95" s="894"/>
      <c r="DT95" s="894"/>
      <c r="DU95" s="894"/>
      <c r="DV95" s="894"/>
      <c r="DW95" s="894"/>
      <c r="DX95" s="894"/>
      <c r="DY95" s="894"/>
      <c r="DZ95" s="894"/>
      <c r="EA95" s="894"/>
      <c r="EB95" s="894"/>
      <c r="EC95" s="894"/>
      <c r="ED95" s="894"/>
      <c r="EE95" s="894"/>
      <c r="EF95" s="894"/>
      <c r="EG95" s="894"/>
      <c r="EH95" s="894"/>
      <c r="EI95" s="894"/>
      <c r="EJ95" s="894"/>
      <c r="EK95" s="894"/>
      <c r="EL95" s="894"/>
      <c r="EM95" s="894"/>
      <c r="EN95" s="894"/>
      <c r="EO95" s="894"/>
      <c r="EP95" s="894"/>
      <c r="EQ95" s="894"/>
      <c r="ER95" s="894"/>
      <c r="ES95" s="894"/>
      <c r="ET95" s="894"/>
      <c r="EU95" s="894"/>
      <c r="EV95" s="894"/>
      <c r="EW95" s="894"/>
      <c r="EX95" s="894"/>
      <c r="EY95" s="894"/>
      <c r="EZ95" s="894"/>
      <c r="FA95" s="894"/>
      <c r="FB95" s="894"/>
      <c r="FC95" s="894"/>
      <c r="FD95" s="894"/>
      <c r="FE95" s="894"/>
      <c r="FF95" s="894"/>
      <c r="FG95" s="894"/>
      <c r="FH95" s="894"/>
      <c r="FI95" s="894"/>
      <c r="FJ95" s="894"/>
      <c r="FK95" s="894"/>
      <c r="FL95" s="894"/>
      <c r="FM95" s="894"/>
      <c r="FN95" s="894"/>
      <c r="FO95" s="894"/>
      <c r="FP95" s="894"/>
      <c r="FQ95" s="894"/>
      <c r="FR95" s="894"/>
      <c r="FS95" s="894"/>
      <c r="FT95" s="894"/>
      <c r="FU95" s="894"/>
      <c r="FV95" s="894"/>
      <c r="FW95" s="894"/>
      <c r="FX95" s="894"/>
      <c r="FY95" s="894"/>
      <c r="FZ95" s="894"/>
      <c r="GA95" s="894"/>
      <c r="GB95" s="894"/>
      <c r="GC95" s="894"/>
      <c r="GD95" s="894"/>
      <c r="GE95" s="894"/>
      <c r="GF95" s="894"/>
      <c r="GG95" s="894"/>
      <c r="GH95" s="894"/>
      <c r="GI95" s="894"/>
      <c r="GJ95" s="894"/>
      <c r="GK95" s="894"/>
      <c r="GL95" s="894"/>
      <c r="GM95" s="894"/>
      <c r="GN95" s="894"/>
      <c r="GO95" s="894"/>
      <c r="GP95" s="894"/>
      <c r="GQ95" s="894"/>
      <c r="GR95" s="894"/>
      <c r="GS95" s="894"/>
      <c r="GT95" s="894"/>
      <c r="GU95" s="894"/>
      <c r="GV95" s="894"/>
      <c r="GW95" s="894"/>
      <c r="GX95" s="894"/>
      <c r="GY95" s="894"/>
      <c r="GZ95" s="894"/>
      <c r="HA95" s="894"/>
      <c r="HB95" s="894"/>
      <c r="HC95" s="894"/>
      <c r="HD95" s="894"/>
      <c r="HE95" s="894"/>
      <c r="HF95" s="894"/>
      <c r="HG95" s="894"/>
      <c r="HH95" s="894"/>
      <c r="HI95" s="894"/>
      <c r="HJ95" s="894"/>
      <c r="HK95" s="894"/>
      <c r="HL95" s="894"/>
      <c r="HM95" s="894"/>
      <c r="HN95" s="894"/>
      <c r="HO95" s="894"/>
      <c r="HP95" s="894"/>
      <c r="HQ95" s="894"/>
      <c r="HR95" s="894"/>
      <c r="HS95" s="894"/>
      <c r="HT95" s="894"/>
      <c r="HU95" s="894"/>
      <c r="HV95" s="894"/>
      <c r="HW95" s="894"/>
      <c r="HX95" s="894"/>
      <c r="HY95" s="894"/>
      <c r="HZ95" s="894"/>
      <c r="IA95" s="894"/>
      <c r="IB95" s="894"/>
      <c r="IC95" s="894"/>
      <c r="ID95" s="894"/>
      <c r="IE95" s="894"/>
      <c r="IF95" s="894"/>
      <c r="IG95" s="894"/>
      <c r="IH95" s="894"/>
      <c r="II95" s="894"/>
      <c r="IJ95" s="894"/>
      <c r="IK95" s="894"/>
      <c r="IL95" s="894"/>
      <c r="IM95" s="894"/>
      <c r="IN95" s="894"/>
      <c r="IO95" s="894"/>
      <c r="IP95" s="894"/>
      <c r="IQ95" s="894"/>
      <c r="IR95" s="894"/>
      <c r="IS95" s="894"/>
      <c r="IT95" s="894"/>
      <c r="IU95" s="894"/>
      <c r="IV95" s="894"/>
    </row>
    <row r="96" spans="1:256" s="895" customFormat="1" ht="18.75" customHeight="1">
      <c r="A96" s="901" t="s">
        <v>2480</v>
      </c>
      <c r="B96" s="868">
        <v>10</v>
      </c>
      <c r="C96" s="883" t="s">
        <v>2286</v>
      </c>
      <c r="D96" s="884" t="s">
        <v>2492</v>
      </c>
      <c r="E96" s="885" t="s">
        <v>2483</v>
      </c>
      <c r="F96" s="885"/>
      <c r="G96" s="994" t="s">
        <v>2523</v>
      </c>
      <c r="H96" s="896" t="s">
        <v>2524</v>
      </c>
      <c r="I96" s="897" t="s">
        <v>2525</v>
      </c>
      <c r="J96" s="887"/>
      <c r="K96" s="887" t="s">
        <v>2312</v>
      </c>
      <c r="L96" s="885"/>
      <c r="M96" s="899">
        <f>11.74*4</f>
        <v>46.96</v>
      </c>
      <c r="N96" s="889"/>
      <c r="O96" s="889">
        <v>12.9</v>
      </c>
      <c r="P96" s="889"/>
      <c r="Q96" s="875"/>
      <c r="R96" s="875">
        <v>29.9</v>
      </c>
      <c r="S96" s="890">
        <v>8.9922480620155051E-2</v>
      </c>
      <c r="T96" s="885"/>
      <c r="U96" s="875"/>
      <c r="V96" s="877">
        <v>63.9</v>
      </c>
      <c r="W96" s="891">
        <v>13.9</v>
      </c>
      <c r="X96" s="891">
        <v>16</v>
      </c>
      <c r="Y96" s="891"/>
      <c r="Z96" s="891"/>
      <c r="AA96" s="874">
        <f t="shared" si="2"/>
        <v>20.586695999999996</v>
      </c>
      <c r="AB96" s="885"/>
      <c r="AC96" s="887"/>
      <c r="AD96" s="887"/>
      <c r="AE96" s="885"/>
      <c r="AF96" s="885"/>
      <c r="AG96" s="885"/>
      <c r="AH96" s="885"/>
      <c r="AI96" s="892"/>
      <c r="AJ96" s="893"/>
      <c r="AK96" s="893"/>
      <c r="AL96" s="893"/>
      <c r="AM96" s="893"/>
      <c r="AN96" s="893"/>
      <c r="AO96" s="894"/>
      <c r="AP96" s="894"/>
      <c r="AQ96" s="894"/>
      <c r="AR96" s="894"/>
      <c r="AS96" s="894"/>
      <c r="AT96" s="894"/>
      <c r="AU96" s="894"/>
      <c r="AV96" s="894"/>
      <c r="AW96" s="894"/>
      <c r="AX96" s="894"/>
      <c r="AY96" s="894"/>
      <c r="AZ96" s="894"/>
      <c r="BA96" s="894"/>
      <c r="BB96" s="894"/>
      <c r="BC96" s="894"/>
      <c r="BD96" s="894"/>
      <c r="BE96" s="894"/>
      <c r="BF96" s="894"/>
      <c r="BG96" s="894"/>
      <c r="BH96" s="894"/>
      <c r="BI96" s="894"/>
      <c r="BJ96" s="894"/>
      <c r="BK96" s="894"/>
      <c r="BL96" s="894"/>
      <c r="BM96" s="894"/>
      <c r="BN96" s="894"/>
      <c r="BO96" s="894"/>
      <c r="BP96" s="894"/>
      <c r="BQ96" s="894"/>
      <c r="BR96" s="894"/>
      <c r="BS96" s="894"/>
      <c r="BT96" s="894"/>
      <c r="BU96" s="894"/>
      <c r="BV96" s="894"/>
      <c r="BW96" s="894"/>
      <c r="BX96" s="894"/>
      <c r="BY96" s="894"/>
      <c r="BZ96" s="894"/>
      <c r="CA96" s="894"/>
      <c r="CB96" s="894"/>
      <c r="CC96" s="894"/>
      <c r="CD96" s="894"/>
      <c r="CE96" s="894"/>
      <c r="CF96" s="894"/>
      <c r="CG96" s="894"/>
      <c r="CH96" s="894"/>
      <c r="CI96" s="894"/>
      <c r="CJ96" s="894"/>
      <c r="CK96" s="894"/>
      <c r="CL96" s="894"/>
      <c r="CM96" s="894"/>
      <c r="CN96" s="894"/>
      <c r="CO96" s="894"/>
      <c r="CP96" s="894"/>
      <c r="CQ96" s="894"/>
      <c r="CR96" s="894"/>
      <c r="CS96" s="894"/>
      <c r="CT96" s="894"/>
      <c r="CU96" s="894"/>
      <c r="CV96" s="894"/>
      <c r="CW96" s="894"/>
      <c r="CX96" s="894"/>
      <c r="CY96" s="894"/>
      <c r="CZ96" s="894"/>
      <c r="DA96" s="894"/>
      <c r="DB96" s="894"/>
      <c r="DC96" s="894"/>
      <c r="DD96" s="894"/>
      <c r="DE96" s="894"/>
      <c r="DF96" s="894"/>
      <c r="DG96" s="894"/>
      <c r="DH96" s="894"/>
      <c r="DI96" s="894"/>
      <c r="DJ96" s="894"/>
      <c r="DK96" s="894"/>
      <c r="DL96" s="894"/>
      <c r="DM96" s="894"/>
      <c r="DN96" s="894"/>
      <c r="DO96" s="894"/>
      <c r="DP96" s="894"/>
      <c r="DQ96" s="894"/>
      <c r="DR96" s="894"/>
      <c r="DS96" s="894"/>
      <c r="DT96" s="894"/>
      <c r="DU96" s="894"/>
      <c r="DV96" s="894"/>
      <c r="DW96" s="894"/>
      <c r="DX96" s="894"/>
      <c r="DY96" s="894"/>
      <c r="DZ96" s="894"/>
      <c r="EA96" s="894"/>
      <c r="EB96" s="894"/>
      <c r="EC96" s="894"/>
      <c r="ED96" s="894"/>
      <c r="EE96" s="894"/>
      <c r="EF96" s="894"/>
      <c r="EG96" s="894"/>
      <c r="EH96" s="894"/>
      <c r="EI96" s="894"/>
      <c r="EJ96" s="894"/>
      <c r="EK96" s="894"/>
      <c r="EL96" s="894"/>
      <c r="EM96" s="894"/>
      <c r="EN96" s="894"/>
      <c r="EO96" s="894"/>
      <c r="EP96" s="894"/>
      <c r="EQ96" s="894"/>
      <c r="ER96" s="894"/>
      <c r="ES96" s="894"/>
      <c r="ET96" s="894"/>
      <c r="EU96" s="894"/>
      <c r="EV96" s="894"/>
      <c r="EW96" s="894"/>
      <c r="EX96" s="894"/>
      <c r="EY96" s="894"/>
      <c r="EZ96" s="894"/>
      <c r="FA96" s="894"/>
      <c r="FB96" s="894"/>
      <c r="FC96" s="894"/>
      <c r="FD96" s="894"/>
      <c r="FE96" s="894"/>
      <c r="FF96" s="894"/>
      <c r="FG96" s="894"/>
      <c r="FH96" s="894"/>
      <c r="FI96" s="894"/>
      <c r="FJ96" s="894"/>
      <c r="FK96" s="894"/>
      <c r="FL96" s="894"/>
      <c r="FM96" s="894"/>
      <c r="FN96" s="894"/>
      <c r="FO96" s="894"/>
      <c r="FP96" s="894"/>
      <c r="FQ96" s="894"/>
      <c r="FR96" s="894"/>
      <c r="FS96" s="894"/>
      <c r="FT96" s="894"/>
      <c r="FU96" s="894"/>
      <c r="FV96" s="894"/>
      <c r="FW96" s="894"/>
      <c r="FX96" s="894"/>
      <c r="FY96" s="894"/>
      <c r="FZ96" s="894"/>
      <c r="GA96" s="894"/>
      <c r="GB96" s="894"/>
      <c r="GC96" s="894"/>
      <c r="GD96" s="894"/>
      <c r="GE96" s="894"/>
      <c r="GF96" s="894"/>
      <c r="GG96" s="894"/>
      <c r="GH96" s="894"/>
      <c r="GI96" s="894"/>
      <c r="GJ96" s="894"/>
      <c r="GK96" s="894"/>
      <c r="GL96" s="894"/>
      <c r="GM96" s="894"/>
      <c r="GN96" s="894"/>
      <c r="GO96" s="894"/>
      <c r="GP96" s="894"/>
      <c r="GQ96" s="894"/>
      <c r="GR96" s="894"/>
      <c r="GS96" s="894"/>
      <c r="GT96" s="894"/>
      <c r="GU96" s="894"/>
      <c r="GV96" s="894"/>
      <c r="GW96" s="894"/>
      <c r="GX96" s="894"/>
      <c r="GY96" s="894"/>
      <c r="GZ96" s="894"/>
      <c r="HA96" s="894"/>
      <c r="HB96" s="894"/>
      <c r="HC96" s="894"/>
      <c r="HD96" s="894"/>
      <c r="HE96" s="894"/>
      <c r="HF96" s="894"/>
      <c r="HG96" s="894"/>
      <c r="HH96" s="894"/>
      <c r="HI96" s="894"/>
      <c r="HJ96" s="894"/>
      <c r="HK96" s="894"/>
      <c r="HL96" s="894"/>
      <c r="HM96" s="894"/>
      <c r="HN96" s="894"/>
      <c r="HO96" s="894"/>
      <c r="HP96" s="894"/>
      <c r="HQ96" s="894"/>
      <c r="HR96" s="894"/>
      <c r="HS96" s="894"/>
      <c r="HT96" s="894"/>
      <c r="HU96" s="894"/>
      <c r="HV96" s="894"/>
      <c r="HW96" s="894"/>
      <c r="HX96" s="894"/>
      <c r="HY96" s="894"/>
      <c r="HZ96" s="894"/>
      <c r="IA96" s="894"/>
      <c r="IB96" s="894"/>
      <c r="IC96" s="894"/>
      <c r="ID96" s="894"/>
      <c r="IE96" s="894"/>
      <c r="IF96" s="894"/>
      <c r="IG96" s="894"/>
      <c r="IH96" s="894"/>
      <c r="II96" s="894"/>
      <c r="IJ96" s="894"/>
      <c r="IK96" s="894"/>
      <c r="IL96" s="894"/>
      <c r="IM96" s="894"/>
      <c r="IN96" s="894"/>
      <c r="IO96" s="894"/>
      <c r="IP96" s="894"/>
      <c r="IQ96" s="894"/>
      <c r="IR96" s="894"/>
      <c r="IS96" s="894"/>
      <c r="IT96" s="894"/>
      <c r="IU96" s="894"/>
      <c r="IV96" s="894"/>
    </row>
    <row r="97" spans="1:256" s="895" customFormat="1" ht="18.75" customHeight="1">
      <c r="A97" s="901" t="s">
        <v>2480</v>
      </c>
      <c r="B97" s="868">
        <v>11</v>
      </c>
      <c r="C97" s="883" t="s">
        <v>2286</v>
      </c>
      <c r="D97" s="884" t="s">
        <v>2526</v>
      </c>
      <c r="E97" s="885" t="s">
        <v>2483</v>
      </c>
      <c r="F97" s="885"/>
      <c r="G97" s="993" t="s">
        <v>2527</v>
      </c>
      <c r="H97" s="896" t="s">
        <v>2528</v>
      </c>
      <c r="I97" s="897" t="s">
        <v>2529</v>
      </c>
      <c r="J97" s="887"/>
      <c r="K97" s="887" t="s">
        <v>2530</v>
      </c>
      <c r="L97" s="885"/>
      <c r="M97" s="899">
        <f>11.01*2</f>
        <v>22.02</v>
      </c>
      <c r="N97" s="889"/>
      <c r="O97" s="889">
        <v>12</v>
      </c>
      <c r="P97" s="889"/>
      <c r="Q97" s="875"/>
      <c r="R97" s="875">
        <v>13.8</v>
      </c>
      <c r="S97" s="890">
        <v>8.2500000000000018E-2</v>
      </c>
      <c r="T97" s="885"/>
      <c r="U97" s="875"/>
      <c r="V97" s="877">
        <v>27.8</v>
      </c>
      <c r="W97" s="891">
        <v>13.9</v>
      </c>
      <c r="X97" s="891">
        <v>13.5</v>
      </c>
      <c r="Y97" s="891"/>
      <c r="Z97" s="891"/>
      <c r="AA97" s="874">
        <f t="shared" si="2"/>
        <v>9.873701999999998</v>
      </c>
      <c r="AB97" s="885"/>
      <c r="AC97" s="887"/>
      <c r="AD97" s="887"/>
      <c r="AE97" s="885"/>
      <c r="AF97" s="885"/>
      <c r="AG97" s="885"/>
      <c r="AH97" s="885"/>
      <c r="AI97" s="892"/>
      <c r="AJ97" s="893"/>
      <c r="AK97" s="893"/>
      <c r="AL97" s="893"/>
      <c r="AM97" s="893"/>
      <c r="AN97" s="893"/>
      <c r="AO97" s="894"/>
      <c r="AP97" s="894"/>
      <c r="AQ97" s="894"/>
      <c r="AR97" s="894"/>
      <c r="AS97" s="894"/>
      <c r="AT97" s="894"/>
      <c r="AU97" s="894"/>
      <c r="AV97" s="894"/>
      <c r="AW97" s="894"/>
      <c r="AX97" s="894"/>
      <c r="AY97" s="894"/>
      <c r="AZ97" s="894"/>
      <c r="BA97" s="894"/>
      <c r="BB97" s="894"/>
      <c r="BC97" s="894"/>
      <c r="BD97" s="894"/>
      <c r="BE97" s="894"/>
      <c r="BF97" s="894"/>
      <c r="BG97" s="894"/>
      <c r="BH97" s="894"/>
      <c r="BI97" s="894"/>
      <c r="BJ97" s="894"/>
      <c r="BK97" s="894"/>
      <c r="BL97" s="894"/>
      <c r="BM97" s="894"/>
      <c r="BN97" s="894"/>
      <c r="BO97" s="894"/>
      <c r="BP97" s="894"/>
      <c r="BQ97" s="894"/>
      <c r="BR97" s="894"/>
      <c r="BS97" s="894"/>
      <c r="BT97" s="894"/>
      <c r="BU97" s="894"/>
      <c r="BV97" s="894"/>
      <c r="BW97" s="894"/>
      <c r="BX97" s="894"/>
      <c r="BY97" s="894"/>
      <c r="BZ97" s="894"/>
      <c r="CA97" s="894"/>
      <c r="CB97" s="894"/>
      <c r="CC97" s="894"/>
      <c r="CD97" s="894"/>
      <c r="CE97" s="894"/>
      <c r="CF97" s="894"/>
      <c r="CG97" s="894"/>
      <c r="CH97" s="894"/>
      <c r="CI97" s="894"/>
      <c r="CJ97" s="894"/>
      <c r="CK97" s="894"/>
      <c r="CL97" s="894"/>
      <c r="CM97" s="894"/>
      <c r="CN97" s="894"/>
      <c r="CO97" s="894"/>
      <c r="CP97" s="894"/>
      <c r="CQ97" s="894"/>
      <c r="CR97" s="894"/>
      <c r="CS97" s="894"/>
      <c r="CT97" s="894"/>
      <c r="CU97" s="894"/>
      <c r="CV97" s="894"/>
      <c r="CW97" s="894"/>
      <c r="CX97" s="894"/>
      <c r="CY97" s="894"/>
      <c r="CZ97" s="894"/>
      <c r="DA97" s="894"/>
      <c r="DB97" s="894"/>
      <c r="DC97" s="894"/>
      <c r="DD97" s="894"/>
      <c r="DE97" s="894"/>
      <c r="DF97" s="894"/>
      <c r="DG97" s="894"/>
      <c r="DH97" s="894"/>
      <c r="DI97" s="894"/>
      <c r="DJ97" s="894"/>
      <c r="DK97" s="894"/>
      <c r="DL97" s="894"/>
      <c r="DM97" s="894"/>
      <c r="DN97" s="894"/>
      <c r="DO97" s="894"/>
      <c r="DP97" s="894"/>
      <c r="DQ97" s="894"/>
      <c r="DR97" s="894"/>
      <c r="DS97" s="894"/>
      <c r="DT97" s="894"/>
      <c r="DU97" s="894"/>
      <c r="DV97" s="894"/>
      <c r="DW97" s="894"/>
      <c r="DX97" s="894"/>
      <c r="DY97" s="894"/>
      <c r="DZ97" s="894"/>
      <c r="EA97" s="894"/>
      <c r="EB97" s="894"/>
      <c r="EC97" s="894"/>
      <c r="ED97" s="894"/>
      <c r="EE97" s="894"/>
      <c r="EF97" s="894"/>
      <c r="EG97" s="894"/>
      <c r="EH97" s="894"/>
      <c r="EI97" s="894"/>
      <c r="EJ97" s="894"/>
      <c r="EK97" s="894"/>
      <c r="EL97" s="894"/>
      <c r="EM97" s="894"/>
      <c r="EN97" s="894"/>
      <c r="EO97" s="894"/>
      <c r="EP97" s="894"/>
      <c r="EQ97" s="894"/>
      <c r="ER97" s="894"/>
      <c r="ES97" s="894"/>
      <c r="ET97" s="894"/>
      <c r="EU97" s="894"/>
      <c r="EV97" s="894"/>
      <c r="EW97" s="894"/>
      <c r="EX97" s="894"/>
      <c r="EY97" s="894"/>
      <c r="EZ97" s="894"/>
      <c r="FA97" s="894"/>
      <c r="FB97" s="894"/>
      <c r="FC97" s="894"/>
      <c r="FD97" s="894"/>
      <c r="FE97" s="894"/>
      <c r="FF97" s="894"/>
      <c r="FG97" s="894"/>
      <c r="FH97" s="894"/>
      <c r="FI97" s="894"/>
      <c r="FJ97" s="894"/>
      <c r="FK97" s="894"/>
      <c r="FL97" s="894"/>
      <c r="FM97" s="894"/>
      <c r="FN97" s="894"/>
      <c r="FO97" s="894"/>
      <c r="FP97" s="894"/>
      <c r="FQ97" s="894"/>
      <c r="FR97" s="894"/>
      <c r="FS97" s="894"/>
      <c r="FT97" s="894"/>
      <c r="FU97" s="894"/>
      <c r="FV97" s="894"/>
      <c r="FW97" s="894"/>
      <c r="FX97" s="894"/>
      <c r="FY97" s="894"/>
      <c r="FZ97" s="894"/>
      <c r="GA97" s="894"/>
      <c r="GB97" s="894"/>
      <c r="GC97" s="894"/>
      <c r="GD97" s="894"/>
      <c r="GE97" s="894"/>
      <c r="GF97" s="894"/>
      <c r="GG97" s="894"/>
      <c r="GH97" s="894"/>
      <c r="GI97" s="894"/>
      <c r="GJ97" s="894"/>
      <c r="GK97" s="894"/>
      <c r="GL97" s="894"/>
      <c r="GM97" s="894"/>
      <c r="GN97" s="894"/>
      <c r="GO97" s="894"/>
      <c r="GP97" s="894"/>
      <c r="GQ97" s="894"/>
      <c r="GR97" s="894"/>
      <c r="GS97" s="894"/>
      <c r="GT97" s="894"/>
      <c r="GU97" s="894"/>
      <c r="GV97" s="894"/>
      <c r="GW97" s="894"/>
      <c r="GX97" s="894"/>
      <c r="GY97" s="894"/>
      <c r="GZ97" s="894"/>
      <c r="HA97" s="894"/>
      <c r="HB97" s="894"/>
      <c r="HC97" s="894"/>
      <c r="HD97" s="894"/>
      <c r="HE97" s="894"/>
      <c r="HF97" s="894"/>
      <c r="HG97" s="894"/>
      <c r="HH97" s="894"/>
      <c r="HI97" s="894"/>
      <c r="HJ97" s="894"/>
      <c r="HK97" s="894"/>
      <c r="HL97" s="894"/>
      <c r="HM97" s="894"/>
      <c r="HN97" s="894"/>
      <c r="HO97" s="894"/>
      <c r="HP97" s="894"/>
      <c r="HQ97" s="894"/>
      <c r="HR97" s="894"/>
      <c r="HS97" s="894"/>
      <c r="HT97" s="894"/>
      <c r="HU97" s="894"/>
      <c r="HV97" s="894"/>
      <c r="HW97" s="894"/>
      <c r="HX97" s="894"/>
      <c r="HY97" s="894"/>
      <c r="HZ97" s="894"/>
      <c r="IA97" s="894"/>
      <c r="IB97" s="894"/>
      <c r="IC97" s="894"/>
      <c r="ID97" s="894"/>
      <c r="IE97" s="894"/>
      <c r="IF97" s="894"/>
      <c r="IG97" s="894"/>
      <c r="IH97" s="894"/>
      <c r="II97" s="894"/>
      <c r="IJ97" s="894"/>
      <c r="IK97" s="894"/>
      <c r="IL97" s="894"/>
      <c r="IM97" s="894"/>
      <c r="IN97" s="894"/>
      <c r="IO97" s="894"/>
      <c r="IP97" s="894"/>
      <c r="IQ97" s="894"/>
      <c r="IR97" s="894"/>
      <c r="IS97" s="894"/>
      <c r="IT97" s="894"/>
      <c r="IU97" s="894"/>
      <c r="IV97" s="894"/>
    </row>
    <row r="98" spans="1:256" s="895" customFormat="1" ht="18.75" customHeight="1">
      <c r="A98" s="901" t="s">
        <v>2480</v>
      </c>
      <c r="B98" s="868">
        <v>12</v>
      </c>
      <c r="C98" s="883" t="s">
        <v>2286</v>
      </c>
      <c r="D98" s="884" t="s">
        <v>2526</v>
      </c>
      <c r="E98" s="885" t="s">
        <v>2483</v>
      </c>
      <c r="F98" s="885"/>
      <c r="G98" s="993" t="s">
        <v>2531</v>
      </c>
      <c r="H98" s="896" t="s">
        <v>2532</v>
      </c>
      <c r="I98" s="897" t="s">
        <v>2533</v>
      </c>
      <c r="J98" s="887"/>
      <c r="K98" s="887" t="s">
        <v>2354</v>
      </c>
      <c r="L98" s="885"/>
      <c r="M98" s="899">
        <f>11.01*2</f>
        <v>22.02</v>
      </c>
      <c r="N98" s="889"/>
      <c r="O98" s="889">
        <v>12</v>
      </c>
      <c r="P98" s="889"/>
      <c r="Q98" s="875"/>
      <c r="R98" s="875">
        <v>13.8</v>
      </c>
      <c r="S98" s="890">
        <v>8.2500000000000018E-2</v>
      </c>
      <c r="T98" s="885"/>
      <c r="U98" s="875"/>
      <c r="V98" s="877">
        <v>27.8</v>
      </c>
      <c r="W98" s="891">
        <v>13.9</v>
      </c>
      <c r="X98" s="891"/>
      <c r="Y98" s="891"/>
      <c r="Z98" s="891"/>
      <c r="AA98" s="874">
        <f t="shared" si="2"/>
        <v>9.873701999999998</v>
      </c>
      <c r="AB98" s="885"/>
      <c r="AC98" s="887"/>
      <c r="AD98" s="887"/>
      <c r="AE98" s="885"/>
      <c r="AF98" s="885"/>
      <c r="AG98" s="885"/>
      <c r="AH98" s="885"/>
      <c r="AI98" s="892"/>
      <c r="AJ98" s="893"/>
      <c r="AK98" s="893"/>
      <c r="AL98" s="893"/>
      <c r="AM98" s="893"/>
      <c r="AN98" s="893"/>
      <c r="AO98" s="894"/>
      <c r="AP98" s="894"/>
      <c r="AQ98" s="894"/>
      <c r="AR98" s="894"/>
      <c r="AS98" s="894"/>
      <c r="AT98" s="894"/>
      <c r="AU98" s="894"/>
      <c r="AV98" s="894"/>
      <c r="AW98" s="894"/>
      <c r="AX98" s="894"/>
      <c r="AY98" s="894"/>
      <c r="AZ98" s="894"/>
      <c r="BA98" s="894"/>
      <c r="BB98" s="894"/>
      <c r="BC98" s="894"/>
      <c r="BD98" s="894"/>
      <c r="BE98" s="894"/>
      <c r="BF98" s="894"/>
      <c r="BG98" s="894"/>
      <c r="BH98" s="894"/>
      <c r="BI98" s="894"/>
      <c r="BJ98" s="894"/>
      <c r="BK98" s="894"/>
      <c r="BL98" s="894"/>
      <c r="BM98" s="894"/>
      <c r="BN98" s="894"/>
      <c r="BO98" s="894"/>
      <c r="BP98" s="894"/>
      <c r="BQ98" s="894"/>
      <c r="BR98" s="894"/>
      <c r="BS98" s="894"/>
      <c r="BT98" s="894"/>
      <c r="BU98" s="894"/>
      <c r="BV98" s="894"/>
      <c r="BW98" s="894"/>
      <c r="BX98" s="894"/>
      <c r="BY98" s="894"/>
      <c r="BZ98" s="894"/>
      <c r="CA98" s="894"/>
      <c r="CB98" s="894"/>
      <c r="CC98" s="894"/>
      <c r="CD98" s="894"/>
      <c r="CE98" s="894"/>
      <c r="CF98" s="894"/>
      <c r="CG98" s="894"/>
      <c r="CH98" s="894"/>
      <c r="CI98" s="894"/>
      <c r="CJ98" s="894"/>
      <c r="CK98" s="894"/>
      <c r="CL98" s="894"/>
      <c r="CM98" s="894"/>
      <c r="CN98" s="894"/>
      <c r="CO98" s="894"/>
      <c r="CP98" s="894"/>
      <c r="CQ98" s="894"/>
      <c r="CR98" s="894"/>
      <c r="CS98" s="894"/>
      <c r="CT98" s="894"/>
      <c r="CU98" s="894"/>
      <c r="CV98" s="894"/>
      <c r="CW98" s="894"/>
      <c r="CX98" s="894"/>
      <c r="CY98" s="894"/>
      <c r="CZ98" s="894"/>
      <c r="DA98" s="894"/>
      <c r="DB98" s="894"/>
      <c r="DC98" s="894"/>
      <c r="DD98" s="894"/>
      <c r="DE98" s="894"/>
      <c r="DF98" s="894"/>
      <c r="DG98" s="894"/>
      <c r="DH98" s="894"/>
      <c r="DI98" s="894"/>
      <c r="DJ98" s="894"/>
      <c r="DK98" s="894"/>
      <c r="DL98" s="894"/>
      <c r="DM98" s="894"/>
      <c r="DN98" s="894"/>
      <c r="DO98" s="894"/>
      <c r="DP98" s="894"/>
      <c r="DQ98" s="894"/>
      <c r="DR98" s="894"/>
      <c r="DS98" s="894"/>
      <c r="DT98" s="894"/>
      <c r="DU98" s="894"/>
      <c r="DV98" s="894"/>
      <c r="DW98" s="894"/>
      <c r="DX98" s="894"/>
      <c r="DY98" s="894"/>
      <c r="DZ98" s="894"/>
      <c r="EA98" s="894"/>
      <c r="EB98" s="894"/>
      <c r="EC98" s="894"/>
      <c r="ED98" s="894"/>
      <c r="EE98" s="894"/>
      <c r="EF98" s="894"/>
      <c r="EG98" s="894"/>
      <c r="EH98" s="894"/>
      <c r="EI98" s="894"/>
      <c r="EJ98" s="894"/>
      <c r="EK98" s="894"/>
      <c r="EL98" s="894"/>
      <c r="EM98" s="894"/>
      <c r="EN98" s="894"/>
      <c r="EO98" s="894"/>
      <c r="EP98" s="894"/>
      <c r="EQ98" s="894"/>
      <c r="ER98" s="894"/>
      <c r="ES98" s="894"/>
      <c r="ET98" s="894"/>
      <c r="EU98" s="894"/>
      <c r="EV98" s="894"/>
      <c r="EW98" s="894"/>
      <c r="EX98" s="894"/>
      <c r="EY98" s="894"/>
      <c r="EZ98" s="894"/>
      <c r="FA98" s="894"/>
      <c r="FB98" s="894"/>
      <c r="FC98" s="894"/>
      <c r="FD98" s="894"/>
      <c r="FE98" s="894"/>
      <c r="FF98" s="894"/>
      <c r="FG98" s="894"/>
      <c r="FH98" s="894"/>
      <c r="FI98" s="894"/>
      <c r="FJ98" s="894"/>
      <c r="FK98" s="894"/>
      <c r="FL98" s="894"/>
      <c r="FM98" s="894"/>
      <c r="FN98" s="894"/>
      <c r="FO98" s="894"/>
      <c r="FP98" s="894"/>
      <c r="FQ98" s="894"/>
      <c r="FR98" s="894"/>
      <c r="FS98" s="894"/>
      <c r="FT98" s="894"/>
      <c r="FU98" s="894"/>
      <c r="FV98" s="894"/>
      <c r="FW98" s="894"/>
      <c r="FX98" s="894"/>
      <c r="FY98" s="894"/>
      <c r="FZ98" s="894"/>
      <c r="GA98" s="894"/>
      <c r="GB98" s="894"/>
      <c r="GC98" s="894"/>
      <c r="GD98" s="894"/>
      <c r="GE98" s="894"/>
      <c r="GF98" s="894"/>
      <c r="GG98" s="894"/>
      <c r="GH98" s="894"/>
      <c r="GI98" s="894"/>
      <c r="GJ98" s="894"/>
      <c r="GK98" s="894"/>
      <c r="GL98" s="894"/>
      <c r="GM98" s="894"/>
      <c r="GN98" s="894"/>
      <c r="GO98" s="894"/>
      <c r="GP98" s="894"/>
      <c r="GQ98" s="894"/>
      <c r="GR98" s="894"/>
      <c r="GS98" s="894"/>
      <c r="GT98" s="894"/>
      <c r="GU98" s="894"/>
      <c r="GV98" s="894"/>
      <c r="GW98" s="894"/>
      <c r="GX98" s="894"/>
      <c r="GY98" s="894"/>
      <c r="GZ98" s="894"/>
      <c r="HA98" s="894"/>
      <c r="HB98" s="894"/>
      <c r="HC98" s="894"/>
      <c r="HD98" s="894"/>
      <c r="HE98" s="894"/>
      <c r="HF98" s="894"/>
      <c r="HG98" s="894"/>
      <c r="HH98" s="894"/>
      <c r="HI98" s="894"/>
      <c r="HJ98" s="894"/>
      <c r="HK98" s="894"/>
      <c r="HL98" s="894"/>
      <c r="HM98" s="894"/>
      <c r="HN98" s="894"/>
      <c r="HO98" s="894"/>
      <c r="HP98" s="894"/>
      <c r="HQ98" s="894"/>
      <c r="HR98" s="894"/>
      <c r="HS98" s="894"/>
      <c r="HT98" s="894"/>
      <c r="HU98" s="894"/>
      <c r="HV98" s="894"/>
      <c r="HW98" s="894"/>
      <c r="HX98" s="894"/>
      <c r="HY98" s="894"/>
      <c r="HZ98" s="894"/>
      <c r="IA98" s="894"/>
      <c r="IB98" s="894"/>
      <c r="IC98" s="894"/>
      <c r="ID98" s="894"/>
      <c r="IE98" s="894"/>
      <c r="IF98" s="894"/>
      <c r="IG98" s="894"/>
      <c r="IH98" s="894"/>
      <c r="II98" s="894"/>
      <c r="IJ98" s="894"/>
      <c r="IK98" s="894"/>
      <c r="IL98" s="894"/>
      <c r="IM98" s="894"/>
      <c r="IN98" s="894"/>
      <c r="IO98" s="894"/>
      <c r="IP98" s="894"/>
      <c r="IQ98" s="894"/>
      <c r="IR98" s="894"/>
      <c r="IS98" s="894"/>
      <c r="IT98" s="894"/>
      <c r="IU98" s="894"/>
      <c r="IV98" s="894"/>
    </row>
    <row r="99" spans="1:256" s="895" customFormat="1" ht="18.75" customHeight="1">
      <c r="A99" s="901" t="s">
        <v>2480</v>
      </c>
      <c r="B99" s="868">
        <v>13</v>
      </c>
      <c r="C99" s="883" t="s">
        <v>2286</v>
      </c>
      <c r="D99" s="884" t="s">
        <v>2526</v>
      </c>
      <c r="E99" s="885" t="s">
        <v>2483</v>
      </c>
      <c r="F99" s="885"/>
      <c r="G99" s="993" t="s">
        <v>2534</v>
      </c>
      <c r="H99" s="896" t="s">
        <v>2535</v>
      </c>
      <c r="I99" s="897" t="s">
        <v>2536</v>
      </c>
      <c r="J99" s="887"/>
      <c r="K99" s="887" t="s">
        <v>2537</v>
      </c>
      <c r="L99" s="885"/>
      <c r="M99" s="899">
        <f>7.46*2</f>
        <v>14.92</v>
      </c>
      <c r="N99" s="889"/>
      <c r="O99" s="889">
        <v>8.8000000000000007</v>
      </c>
      <c r="P99" s="889"/>
      <c r="Q99" s="875"/>
      <c r="R99" s="875">
        <v>10</v>
      </c>
      <c r="S99" s="890">
        <v>0.15227272727272734</v>
      </c>
      <c r="T99" s="885"/>
      <c r="U99" s="875"/>
      <c r="V99" s="877">
        <v>21</v>
      </c>
      <c r="W99" s="891">
        <v>10.5</v>
      </c>
      <c r="X99" s="891">
        <v>9.9833333333333325</v>
      </c>
      <c r="Y99" s="891"/>
      <c r="Z99" s="891"/>
      <c r="AA99" s="874">
        <f t="shared" si="2"/>
        <v>6.0404920000000004</v>
      </c>
      <c r="AB99" s="885"/>
      <c r="AC99" s="887"/>
      <c r="AD99" s="887"/>
      <c r="AE99" s="885"/>
      <c r="AF99" s="885"/>
      <c r="AG99" s="885"/>
      <c r="AH99" s="885"/>
      <c r="AI99" s="892"/>
      <c r="AJ99" s="893"/>
      <c r="AK99" s="893"/>
      <c r="AL99" s="893"/>
      <c r="AM99" s="893"/>
      <c r="AN99" s="893"/>
      <c r="AO99" s="894"/>
      <c r="AP99" s="894"/>
      <c r="AQ99" s="894"/>
      <c r="AR99" s="894"/>
      <c r="AS99" s="894"/>
      <c r="AT99" s="894"/>
      <c r="AU99" s="894"/>
      <c r="AV99" s="894"/>
      <c r="AW99" s="894"/>
      <c r="AX99" s="894"/>
      <c r="AY99" s="894"/>
      <c r="AZ99" s="894"/>
      <c r="BA99" s="894"/>
      <c r="BB99" s="894"/>
      <c r="BC99" s="894"/>
      <c r="BD99" s="894"/>
      <c r="BE99" s="894"/>
      <c r="BF99" s="894"/>
      <c r="BG99" s="894"/>
      <c r="BH99" s="894"/>
      <c r="BI99" s="894"/>
      <c r="BJ99" s="894"/>
      <c r="BK99" s="894"/>
      <c r="BL99" s="894"/>
      <c r="BM99" s="894"/>
      <c r="BN99" s="894"/>
      <c r="BO99" s="894"/>
      <c r="BP99" s="894"/>
      <c r="BQ99" s="894"/>
      <c r="BR99" s="894"/>
      <c r="BS99" s="894"/>
      <c r="BT99" s="894"/>
      <c r="BU99" s="894"/>
      <c r="BV99" s="894"/>
      <c r="BW99" s="894"/>
      <c r="BX99" s="894"/>
      <c r="BY99" s="894"/>
      <c r="BZ99" s="894"/>
      <c r="CA99" s="894"/>
      <c r="CB99" s="894"/>
      <c r="CC99" s="894"/>
      <c r="CD99" s="894"/>
      <c r="CE99" s="894"/>
      <c r="CF99" s="894"/>
      <c r="CG99" s="894"/>
      <c r="CH99" s="894"/>
      <c r="CI99" s="894"/>
      <c r="CJ99" s="894"/>
      <c r="CK99" s="894"/>
      <c r="CL99" s="894"/>
      <c r="CM99" s="894"/>
      <c r="CN99" s="894"/>
      <c r="CO99" s="894"/>
      <c r="CP99" s="894"/>
      <c r="CQ99" s="894"/>
      <c r="CR99" s="894"/>
      <c r="CS99" s="894"/>
      <c r="CT99" s="894"/>
      <c r="CU99" s="894"/>
      <c r="CV99" s="894"/>
      <c r="CW99" s="894"/>
      <c r="CX99" s="894"/>
      <c r="CY99" s="894"/>
      <c r="CZ99" s="894"/>
      <c r="DA99" s="894"/>
      <c r="DB99" s="894"/>
      <c r="DC99" s="894"/>
      <c r="DD99" s="894"/>
      <c r="DE99" s="894"/>
      <c r="DF99" s="894"/>
      <c r="DG99" s="894"/>
      <c r="DH99" s="894"/>
      <c r="DI99" s="894"/>
      <c r="DJ99" s="894"/>
      <c r="DK99" s="894"/>
      <c r="DL99" s="894"/>
      <c r="DM99" s="894"/>
      <c r="DN99" s="894"/>
      <c r="DO99" s="894"/>
      <c r="DP99" s="894"/>
      <c r="DQ99" s="894"/>
      <c r="DR99" s="894"/>
      <c r="DS99" s="894"/>
      <c r="DT99" s="894"/>
      <c r="DU99" s="894"/>
      <c r="DV99" s="894"/>
      <c r="DW99" s="894"/>
      <c r="DX99" s="894"/>
      <c r="DY99" s="894"/>
      <c r="DZ99" s="894"/>
      <c r="EA99" s="894"/>
      <c r="EB99" s="894"/>
      <c r="EC99" s="894"/>
      <c r="ED99" s="894"/>
      <c r="EE99" s="894"/>
      <c r="EF99" s="894"/>
      <c r="EG99" s="894"/>
      <c r="EH99" s="894"/>
      <c r="EI99" s="894"/>
      <c r="EJ99" s="894"/>
      <c r="EK99" s="894"/>
      <c r="EL99" s="894"/>
      <c r="EM99" s="894"/>
      <c r="EN99" s="894"/>
      <c r="EO99" s="894"/>
      <c r="EP99" s="894"/>
      <c r="EQ99" s="894"/>
      <c r="ER99" s="894"/>
      <c r="ES99" s="894"/>
      <c r="ET99" s="894"/>
      <c r="EU99" s="894"/>
      <c r="EV99" s="894"/>
      <c r="EW99" s="894"/>
      <c r="EX99" s="894"/>
      <c r="EY99" s="894"/>
      <c r="EZ99" s="894"/>
      <c r="FA99" s="894"/>
      <c r="FB99" s="894"/>
      <c r="FC99" s="894"/>
      <c r="FD99" s="894"/>
      <c r="FE99" s="894"/>
      <c r="FF99" s="894"/>
      <c r="FG99" s="894"/>
      <c r="FH99" s="894"/>
      <c r="FI99" s="894"/>
      <c r="FJ99" s="894"/>
      <c r="FK99" s="894"/>
      <c r="FL99" s="894"/>
      <c r="FM99" s="894"/>
      <c r="FN99" s="894"/>
      <c r="FO99" s="894"/>
      <c r="FP99" s="894"/>
      <c r="FQ99" s="894"/>
      <c r="FR99" s="894"/>
      <c r="FS99" s="894"/>
      <c r="FT99" s="894"/>
      <c r="FU99" s="894"/>
      <c r="FV99" s="894"/>
      <c r="FW99" s="894"/>
      <c r="FX99" s="894"/>
      <c r="FY99" s="894"/>
      <c r="FZ99" s="894"/>
      <c r="GA99" s="894"/>
      <c r="GB99" s="894"/>
      <c r="GC99" s="894"/>
      <c r="GD99" s="894"/>
      <c r="GE99" s="894"/>
      <c r="GF99" s="894"/>
      <c r="GG99" s="894"/>
      <c r="GH99" s="894"/>
      <c r="GI99" s="894"/>
      <c r="GJ99" s="894"/>
      <c r="GK99" s="894"/>
      <c r="GL99" s="894"/>
      <c r="GM99" s="894"/>
      <c r="GN99" s="894"/>
      <c r="GO99" s="894"/>
      <c r="GP99" s="894"/>
      <c r="GQ99" s="894"/>
      <c r="GR99" s="894"/>
      <c r="GS99" s="894"/>
      <c r="GT99" s="894"/>
      <c r="GU99" s="894"/>
      <c r="GV99" s="894"/>
      <c r="GW99" s="894"/>
      <c r="GX99" s="894"/>
      <c r="GY99" s="894"/>
      <c r="GZ99" s="894"/>
      <c r="HA99" s="894"/>
      <c r="HB99" s="894"/>
      <c r="HC99" s="894"/>
      <c r="HD99" s="894"/>
      <c r="HE99" s="894"/>
      <c r="HF99" s="894"/>
      <c r="HG99" s="894"/>
      <c r="HH99" s="894"/>
      <c r="HI99" s="894"/>
      <c r="HJ99" s="894"/>
      <c r="HK99" s="894"/>
      <c r="HL99" s="894"/>
      <c r="HM99" s="894"/>
      <c r="HN99" s="894"/>
      <c r="HO99" s="894"/>
      <c r="HP99" s="894"/>
      <c r="HQ99" s="894"/>
      <c r="HR99" s="894"/>
      <c r="HS99" s="894"/>
      <c r="HT99" s="894"/>
      <c r="HU99" s="894"/>
      <c r="HV99" s="894"/>
      <c r="HW99" s="894"/>
      <c r="HX99" s="894"/>
      <c r="HY99" s="894"/>
      <c r="HZ99" s="894"/>
      <c r="IA99" s="894"/>
      <c r="IB99" s="894"/>
      <c r="IC99" s="894"/>
      <c r="ID99" s="894"/>
      <c r="IE99" s="894"/>
      <c r="IF99" s="894"/>
      <c r="IG99" s="894"/>
      <c r="IH99" s="894"/>
      <c r="II99" s="894"/>
      <c r="IJ99" s="894"/>
      <c r="IK99" s="894"/>
      <c r="IL99" s="894"/>
      <c r="IM99" s="894"/>
      <c r="IN99" s="894"/>
      <c r="IO99" s="894"/>
      <c r="IP99" s="894"/>
      <c r="IQ99" s="894"/>
      <c r="IR99" s="894"/>
      <c r="IS99" s="894"/>
      <c r="IT99" s="894"/>
      <c r="IU99" s="894"/>
      <c r="IV99" s="894"/>
    </row>
    <row r="100" spans="1:256" s="895" customFormat="1" ht="18.75" customHeight="1">
      <c r="A100" s="901" t="s">
        <v>2480</v>
      </c>
      <c r="B100" s="868">
        <v>14</v>
      </c>
      <c r="C100" s="883" t="s">
        <v>2286</v>
      </c>
      <c r="D100" s="884" t="s">
        <v>2492</v>
      </c>
      <c r="E100" s="885" t="s">
        <v>2483</v>
      </c>
      <c r="F100" s="885"/>
      <c r="G100" s="994" t="s">
        <v>2538</v>
      </c>
      <c r="H100" s="896" t="s">
        <v>2539</v>
      </c>
      <c r="I100" s="897" t="s">
        <v>2540</v>
      </c>
      <c r="J100" s="887"/>
      <c r="K100" s="887" t="s">
        <v>2519</v>
      </c>
      <c r="L100" s="885"/>
      <c r="M100" s="899">
        <f>3.55*4</f>
        <v>14.2</v>
      </c>
      <c r="N100" s="889"/>
      <c r="O100" s="889">
        <v>4.5</v>
      </c>
      <c r="P100" s="889"/>
      <c r="Q100" s="875"/>
      <c r="R100" s="875">
        <v>10</v>
      </c>
      <c r="S100" s="890">
        <v>0.21111111111111114</v>
      </c>
      <c r="T100" s="885"/>
      <c r="U100" s="875"/>
      <c r="V100" s="877">
        <v>20.399999999999999</v>
      </c>
      <c r="W100" s="891">
        <v>5.0999999999999996</v>
      </c>
      <c r="X100" s="891">
        <v>4.833333333333333</v>
      </c>
      <c r="Y100" s="891"/>
      <c r="Z100" s="891"/>
      <c r="AA100" s="874">
        <f t="shared" si="2"/>
        <v>5.2664199999999983</v>
      </c>
      <c r="AB100" s="885"/>
      <c r="AC100" s="887"/>
      <c r="AD100" s="887"/>
      <c r="AE100" s="885"/>
      <c r="AF100" s="885"/>
      <c r="AG100" s="885"/>
      <c r="AH100" s="885"/>
      <c r="AI100" s="892"/>
      <c r="AJ100" s="893"/>
      <c r="AK100" s="893"/>
      <c r="AL100" s="893"/>
      <c r="AM100" s="893"/>
      <c r="AN100" s="893"/>
      <c r="AO100" s="894"/>
      <c r="AP100" s="894"/>
      <c r="AQ100" s="894"/>
      <c r="AR100" s="894"/>
      <c r="AS100" s="894"/>
      <c r="AT100" s="894"/>
      <c r="AU100" s="894"/>
      <c r="AV100" s="894"/>
      <c r="AW100" s="894"/>
      <c r="AX100" s="894"/>
      <c r="AY100" s="894"/>
      <c r="AZ100" s="894"/>
      <c r="BA100" s="894"/>
      <c r="BB100" s="894"/>
      <c r="BC100" s="894"/>
      <c r="BD100" s="894"/>
      <c r="BE100" s="894"/>
      <c r="BF100" s="894"/>
      <c r="BG100" s="894"/>
      <c r="BH100" s="894"/>
      <c r="BI100" s="894"/>
      <c r="BJ100" s="894"/>
      <c r="BK100" s="894"/>
      <c r="BL100" s="894"/>
      <c r="BM100" s="894"/>
      <c r="BN100" s="894"/>
      <c r="BO100" s="894"/>
      <c r="BP100" s="894"/>
      <c r="BQ100" s="894"/>
      <c r="BR100" s="894"/>
      <c r="BS100" s="894"/>
      <c r="BT100" s="894"/>
      <c r="BU100" s="894"/>
      <c r="BV100" s="894"/>
      <c r="BW100" s="894"/>
      <c r="BX100" s="894"/>
      <c r="BY100" s="894"/>
      <c r="BZ100" s="894"/>
      <c r="CA100" s="894"/>
      <c r="CB100" s="894"/>
      <c r="CC100" s="894"/>
      <c r="CD100" s="894"/>
      <c r="CE100" s="894"/>
      <c r="CF100" s="894"/>
      <c r="CG100" s="894"/>
      <c r="CH100" s="894"/>
      <c r="CI100" s="894"/>
      <c r="CJ100" s="894"/>
      <c r="CK100" s="894"/>
      <c r="CL100" s="894"/>
      <c r="CM100" s="894"/>
      <c r="CN100" s="894"/>
      <c r="CO100" s="894"/>
      <c r="CP100" s="894"/>
      <c r="CQ100" s="894"/>
      <c r="CR100" s="894"/>
      <c r="CS100" s="894"/>
      <c r="CT100" s="894"/>
      <c r="CU100" s="894"/>
      <c r="CV100" s="894"/>
      <c r="CW100" s="894"/>
      <c r="CX100" s="894"/>
      <c r="CY100" s="894"/>
      <c r="CZ100" s="894"/>
      <c r="DA100" s="894"/>
      <c r="DB100" s="894"/>
      <c r="DC100" s="894"/>
      <c r="DD100" s="894"/>
      <c r="DE100" s="894"/>
      <c r="DF100" s="894"/>
      <c r="DG100" s="894"/>
      <c r="DH100" s="894"/>
      <c r="DI100" s="894"/>
      <c r="DJ100" s="894"/>
      <c r="DK100" s="894"/>
      <c r="DL100" s="894"/>
      <c r="DM100" s="894"/>
      <c r="DN100" s="894"/>
      <c r="DO100" s="894"/>
      <c r="DP100" s="894"/>
      <c r="DQ100" s="894"/>
      <c r="DR100" s="894"/>
      <c r="DS100" s="894"/>
      <c r="DT100" s="894"/>
      <c r="DU100" s="894"/>
      <c r="DV100" s="894"/>
      <c r="DW100" s="894"/>
      <c r="DX100" s="894"/>
      <c r="DY100" s="894"/>
      <c r="DZ100" s="894"/>
      <c r="EA100" s="894"/>
      <c r="EB100" s="894"/>
      <c r="EC100" s="894"/>
      <c r="ED100" s="894"/>
      <c r="EE100" s="894"/>
      <c r="EF100" s="894"/>
      <c r="EG100" s="894"/>
      <c r="EH100" s="894"/>
      <c r="EI100" s="894"/>
      <c r="EJ100" s="894"/>
      <c r="EK100" s="894"/>
      <c r="EL100" s="894"/>
      <c r="EM100" s="894"/>
      <c r="EN100" s="894"/>
      <c r="EO100" s="894"/>
      <c r="EP100" s="894"/>
      <c r="EQ100" s="894"/>
      <c r="ER100" s="894"/>
      <c r="ES100" s="894"/>
      <c r="ET100" s="894"/>
      <c r="EU100" s="894"/>
      <c r="EV100" s="894"/>
      <c r="EW100" s="894"/>
      <c r="EX100" s="894"/>
      <c r="EY100" s="894"/>
      <c r="EZ100" s="894"/>
      <c r="FA100" s="894"/>
      <c r="FB100" s="894"/>
      <c r="FC100" s="894"/>
      <c r="FD100" s="894"/>
      <c r="FE100" s="894"/>
      <c r="FF100" s="894"/>
      <c r="FG100" s="894"/>
      <c r="FH100" s="894"/>
      <c r="FI100" s="894"/>
      <c r="FJ100" s="894"/>
      <c r="FK100" s="894"/>
      <c r="FL100" s="894"/>
      <c r="FM100" s="894"/>
      <c r="FN100" s="894"/>
      <c r="FO100" s="894"/>
      <c r="FP100" s="894"/>
      <c r="FQ100" s="894"/>
      <c r="FR100" s="894"/>
      <c r="FS100" s="894"/>
      <c r="FT100" s="894"/>
      <c r="FU100" s="894"/>
      <c r="FV100" s="894"/>
      <c r="FW100" s="894"/>
      <c r="FX100" s="894"/>
      <c r="FY100" s="894"/>
      <c r="FZ100" s="894"/>
      <c r="GA100" s="894"/>
      <c r="GB100" s="894"/>
      <c r="GC100" s="894"/>
      <c r="GD100" s="894"/>
      <c r="GE100" s="894"/>
      <c r="GF100" s="894"/>
      <c r="GG100" s="894"/>
      <c r="GH100" s="894"/>
      <c r="GI100" s="894"/>
      <c r="GJ100" s="894"/>
      <c r="GK100" s="894"/>
      <c r="GL100" s="894"/>
      <c r="GM100" s="894"/>
      <c r="GN100" s="894"/>
      <c r="GO100" s="894"/>
      <c r="GP100" s="894"/>
      <c r="GQ100" s="894"/>
      <c r="GR100" s="894"/>
      <c r="GS100" s="894"/>
      <c r="GT100" s="894"/>
      <c r="GU100" s="894"/>
      <c r="GV100" s="894"/>
      <c r="GW100" s="894"/>
      <c r="GX100" s="894"/>
      <c r="GY100" s="894"/>
      <c r="GZ100" s="894"/>
      <c r="HA100" s="894"/>
      <c r="HB100" s="894"/>
      <c r="HC100" s="894"/>
      <c r="HD100" s="894"/>
      <c r="HE100" s="894"/>
      <c r="HF100" s="894"/>
      <c r="HG100" s="894"/>
      <c r="HH100" s="894"/>
      <c r="HI100" s="894"/>
      <c r="HJ100" s="894"/>
      <c r="HK100" s="894"/>
      <c r="HL100" s="894"/>
      <c r="HM100" s="894"/>
      <c r="HN100" s="894"/>
      <c r="HO100" s="894"/>
      <c r="HP100" s="894"/>
      <c r="HQ100" s="894"/>
      <c r="HR100" s="894"/>
      <c r="HS100" s="894"/>
      <c r="HT100" s="894"/>
      <c r="HU100" s="894"/>
      <c r="HV100" s="894"/>
      <c r="HW100" s="894"/>
      <c r="HX100" s="894"/>
      <c r="HY100" s="894"/>
      <c r="HZ100" s="894"/>
      <c r="IA100" s="894"/>
      <c r="IB100" s="894"/>
      <c r="IC100" s="894"/>
      <c r="ID100" s="894"/>
      <c r="IE100" s="894"/>
      <c r="IF100" s="894"/>
      <c r="IG100" s="894"/>
      <c r="IH100" s="894"/>
      <c r="II100" s="894"/>
      <c r="IJ100" s="894"/>
      <c r="IK100" s="894"/>
      <c r="IL100" s="894"/>
      <c r="IM100" s="894"/>
      <c r="IN100" s="894"/>
      <c r="IO100" s="894"/>
      <c r="IP100" s="894"/>
      <c r="IQ100" s="894"/>
      <c r="IR100" s="894"/>
      <c r="IS100" s="894"/>
      <c r="IT100" s="894"/>
      <c r="IU100" s="894"/>
      <c r="IV100" s="894"/>
    </row>
    <row r="101" spans="1:256" s="895" customFormat="1" ht="18.75" customHeight="1">
      <c r="A101" s="901" t="s">
        <v>2480</v>
      </c>
      <c r="B101" s="868">
        <v>15</v>
      </c>
      <c r="C101" s="883" t="s">
        <v>2286</v>
      </c>
      <c r="D101" s="884" t="s">
        <v>2526</v>
      </c>
      <c r="E101" s="885" t="s">
        <v>2483</v>
      </c>
      <c r="F101" s="885"/>
      <c r="G101" s="993" t="s">
        <v>2541</v>
      </c>
      <c r="H101" s="896" t="s">
        <v>2542</v>
      </c>
      <c r="I101" s="897" t="s">
        <v>2543</v>
      </c>
      <c r="J101" s="887"/>
      <c r="K101" s="887" t="s">
        <v>2530</v>
      </c>
      <c r="L101" s="885"/>
      <c r="M101" s="899">
        <f>5.92*2</f>
        <v>11.84</v>
      </c>
      <c r="N101" s="889"/>
      <c r="O101" s="889">
        <v>6.8</v>
      </c>
      <c r="P101" s="889"/>
      <c r="Q101" s="875"/>
      <c r="R101" s="875">
        <v>7.2</v>
      </c>
      <c r="S101" s="890">
        <v>0.12941176470588234</v>
      </c>
      <c r="T101" s="885"/>
      <c r="U101" s="875"/>
      <c r="V101" s="877">
        <v>14.4</v>
      </c>
      <c r="W101" s="891">
        <v>7.2</v>
      </c>
      <c r="X101" s="891"/>
      <c r="Y101" s="891"/>
      <c r="Z101" s="891"/>
      <c r="AA101" s="874">
        <f t="shared" si="2"/>
        <v>5.5291839999999999</v>
      </c>
      <c r="AB101" s="885"/>
      <c r="AC101" s="887"/>
      <c r="AD101" s="887"/>
      <c r="AE101" s="885"/>
      <c r="AF101" s="885"/>
      <c r="AG101" s="885"/>
      <c r="AH101" s="885"/>
      <c r="AI101" s="892"/>
      <c r="AJ101" s="893"/>
      <c r="AK101" s="893"/>
      <c r="AL101" s="893"/>
      <c r="AM101" s="893"/>
      <c r="AN101" s="893"/>
      <c r="AO101" s="894"/>
      <c r="AP101" s="894"/>
      <c r="AQ101" s="894"/>
      <c r="AR101" s="894"/>
      <c r="AS101" s="894"/>
      <c r="AT101" s="894"/>
      <c r="AU101" s="894"/>
      <c r="AV101" s="894"/>
      <c r="AW101" s="894"/>
      <c r="AX101" s="894"/>
      <c r="AY101" s="894"/>
      <c r="AZ101" s="894"/>
      <c r="BA101" s="894"/>
      <c r="BB101" s="894"/>
      <c r="BC101" s="894"/>
      <c r="BD101" s="894"/>
      <c r="BE101" s="894"/>
      <c r="BF101" s="894"/>
      <c r="BG101" s="894"/>
      <c r="BH101" s="894"/>
      <c r="BI101" s="894"/>
      <c r="BJ101" s="894"/>
      <c r="BK101" s="894"/>
      <c r="BL101" s="894"/>
      <c r="BM101" s="894"/>
      <c r="BN101" s="894"/>
      <c r="BO101" s="894"/>
      <c r="BP101" s="894"/>
      <c r="BQ101" s="894"/>
      <c r="BR101" s="894"/>
      <c r="BS101" s="894"/>
      <c r="BT101" s="894"/>
      <c r="BU101" s="894"/>
      <c r="BV101" s="894"/>
      <c r="BW101" s="894"/>
      <c r="BX101" s="894"/>
      <c r="BY101" s="894"/>
      <c r="BZ101" s="894"/>
      <c r="CA101" s="894"/>
      <c r="CB101" s="894"/>
      <c r="CC101" s="894"/>
      <c r="CD101" s="894"/>
      <c r="CE101" s="894"/>
      <c r="CF101" s="894"/>
      <c r="CG101" s="894"/>
      <c r="CH101" s="894"/>
      <c r="CI101" s="894"/>
      <c r="CJ101" s="894"/>
      <c r="CK101" s="894"/>
      <c r="CL101" s="894"/>
      <c r="CM101" s="894"/>
      <c r="CN101" s="894"/>
      <c r="CO101" s="894"/>
      <c r="CP101" s="894"/>
      <c r="CQ101" s="894"/>
      <c r="CR101" s="894"/>
      <c r="CS101" s="894"/>
      <c r="CT101" s="894"/>
      <c r="CU101" s="894"/>
      <c r="CV101" s="894"/>
      <c r="CW101" s="894"/>
      <c r="CX101" s="894"/>
      <c r="CY101" s="894"/>
      <c r="CZ101" s="894"/>
      <c r="DA101" s="894"/>
      <c r="DB101" s="894"/>
      <c r="DC101" s="894"/>
      <c r="DD101" s="894"/>
      <c r="DE101" s="894"/>
      <c r="DF101" s="894"/>
      <c r="DG101" s="894"/>
      <c r="DH101" s="894"/>
      <c r="DI101" s="894"/>
      <c r="DJ101" s="894"/>
      <c r="DK101" s="894"/>
      <c r="DL101" s="894"/>
      <c r="DM101" s="894"/>
      <c r="DN101" s="894"/>
      <c r="DO101" s="894"/>
      <c r="DP101" s="894"/>
      <c r="DQ101" s="894"/>
      <c r="DR101" s="894"/>
      <c r="DS101" s="894"/>
      <c r="DT101" s="894"/>
      <c r="DU101" s="894"/>
      <c r="DV101" s="894"/>
      <c r="DW101" s="894"/>
      <c r="DX101" s="894"/>
      <c r="DY101" s="894"/>
      <c r="DZ101" s="894"/>
      <c r="EA101" s="894"/>
      <c r="EB101" s="894"/>
      <c r="EC101" s="894"/>
      <c r="ED101" s="894"/>
      <c r="EE101" s="894"/>
      <c r="EF101" s="894"/>
      <c r="EG101" s="894"/>
      <c r="EH101" s="894"/>
      <c r="EI101" s="894"/>
      <c r="EJ101" s="894"/>
      <c r="EK101" s="894"/>
      <c r="EL101" s="894"/>
      <c r="EM101" s="894"/>
      <c r="EN101" s="894"/>
      <c r="EO101" s="894"/>
      <c r="EP101" s="894"/>
      <c r="EQ101" s="894"/>
      <c r="ER101" s="894"/>
      <c r="ES101" s="894"/>
      <c r="ET101" s="894"/>
      <c r="EU101" s="894"/>
      <c r="EV101" s="894"/>
      <c r="EW101" s="894"/>
      <c r="EX101" s="894"/>
      <c r="EY101" s="894"/>
      <c r="EZ101" s="894"/>
      <c r="FA101" s="894"/>
      <c r="FB101" s="894"/>
      <c r="FC101" s="894"/>
      <c r="FD101" s="894"/>
      <c r="FE101" s="894"/>
      <c r="FF101" s="894"/>
      <c r="FG101" s="894"/>
      <c r="FH101" s="894"/>
      <c r="FI101" s="894"/>
      <c r="FJ101" s="894"/>
      <c r="FK101" s="894"/>
      <c r="FL101" s="894"/>
      <c r="FM101" s="894"/>
      <c r="FN101" s="894"/>
      <c r="FO101" s="894"/>
      <c r="FP101" s="894"/>
      <c r="FQ101" s="894"/>
      <c r="FR101" s="894"/>
      <c r="FS101" s="894"/>
      <c r="FT101" s="894"/>
      <c r="FU101" s="894"/>
      <c r="FV101" s="894"/>
      <c r="FW101" s="894"/>
      <c r="FX101" s="894"/>
      <c r="FY101" s="894"/>
      <c r="FZ101" s="894"/>
      <c r="GA101" s="894"/>
      <c r="GB101" s="894"/>
      <c r="GC101" s="894"/>
      <c r="GD101" s="894"/>
      <c r="GE101" s="894"/>
      <c r="GF101" s="894"/>
      <c r="GG101" s="894"/>
      <c r="GH101" s="894"/>
      <c r="GI101" s="894"/>
      <c r="GJ101" s="894"/>
      <c r="GK101" s="894"/>
      <c r="GL101" s="894"/>
      <c r="GM101" s="894"/>
      <c r="GN101" s="894"/>
      <c r="GO101" s="894"/>
      <c r="GP101" s="894"/>
      <c r="GQ101" s="894"/>
      <c r="GR101" s="894"/>
      <c r="GS101" s="894"/>
      <c r="GT101" s="894"/>
      <c r="GU101" s="894"/>
      <c r="GV101" s="894"/>
      <c r="GW101" s="894"/>
      <c r="GX101" s="894"/>
      <c r="GY101" s="894"/>
      <c r="GZ101" s="894"/>
      <c r="HA101" s="894"/>
      <c r="HB101" s="894"/>
      <c r="HC101" s="894"/>
      <c r="HD101" s="894"/>
      <c r="HE101" s="894"/>
      <c r="HF101" s="894"/>
      <c r="HG101" s="894"/>
      <c r="HH101" s="894"/>
      <c r="HI101" s="894"/>
      <c r="HJ101" s="894"/>
      <c r="HK101" s="894"/>
      <c r="HL101" s="894"/>
      <c r="HM101" s="894"/>
      <c r="HN101" s="894"/>
      <c r="HO101" s="894"/>
      <c r="HP101" s="894"/>
      <c r="HQ101" s="894"/>
      <c r="HR101" s="894"/>
      <c r="HS101" s="894"/>
      <c r="HT101" s="894"/>
      <c r="HU101" s="894"/>
      <c r="HV101" s="894"/>
      <c r="HW101" s="894"/>
      <c r="HX101" s="894"/>
      <c r="HY101" s="894"/>
      <c r="HZ101" s="894"/>
      <c r="IA101" s="894"/>
      <c r="IB101" s="894"/>
      <c r="IC101" s="894"/>
      <c r="ID101" s="894"/>
      <c r="IE101" s="894"/>
      <c r="IF101" s="894"/>
      <c r="IG101" s="894"/>
      <c r="IH101" s="894"/>
      <c r="II101" s="894"/>
      <c r="IJ101" s="894"/>
      <c r="IK101" s="894"/>
      <c r="IL101" s="894"/>
      <c r="IM101" s="894"/>
      <c r="IN101" s="894"/>
      <c r="IO101" s="894"/>
      <c r="IP101" s="894"/>
      <c r="IQ101" s="894"/>
      <c r="IR101" s="894"/>
      <c r="IS101" s="894"/>
      <c r="IT101" s="894"/>
      <c r="IU101" s="894"/>
      <c r="IV101" s="894"/>
    </row>
    <row r="102" spans="1:256" s="895" customFormat="1" ht="18.75" customHeight="1">
      <c r="A102" s="901" t="s">
        <v>2480</v>
      </c>
      <c r="B102" s="868">
        <v>16</v>
      </c>
      <c r="C102" s="883" t="s">
        <v>2286</v>
      </c>
      <c r="D102" s="884" t="s">
        <v>2544</v>
      </c>
      <c r="E102" s="885" t="s">
        <v>2545</v>
      </c>
      <c r="F102" s="885"/>
      <c r="G102" s="994" t="s">
        <v>2546</v>
      </c>
      <c r="H102" s="896" t="s">
        <v>2547</v>
      </c>
      <c r="I102" s="897" t="s">
        <v>2548</v>
      </c>
      <c r="J102" s="887"/>
      <c r="K102" s="887" t="s">
        <v>2519</v>
      </c>
      <c r="L102" s="885"/>
      <c r="M102" s="899">
        <f>3.55*6</f>
        <v>21.299999999999997</v>
      </c>
      <c r="N102" s="889"/>
      <c r="O102" s="889">
        <v>3.9</v>
      </c>
      <c r="P102" s="889"/>
      <c r="Q102" s="875"/>
      <c r="R102" s="875">
        <v>15</v>
      </c>
      <c r="S102" s="890">
        <v>8.9743589743589772E-2</v>
      </c>
      <c r="T102" s="885"/>
      <c r="U102" s="875"/>
      <c r="V102" s="877">
        <v>29.400000000000002</v>
      </c>
      <c r="W102" s="891">
        <v>4.9000000000000004</v>
      </c>
      <c r="X102" s="891">
        <v>4.9000000000000004</v>
      </c>
      <c r="Y102" s="891"/>
      <c r="Z102" s="891"/>
      <c r="AA102" s="874">
        <f t="shared" si="2"/>
        <v>7.8996299999999948</v>
      </c>
      <c r="AB102" s="885"/>
      <c r="AC102" s="887"/>
      <c r="AD102" s="887"/>
      <c r="AE102" s="885"/>
      <c r="AF102" s="885"/>
      <c r="AG102" s="885"/>
      <c r="AH102" s="885"/>
      <c r="AI102" s="892"/>
      <c r="AJ102" s="893"/>
      <c r="AK102" s="893"/>
      <c r="AL102" s="893"/>
      <c r="AM102" s="893"/>
      <c r="AN102" s="893"/>
      <c r="AO102" s="894"/>
      <c r="AP102" s="894"/>
      <c r="AQ102" s="894"/>
      <c r="AR102" s="894"/>
      <c r="AS102" s="894"/>
      <c r="AT102" s="894"/>
      <c r="AU102" s="894"/>
      <c r="AV102" s="894"/>
      <c r="AW102" s="894"/>
      <c r="AX102" s="894"/>
      <c r="AY102" s="894"/>
      <c r="AZ102" s="894"/>
      <c r="BA102" s="894"/>
      <c r="BB102" s="894"/>
      <c r="BC102" s="894"/>
      <c r="BD102" s="894"/>
      <c r="BE102" s="894"/>
      <c r="BF102" s="894"/>
      <c r="BG102" s="894"/>
      <c r="BH102" s="894"/>
      <c r="BI102" s="894"/>
      <c r="BJ102" s="894"/>
      <c r="BK102" s="894"/>
      <c r="BL102" s="894"/>
      <c r="BM102" s="894"/>
      <c r="BN102" s="894"/>
      <c r="BO102" s="894"/>
      <c r="BP102" s="894"/>
      <c r="BQ102" s="894"/>
      <c r="BR102" s="894"/>
      <c r="BS102" s="894"/>
      <c r="BT102" s="894"/>
      <c r="BU102" s="894"/>
      <c r="BV102" s="894"/>
      <c r="BW102" s="894"/>
      <c r="BX102" s="894"/>
      <c r="BY102" s="894"/>
      <c r="BZ102" s="894"/>
      <c r="CA102" s="894"/>
      <c r="CB102" s="894"/>
      <c r="CC102" s="894"/>
      <c r="CD102" s="894"/>
      <c r="CE102" s="894"/>
      <c r="CF102" s="894"/>
      <c r="CG102" s="894"/>
      <c r="CH102" s="894"/>
      <c r="CI102" s="894"/>
      <c r="CJ102" s="894"/>
      <c r="CK102" s="894"/>
      <c r="CL102" s="894"/>
      <c r="CM102" s="894"/>
      <c r="CN102" s="894"/>
      <c r="CO102" s="894"/>
      <c r="CP102" s="894"/>
      <c r="CQ102" s="894"/>
      <c r="CR102" s="894"/>
      <c r="CS102" s="894"/>
      <c r="CT102" s="894"/>
      <c r="CU102" s="894"/>
      <c r="CV102" s="894"/>
      <c r="CW102" s="894"/>
      <c r="CX102" s="894"/>
      <c r="CY102" s="894"/>
      <c r="CZ102" s="894"/>
      <c r="DA102" s="894"/>
      <c r="DB102" s="894"/>
      <c r="DC102" s="894"/>
      <c r="DD102" s="894"/>
      <c r="DE102" s="894"/>
      <c r="DF102" s="894"/>
      <c r="DG102" s="894"/>
      <c r="DH102" s="894"/>
      <c r="DI102" s="894"/>
      <c r="DJ102" s="894"/>
      <c r="DK102" s="894"/>
      <c r="DL102" s="894"/>
      <c r="DM102" s="894"/>
      <c r="DN102" s="894"/>
      <c r="DO102" s="894"/>
      <c r="DP102" s="894"/>
      <c r="DQ102" s="894"/>
      <c r="DR102" s="894"/>
      <c r="DS102" s="894"/>
      <c r="DT102" s="894"/>
      <c r="DU102" s="894"/>
      <c r="DV102" s="894"/>
      <c r="DW102" s="894"/>
      <c r="DX102" s="894"/>
      <c r="DY102" s="894"/>
      <c r="DZ102" s="894"/>
      <c r="EA102" s="894"/>
      <c r="EB102" s="894"/>
      <c r="EC102" s="894"/>
      <c r="ED102" s="894"/>
      <c r="EE102" s="894"/>
      <c r="EF102" s="894"/>
      <c r="EG102" s="894"/>
      <c r="EH102" s="894"/>
      <c r="EI102" s="894"/>
      <c r="EJ102" s="894"/>
      <c r="EK102" s="894"/>
      <c r="EL102" s="894"/>
      <c r="EM102" s="894"/>
      <c r="EN102" s="894"/>
      <c r="EO102" s="894"/>
      <c r="EP102" s="894"/>
      <c r="EQ102" s="894"/>
      <c r="ER102" s="894"/>
      <c r="ES102" s="894"/>
      <c r="ET102" s="894"/>
      <c r="EU102" s="894"/>
      <c r="EV102" s="894"/>
      <c r="EW102" s="894"/>
      <c r="EX102" s="894"/>
      <c r="EY102" s="894"/>
      <c r="EZ102" s="894"/>
      <c r="FA102" s="894"/>
      <c r="FB102" s="894"/>
      <c r="FC102" s="894"/>
      <c r="FD102" s="894"/>
      <c r="FE102" s="894"/>
      <c r="FF102" s="894"/>
      <c r="FG102" s="894"/>
      <c r="FH102" s="894"/>
      <c r="FI102" s="894"/>
      <c r="FJ102" s="894"/>
      <c r="FK102" s="894"/>
      <c r="FL102" s="894"/>
      <c r="FM102" s="894"/>
      <c r="FN102" s="894"/>
      <c r="FO102" s="894"/>
      <c r="FP102" s="894"/>
      <c r="FQ102" s="894"/>
      <c r="FR102" s="894"/>
      <c r="FS102" s="894"/>
      <c r="FT102" s="894"/>
      <c r="FU102" s="894"/>
      <c r="FV102" s="894"/>
      <c r="FW102" s="894"/>
      <c r="FX102" s="894"/>
      <c r="FY102" s="894"/>
      <c r="FZ102" s="894"/>
      <c r="GA102" s="894"/>
      <c r="GB102" s="894"/>
      <c r="GC102" s="894"/>
      <c r="GD102" s="894"/>
      <c r="GE102" s="894"/>
      <c r="GF102" s="894"/>
      <c r="GG102" s="894"/>
      <c r="GH102" s="894"/>
      <c r="GI102" s="894"/>
      <c r="GJ102" s="894"/>
      <c r="GK102" s="894"/>
      <c r="GL102" s="894"/>
      <c r="GM102" s="894"/>
      <c r="GN102" s="894"/>
      <c r="GO102" s="894"/>
      <c r="GP102" s="894"/>
      <c r="GQ102" s="894"/>
      <c r="GR102" s="894"/>
      <c r="GS102" s="894"/>
      <c r="GT102" s="894"/>
      <c r="GU102" s="894"/>
      <c r="GV102" s="894"/>
      <c r="GW102" s="894"/>
      <c r="GX102" s="894"/>
      <c r="GY102" s="894"/>
      <c r="GZ102" s="894"/>
      <c r="HA102" s="894"/>
      <c r="HB102" s="894"/>
      <c r="HC102" s="894"/>
      <c r="HD102" s="894"/>
      <c r="HE102" s="894"/>
      <c r="HF102" s="894"/>
      <c r="HG102" s="894"/>
      <c r="HH102" s="894"/>
      <c r="HI102" s="894"/>
      <c r="HJ102" s="894"/>
      <c r="HK102" s="894"/>
      <c r="HL102" s="894"/>
      <c r="HM102" s="894"/>
      <c r="HN102" s="894"/>
      <c r="HO102" s="894"/>
      <c r="HP102" s="894"/>
      <c r="HQ102" s="894"/>
      <c r="HR102" s="894"/>
      <c r="HS102" s="894"/>
      <c r="HT102" s="894"/>
      <c r="HU102" s="894"/>
      <c r="HV102" s="894"/>
      <c r="HW102" s="894"/>
      <c r="HX102" s="894"/>
      <c r="HY102" s="894"/>
      <c r="HZ102" s="894"/>
      <c r="IA102" s="894"/>
      <c r="IB102" s="894"/>
      <c r="IC102" s="894"/>
      <c r="ID102" s="894"/>
      <c r="IE102" s="894"/>
      <c r="IF102" s="894"/>
      <c r="IG102" s="894"/>
      <c r="IH102" s="894"/>
      <c r="II102" s="894"/>
      <c r="IJ102" s="894"/>
      <c r="IK102" s="894"/>
      <c r="IL102" s="894"/>
      <c r="IM102" s="894"/>
      <c r="IN102" s="894"/>
      <c r="IO102" s="894"/>
      <c r="IP102" s="894"/>
      <c r="IQ102" s="894"/>
      <c r="IR102" s="894"/>
      <c r="IS102" s="894"/>
      <c r="IT102" s="894"/>
      <c r="IU102" s="894"/>
      <c r="IV102" s="894"/>
    </row>
    <row r="103" spans="1:256" s="895" customFormat="1" ht="18.75" customHeight="1">
      <c r="A103" s="901" t="s">
        <v>2480</v>
      </c>
      <c r="B103" s="868">
        <v>17</v>
      </c>
      <c r="C103" s="883" t="s">
        <v>2286</v>
      </c>
      <c r="D103" s="884" t="s">
        <v>2492</v>
      </c>
      <c r="E103" s="885" t="s">
        <v>2483</v>
      </c>
      <c r="F103" s="885"/>
      <c r="G103" s="993" t="s">
        <v>2549</v>
      </c>
      <c r="H103" s="896" t="s">
        <v>2550</v>
      </c>
      <c r="I103" s="897" t="s">
        <v>2551</v>
      </c>
      <c r="J103" s="887"/>
      <c r="K103" s="887" t="s">
        <v>2312</v>
      </c>
      <c r="L103" s="885"/>
      <c r="M103" s="899">
        <f>11.74*4</f>
        <v>46.96</v>
      </c>
      <c r="N103" s="889"/>
      <c r="O103" s="889">
        <v>12.9</v>
      </c>
      <c r="P103" s="889"/>
      <c r="Q103" s="875"/>
      <c r="R103" s="875">
        <v>29.9</v>
      </c>
      <c r="S103" s="890">
        <v>8.9922480620155051E-2</v>
      </c>
      <c r="T103" s="885"/>
      <c r="U103" s="875"/>
      <c r="V103" s="877">
        <v>63.9</v>
      </c>
      <c r="W103" s="891">
        <v>13.9</v>
      </c>
      <c r="X103" s="891">
        <v>15.9</v>
      </c>
      <c r="Y103" s="891"/>
      <c r="Z103" s="891"/>
      <c r="AA103" s="874">
        <f t="shared" si="2"/>
        <v>20.586695999999996</v>
      </c>
      <c r="AB103" s="885"/>
      <c r="AC103" s="887"/>
      <c r="AD103" s="887"/>
      <c r="AE103" s="885"/>
      <c r="AF103" s="885"/>
      <c r="AG103" s="885"/>
      <c r="AH103" s="885"/>
      <c r="AI103" s="892"/>
      <c r="AJ103" s="893"/>
      <c r="AK103" s="893"/>
      <c r="AL103" s="893"/>
      <c r="AM103" s="893"/>
      <c r="AN103" s="893"/>
      <c r="AO103" s="894"/>
      <c r="AP103" s="894"/>
      <c r="AQ103" s="894"/>
      <c r="AR103" s="894"/>
      <c r="AS103" s="894"/>
      <c r="AT103" s="894"/>
      <c r="AU103" s="894"/>
      <c r="AV103" s="894"/>
      <c r="AW103" s="894"/>
      <c r="AX103" s="894"/>
      <c r="AY103" s="894"/>
      <c r="AZ103" s="894"/>
      <c r="BA103" s="894"/>
      <c r="BB103" s="894"/>
      <c r="BC103" s="894"/>
      <c r="BD103" s="894"/>
      <c r="BE103" s="894"/>
      <c r="BF103" s="894"/>
      <c r="BG103" s="894"/>
      <c r="BH103" s="894"/>
      <c r="BI103" s="894"/>
      <c r="BJ103" s="894"/>
      <c r="BK103" s="894"/>
      <c r="BL103" s="894"/>
      <c r="BM103" s="894"/>
      <c r="BN103" s="894"/>
      <c r="BO103" s="894"/>
      <c r="BP103" s="894"/>
      <c r="BQ103" s="894"/>
      <c r="BR103" s="894"/>
      <c r="BS103" s="894"/>
      <c r="BT103" s="894"/>
      <c r="BU103" s="894"/>
      <c r="BV103" s="894"/>
      <c r="BW103" s="894"/>
      <c r="BX103" s="894"/>
      <c r="BY103" s="894"/>
      <c r="BZ103" s="894"/>
      <c r="CA103" s="894"/>
      <c r="CB103" s="894"/>
      <c r="CC103" s="894"/>
      <c r="CD103" s="894"/>
      <c r="CE103" s="894"/>
      <c r="CF103" s="894"/>
      <c r="CG103" s="894"/>
      <c r="CH103" s="894"/>
      <c r="CI103" s="894"/>
      <c r="CJ103" s="894"/>
      <c r="CK103" s="894"/>
      <c r="CL103" s="894"/>
      <c r="CM103" s="894"/>
      <c r="CN103" s="894"/>
      <c r="CO103" s="894"/>
      <c r="CP103" s="894"/>
      <c r="CQ103" s="894"/>
      <c r="CR103" s="894"/>
      <c r="CS103" s="894"/>
      <c r="CT103" s="894"/>
      <c r="CU103" s="894"/>
      <c r="CV103" s="894"/>
      <c r="CW103" s="894"/>
      <c r="CX103" s="894"/>
      <c r="CY103" s="894"/>
      <c r="CZ103" s="894"/>
      <c r="DA103" s="894"/>
      <c r="DB103" s="894"/>
      <c r="DC103" s="894"/>
      <c r="DD103" s="894"/>
      <c r="DE103" s="894"/>
      <c r="DF103" s="894"/>
      <c r="DG103" s="894"/>
      <c r="DH103" s="894"/>
      <c r="DI103" s="894"/>
      <c r="DJ103" s="894"/>
      <c r="DK103" s="894"/>
      <c r="DL103" s="894"/>
      <c r="DM103" s="894"/>
      <c r="DN103" s="894"/>
      <c r="DO103" s="894"/>
      <c r="DP103" s="894"/>
      <c r="DQ103" s="894"/>
      <c r="DR103" s="894"/>
      <c r="DS103" s="894"/>
      <c r="DT103" s="894"/>
      <c r="DU103" s="894"/>
      <c r="DV103" s="894"/>
      <c r="DW103" s="894"/>
      <c r="DX103" s="894"/>
      <c r="DY103" s="894"/>
      <c r="DZ103" s="894"/>
      <c r="EA103" s="894"/>
      <c r="EB103" s="894"/>
      <c r="EC103" s="894"/>
      <c r="ED103" s="894"/>
      <c r="EE103" s="894"/>
      <c r="EF103" s="894"/>
      <c r="EG103" s="894"/>
      <c r="EH103" s="894"/>
      <c r="EI103" s="894"/>
      <c r="EJ103" s="894"/>
      <c r="EK103" s="894"/>
      <c r="EL103" s="894"/>
      <c r="EM103" s="894"/>
      <c r="EN103" s="894"/>
      <c r="EO103" s="894"/>
      <c r="EP103" s="894"/>
      <c r="EQ103" s="894"/>
      <c r="ER103" s="894"/>
      <c r="ES103" s="894"/>
      <c r="ET103" s="894"/>
      <c r="EU103" s="894"/>
      <c r="EV103" s="894"/>
      <c r="EW103" s="894"/>
      <c r="EX103" s="894"/>
      <c r="EY103" s="894"/>
      <c r="EZ103" s="894"/>
      <c r="FA103" s="894"/>
      <c r="FB103" s="894"/>
      <c r="FC103" s="894"/>
      <c r="FD103" s="894"/>
      <c r="FE103" s="894"/>
      <c r="FF103" s="894"/>
      <c r="FG103" s="894"/>
      <c r="FH103" s="894"/>
      <c r="FI103" s="894"/>
      <c r="FJ103" s="894"/>
      <c r="FK103" s="894"/>
      <c r="FL103" s="894"/>
      <c r="FM103" s="894"/>
      <c r="FN103" s="894"/>
      <c r="FO103" s="894"/>
      <c r="FP103" s="894"/>
      <c r="FQ103" s="894"/>
      <c r="FR103" s="894"/>
      <c r="FS103" s="894"/>
      <c r="FT103" s="894"/>
      <c r="FU103" s="894"/>
      <c r="FV103" s="894"/>
      <c r="FW103" s="894"/>
      <c r="FX103" s="894"/>
      <c r="FY103" s="894"/>
      <c r="FZ103" s="894"/>
      <c r="GA103" s="894"/>
      <c r="GB103" s="894"/>
      <c r="GC103" s="894"/>
      <c r="GD103" s="894"/>
      <c r="GE103" s="894"/>
      <c r="GF103" s="894"/>
      <c r="GG103" s="894"/>
      <c r="GH103" s="894"/>
      <c r="GI103" s="894"/>
      <c r="GJ103" s="894"/>
      <c r="GK103" s="894"/>
      <c r="GL103" s="894"/>
      <c r="GM103" s="894"/>
      <c r="GN103" s="894"/>
      <c r="GO103" s="894"/>
      <c r="GP103" s="894"/>
      <c r="GQ103" s="894"/>
      <c r="GR103" s="894"/>
      <c r="GS103" s="894"/>
      <c r="GT103" s="894"/>
      <c r="GU103" s="894"/>
      <c r="GV103" s="894"/>
      <c r="GW103" s="894"/>
      <c r="GX103" s="894"/>
      <c r="GY103" s="894"/>
      <c r="GZ103" s="894"/>
      <c r="HA103" s="894"/>
      <c r="HB103" s="894"/>
      <c r="HC103" s="894"/>
      <c r="HD103" s="894"/>
      <c r="HE103" s="894"/>
      <c r="HF103" s="894"/>
      <c r="HG103" s="894"/>
      <c r="HH103" s="894"/>
      <c r="HI103" s="894"/>
      <c r="HJ103" s="894"/>
      <c r="HK103" s="894"/>
      <c r="HL103" s="894"/>
      <c r="HM103" s="894"/>
      <c r="HN103" s="894"/>
      <c r="HO103" s="894"/>
      <c r="HP103" s="894"/>
      <c r="HQ103" s="894"/>
      <c r="HR103" s="894"/>
      <c r="HS103" s="894"/>
      <c r="HT103" s="894"/>
      <c r="HU103" s="894"/>
      <c r="HV103" s="894"/>
      <c r="HW103" s="894"/>
      <c r="HX103" s="894"/>
      <c r="HY103" s="894"/>
      <c r="HZ103" s="894"/>
      <c r="IA103" s="894"/>
      <c r="IB103" s="894"/>
      <c r="IC103" s="894"/>
      <c r="ID103" s="894"/>
      <c r="IE103" s="894"/>
      <c r="IF103" s="894"/>
      <c r="IG103" s="894"/>
      <c r="IH103" s="894"/>
      <c r="II103" s="894"/>
      <c r="IJ103" s="894"/>
      <c r="IK103" s="894"/>
      <c r="IL103" s="894"/>
      <c r="IM103" s="894"/>
      <c r="IN103" s="894"/>
      <c r="IO103" s="894"/>
      <c r="IP103" s="894"/>
      <c r="IQ103" s="894"/>
      <c r="IR103" s="894"/>
      <c r="IS103" s="894"/>
      <c r="IT103" s="894"/>
      <c r="IU103" s="894"/>
      <c r="IV103" s="894"/>
    </row>
    <row r="104" spans="1:256" s="895" customFormat="1" ht="18.75" customHeight="1">
      <c r="A104" s="901" t="s">
        <v>2480</v>
      </c>
      <c r="B104" s="868">
        <v>18</v>
      </c>
      <c r="C104" s="883" t="s">
        <v>2286</v>
      </c>
      <c r="D104" s="884" t="s">
        <v>2492</v>
      </c>
      <c r="E104" s="885" t="s">
        <v>2483</v>
      </c>
      <c r="F104" s="885"/>
      <c r="G104" s="993" t="s">
        <v>2552</v>
      </c>
      <c r="H104" s="896" t="s">
        <v>2553</v>
      </c>
      <c r="I104" s="897" t="s">
        <v>2554</v>
      </c>
      <c r="J104" s="887"/>
      <c r="K104" s="887" t="s">
        <v>2555</v>
      </c>
      <c r="L104" s="885"/>
      <c r="M104" s="899">
        <f>11.74*4</f>
        <v>46.96</v>
      </c>
      <c r="N104" s="889"/>
      <c r="O104" s="889">
        <v>12.9</v>
      </c>
      <c r="P104" s="889"/>
      <c r="Q104" s="875"/>
      <c r="R104" s="875">
        <v>29.9</v>
      </c>
      <c r="S104" s="890">
        <v>8.9922480620155051E-2</v>
      </c>
      <c r="T104" s="885"/>
      <c r="U104" s="875"/>
      <c r="V104" s="877">
        <v>63.9</v>
      </c>
      <c r="W104" s="891">
        <v>13.9</v>
      </c>
      <c r="X104" s="891">
        <v>16.899999999999999</v>
      </c>
      <c r="Y104" s="891"/>
      <c r="Z104" s="891"/>
      <c r="AA104" s="874">
        <f t="shared" si="2"/>
        <v>20.586695999999996</v>
      </c>
      <c r="AB104" s="885"/>
      <c r="AC104" s="887"/>
      <c r="AD104" s="887"/>
      <c r="AE104" s="885"/>
      <c r="AF104" s="885"/>
      <c r="AG104" s="885"/>
      <c r="AH104" s="885"/>
      <c r="AI104" s="892"/>
      <c r="AJ104" s="893"/>
      <c r="AK104" s="893"/>
      <c r="AL104" s="893"/>
      <c r="AM104" s="893"/>
      <c r="AN104" s="893"/>
      <c r="AO104" s="894"/>
      <c r="AP104" s="894"/>
      <c r="AQ104" s="894"/>
      <c r="AR104" s="894"/>
      <c r="AS104" s="894"/>
      <c r="AT104" s="894"/>
      <c r="AU104" s="894"/>
      <c r="AV104" s="894"/>
      <c r="AW104" s="894"/>
      <c r="AX104" s="894"/>
      <c r="AY104" s="894"/>
      <c r="AZ104" s="894"/>
      <c r="BA104" s="894"/>
      <c r="BB104" s="894"/>
      <c r="BC104" s="894"/>
      <c r="BD104" s="894"/>
      <c r="BE104" s="894"/>
      <c r="BF104" s="894"/>
      <c r="BG104" s="894"/>
      <c r="BH104" s="894"/>
      <c r="BI104" s="894"/>
      <c r="BJ104" s="894"/>
      <c r="BK104" s="894"/>
      <c r="BL104" s="894"/>
      <c r="BM104" s="894"/>
      <c r="BN104" s="894"/>
      <c r="BO104" s="894"/>
      <c r="BP104" s="894"/>
      <c r="BQ104" s="894"/>
      <c r="BR104" s="894"/>
      <c r="BS104" s="894"/>
      <c r="BT104" s="894"/>
      <c r="BU104" s="894"/>
      <c r="BV104" s="894"/>
      <c r="BW104" s="894"/>
      <c r="BX104" s="894"/>
      <c r="BY104" s="894"/>
      <c r="BZ104" s="894"/>
      <c r="CA104" s="894"/>
      <c r="CB104" s="894"/>
      <c r="CC104" s="894"/>
      <c r="CD104" s="894"/>
      <c r="CE104" s="894"/>
      <c r="CF104" s="894"/>
      <c r="CG104" s="894"/>
      <c r="CH104" s="894"/>
      <c r="CI104" s="894"/>
      <c r="CJ104" s="894"/>
      <c r="CK104" s="894"/>
      <c r="CL104" s="894"/>
      <c r="CM104" s="894"/>
      <c r="CN104" s="894"/>
      <c r="CO104" s="894"/>
      <c r="CP104" s="894"/>
      <c r="CQ104" s="894"/>
      <c r="CR104" s="894"/>
      <c r="CS104" s="894"/>
      <c r="CT104" s="894"/>
      <c r="CU104" s="894"/>
      <c r="CV104" s="894"/>
      <c r="CW104" s="894"/>
      <c r="CX104" s="894"/>
      <c r="CY104" s="894"/>
      <c r="CZ104" s="894"/>
      <c r="DA104" s="894"/>
      <c r="DB104" s="894"/>
      <c r="DC104" s="894"/>
      <c r="DD104" s="894"/>
      <c r="DE104" s="894"/>
      <c r="DF104" s="894"/>
      <c r="DG104" s="894"/>
      <c r="DH104" s="894"/>
      <c r="DI104" s="894"/>
      <c r="DJ104" s="894"/>
      <c r="DK104" s="894"/>
      <c r="DL104" s="894"/>
      <c r="DM104" s="894"/>
      <c r="DN104" s="894"/>
      <c r="DO104" s="894"/>
      <c r="DP104" s="894"/>
      <c r="DQ104" s="894"/>
      <c r="DR104" s="894"/>
      <c r="DS104" s="894"/>
      <c r="DT104" s="894"/>
      <c r="DU104" s="894"/>
      <c r="DV104" s="894"/>
      <c r="DW104" s="894"/>
      <c r="DX104" s="894"/>
      <c r="DY104" s="894"/>
      <c r="DZ104" s="894"/>
      <c r="EA104" s="894"/>
      <c r="EB104" s="894"/>
      <c r="EC104" s="894"/>
      <c r="ED104" s="894"/>
      <c r="EE104" s="894"/>
      <c r="EF104" s="894"/>
      <c r="EG104" s="894"/>
      <c r="EH104" s="894"/>
      <c r="EI104" s="894"/>
      <c r="EJ104" s="894"/>
      <c r="EK104" s="894"/>
      <c r="EL104" s="894"/>
      <c r="EM104" s="894"/>
      <c r="EN104" s="894"/>
      <c r="EO104" s="894"/>
      <c r="EP104" s="894"/>
      <c r="EQ104" s="894"/>
      <c r="ER104" s="894"/>
      <c r="ES104" s="894"/>
      <c r="ET104" s="894"/>
      <c r="EU104" s="894"/>
      <c r="EV104" s="894"/>
      <c r="EW104" s="894"/>
      <c r="EX104" s="894"/>
      <c r="EY104" s="894"/>
      <c r="EZ104" s="894"/>
      <c r="FA104" s="894"/>
      <c r="FB104" s="894"/>
      <c r="FC104" s="894"/>
      <c r="FD104" s="894"/>
      <c r="FE104" s="894"/>
      <c r="FF104" s="894"/>
      <c r="FG104" s="894"/>
      <c r="FH104" s="894"/>
      <c r="FI104" s="894"/>
      <c r="FJ104" s="894"/>
      <c r="FK104" s="894"/>
      <c r="FL104" s="894"/>
      <c r="FM104" s="894"/>
      <c r="FN104" s="894"/>
      <c r="FO104" s="894"/>
      <c r="FP104" s="894"/>
      <c r="FQ104" s="894"/>
      <c r="FR104" s="894"/>
      <c r="FS104" s="894"/>
      <c r="FT104" s="894"/>
      <c r="FU104" s="894"/>
      <c r="FV104" s="894"/>
      <c r="FW104" s="894"/>
      <c r="FX104" s="894"/>
      <c r="FY104" s="894"/>
      <c r="FZ104" s="894"/>
      <c r="GA104" s="894"/>
      <c r="GB104" s="894"/>
      <c r="GC104" s="894"/>
      <c r="GD104" s="894"/>
      <c r="GE104" s="894"/>
      <c r="GF104" s="894"/>
      <c r="GG104" s="894"/>
      <c r="GH104" s="894"/>
      <c r="GI104" s="894"/>
      <c r="GJ104" s="894"/>
      <c r="GK104" s="894"/>
      <c r="GL104" s="894"/>
      <c r="GM104" s="894"/>
      <c r="GN104" s="894"/>
      <c r="GO104" s="894"/>
      <c r="GP104" s="894"/>
      <c r="GQ104" s="894"/>
      <c r="GR104" s="894"/>
      <c r="GS104" s="894"/>
      <c r="GT104" s="894"/>
      <c r="GU104" s="894"/>
      <c r="GV104" s="894"/>
      <c r="GW104" s="894"/>
      <c r="GX104" s="894"/>
      <c r="GY104" s="894"/>
      <c r="GZ104" s="894"/>
      <c r="HA104" s="894"/>
      <c r="HB104" s="894"/>
      <c r="HC104" s="894"/>
      <c r="HD104" s="894"/>
      <c r="HE104" s="894"/>
      <c r="HF104" s="894"/>
      <c r="HG104" s="894"/>
      <c r="HH104" s="894"/>
      <c r="HI104" s="894"/>
      <c r="HJ104" s="894"/>
      <c r="HK104" s="894"/>
      <c r="HL104" s="894"/>
      <c r="HM104" s="894"/>
      <c r="HN104" s="894"/>
      <c r="HO104" s="894"/>
      <c r="HP104" s="894"/>
      <c r="HQ104" s="894"/>
      <c r="HR104" s="894"/>
      <c r="HS104" s="894"/>
      <c r="HT104" s="894"/>
      <c r="HU104" s="894"/>
      <c r="HV104" s="894"/>
      <c r="HW104" s="894"/>
      <c r="HX104" s="894"/>
      <c r="HY104" s="894"/>
      <c r="HZ104" s="894"/>
      <c r="IA104" s="894"/>
      <c r="IB104" s="894"/>
      <c r="IC104" s="894"/>
      <c r="ID104" s="894"/>
      <c r="IE104" s="894"/>
      <c r="IF104" s="894"/>
      <c r="IG104" s="894"/>
      <c r="IH104" s="894"/>
      <c r="II104" s="894"/>
      <c r="IJ104" s="894"/>
      <c r="IK104" s="894"/>
      <c r="IL104" s="894"/>
      <c r="IM104" s="894"/>
      <c r="IN104" s="894"/>
      <c r="IO104" s="894"/>
      <c r="IP104" s="894"/>
      <c r="IQ104" s="894"/>
      <c r="IR104" s="894"/>
      <c r="IS104" s="894"/>
      <c r="IT104" s="894"/>
      <c r="IU104" s="894"/>
      <c r="IV104" s="894"/>
    </row>
    <row r="105" spans="1:256" s="895" customFormat="1" ht="18.75" customHeight="1">
      <c r="A105" s="901" t="s">
        <v>2480</v>
      </c>
      <c r="B105" s="868">
        <v>19</v>
      </c>
      <c r="C105" s="883" t="s">
        <v>2286</v>
      </c>
      <c r="D105" s="884" t="s">
        <v>2526</v>
      </c>
      <c r="E105" s="885" t="s">
        <v>2483</v>
      </c>
      <c r="F105" s="885"/>
      <c r="G105" s="995" t="s">
        <v>2556</v>
      </c>
      <c r="H105" s="896" t="s">
        <v>2557</v>
      </c>
      <c r="I105" s="897" t="s">
        <v>2558</v>
      </c>
      <c r="J105" s="887"/>
      <c r="K105" s="887" t="s">
        <v>2559</v>
      </c>
      <c r="L105" s="885"/>
      <c r="M105" s="899">
        <f>17.29*2</f>
        <v>34.58</v>
      </c>
      <c r="N105" s="889"/>
      <c r="O105" s="889">
        <v>18.899999999999999</v>
      </c>
      <c r="P105" s="889"/>
      <c r="Q105" s="875"/>
      <c r="R105" s="875">
        <v>25</v>
      </c>
      <c r="S105" s="890">
        <v>8.5185185185185155E-2</v>
      </c>
      <c r="T105" s="885"/>
      <c r="U105" s="875"/>
      <c r="V105" s="877">
        <v>50</v>
      </c>
      <c r="W105" s="874">
        <v>25</v>
      </c>
      <c r="X105" s="891">
        <v>19</v>
      </c>
      <c r="Y105" s="891"/>
      <c r="Z105" s="891"/>
      <c r="AA105" s="874">
        <f t="shared" si="2"/>
        <v>12.176957999999999</v>
      </c>
      <c r="AB105" s="885"/>
      <c r="AC105" s="887"/>
      <c r="AD105" s="887"/>
      <c r="AE105" s="885"/>
      <c r="AF105" s="885"/>
      <c r="AG105" s="885"/>
      <c r="AH105" s="885"/>
      <c r="AI105" s="892"/>
      <c r="AJ105" s="893"/>
      <c r="AK105" s="893"/>
      <c r="AL105" s="893"/>
      <c r="AM105" s="893"/>
      <c r="AN105" s="893"/>
      <c r="AO105" s="894"/>
      <c r="AP105" s="894"/>
      <c r="AQ105" s="894"/>
      <c r="AR105" s="894"/>
      <c r="AS105" s="894"/>
      <c r="AT105" s="894"/>
      <c r="AU105" s="894"/>
      <c r="AV105" s="894"/>
      <c r="AW105" s="894"/>
      <c r="AX105" s="894"/>
      <c r="AY105" s="894"/>
      <c r="AZ105" s="894"/>
      <c r="BA105" s="894"/>
      <c r="BB105" s="894"/>
      <c r="BC105" s="894"/>
      <c r="BD105" s="894"/>
      <c r="BE105" s="894"/>
      <c r="BF105" s="894"/>
      <c r="BG105" s="894"/>
      <c r="BH105" s="894"/>
      <c r="BI105" s="894"/>
      <c r="BJ105" s="894"/>
      <c r="BK105" s="894"/>
      <c r="BL105" s="894"/>
      <c r="BM105" s="894"/>
      <c r="BN105" s="894"/>
      <c r="BO105" s="894"/>
      <c r="BP105" s="894"/>
      <c r="BQ105" s="894"/>
      <c r="BR105" s="894"/>
      <c r="BS105" s="894"/>
      <c r="BT105" s="894"/>
      <c r="BU105" s="894"/>
      <c r="BV105" s="894"/>
      <c r="BW105" s="894"/>
      <c r="BX105" s="894"/>
      <c r="BY105" s="894"/>
      <c r="BZ105" s="894"/>
      <c r="CA105" s="894"/>
      <c r="CB105" s="894"/>
      <c r="CC105" s="894"/>
      <c r="CD105" s="894"/>
      <c r="CE105" s="894"/>
      <c r="CF105" s="894"/>
      <c r="CG105" s="894"/>
      <c r="CH105" s="894"/>
      <c r="CI105" s="894"/>
      <c r="CJ105" s="894"/>
      <c r="CK105" s="894"/>
      <c r="CL105" s="894"/>
      <c r="CM105" s="894"/>
      <c r="CN105" s="894"/>
      <c r="CO105" s="894"/>
      <c r="CP105" s="894"/>
      <c r="CQ105" s="894"/>
      <c r="CR105" s="894"/>
      <c r="CS105" s="894"/>
      <c r="CT105" s="894"/>
      <c r="CU105" s="894"/>
      <c r="CV105" s="894"/>
      <c r="CW105" s="894"/>
      <c r="CX105" s="894"/>
      <c r="CY105" s="894"/>
      <c r="CZ105" s="894"/>
      <c r="DA105" s="894"/>
      <c r="DB105" s="894"/>
      <c r="DC105" s="894"/>
      <c r="DD105" s="894"/>
      <c r="DE105" s="894"/>
      <c r="DF105" s="894"/>
      <c r="DG105" s="894"/>
      <c r="DH105" s="894"/>
      <c r="DI105" s="894"/>
      <c r="DJ105" s="894"/>
      <c r="DK105" s="894"/>
      <c r="DL105" s="894"/>
      <c r="DM105" s="894"/>
      <c r="DN105" s="894"/>
      <c r="DO105" s="894"/>
      <c r="DP105" s="894"/>
      <c r="DQ105" s="894"/>
      <c r="DR105" s="894"/>
      <c r="DS105" s="894"/>
      <c r="DT105" s="894"/>
      <c r="DU105" s="894"/>
      <c r="DV105" s="894"/>
      <c r="DW105" s="894"/>
      <c r="DX105" s="894"/>
      <c r="DY105" s="894"/>
      <c r="DZ105" s="894"/>
      <c r="EA105" s="894"/>
      <c r="EB105" s="894"/>
      <c r="EC105" s="894"/>
      <c r="ED105" s="894"/>
      <c r="EE105" s="894"/>
      <c r="EF105" s="894"/>
      <c r="EG105" s="894"/>
      <c r="EH105" s="894"/>
      <c r="EI105" s="894"/>
      <c r="EJ105" s="894"/>
      <c r="EK105" s="894"/>
      <c r="EL105" s="894"/>
      <c r="EM105" s="894"/>
      <c r="EN105" s="894"/>
      <c r="EO105" s="894"/>
      <c r="EP105" s="894"/>
      <c r="EQ105" s="894"/>
      <c r="ER105" s="894"/>
      <c r="ES105" s="894"/>
      <c r="ET105" s="894"/>
      <c r="EU105" s="894"/>
      <c r="EV105" s="894"/>
      <c r="EW105" s="894"/>
      <c r="EX105" s="894"/>
      <c r="EY105" s="894"/>
      <c r="EZ105" s="894"/>
      <c r="FA105" s="894"/>
      <c r="FB105" s="894"/>
      <c r="FC105" s="894"/>
      <c r="FD105" s="894"/>
      <c r="FE105" s="894"/>
      <c r="FF105" s="894"/>
      <c r="FG105" s="894"/>
      <c r="FH105" s="894"/>
      <c r="FI105" s="894"/>
      <c r="FJ105" s="894"/>
      <c r="FK105" s="894"/>
      <c r="FL105" s="894"/>
      <c r="FM105" s="894"/>
      <c r="FN105" s="894"/>
      <c r="FO105" s="894"/>
      <c r="FP105" s="894"/>
      <c r="FQ105" s="894"/>
      <c r="FR105" s="894"/>
      <c r="FS105" s="894"/>
      <c r="FT105" s="894"/>
      <c r="FU105" s="894"/>
      <c r="FV105" s="894"/>
      <c r="FW105" s="894"/>
      <c r="FX105" s="894"/>
      <c r="FY105" s="894"/>
      <c r="FZ105" s="894"/>
      <c r="GA105" s="894"/>
      <c r="GB105" s="894"/>
      <c r="GC105" s="894"/>
      <c r="GD105" s="894"/>
      <c r="GE105" s="894"/>
      <c r="GF105" s="894"/>
      <c r="GG105" s="894"/>
      <c r="GH105" s="894"/>
      <c r="GI105" s="894"/>
      <c r="GJ105" s="894"/>
      <c r="GK105" s="894"/>
      <c r="GL105" s="894"/>
      <c r="GM105" s="894"/>
      <c r="GN105" s="894"/>
      <c r="GO105" s="894"/>
      <c r="GP105" s="894"/>
      <c r="GQ105" s="894"/>
      <c r="GR105" s="894"/>
      <c r="GS105" s="894"/>
      <c r="GT105" s="894"/>
      <c r="GU105" s="894"/>
      <c r="GV105" s="894"/>
      <c r="GW105" s="894"/>
      <c r="GX105" s="894"/>
      <c r="GY105" s="894"/>
      <c r="GZ105" s="894"/>
      <c r="HA105" s="894"/>
      <c r="HB105" s="894"/>
      <c r="HC105" s="894"/>
      <c r="HD105" s="894"/>
      <c r="HE105" s="894"/>
      <c r="HF105" s="894"/>
      <c r="HG105" s="894"/>
      <c r="HH105" s="894"/>
      <c r="HI105" s="894"/>
      <c r="HJ105" s="894"/>
      <c r="HK105" s="894"/>
      <c r="HL105" s="894"/>
      <c r="HM105" s="894"/>
      <c r="HN105" s="894"/>
      <c r="HO105" s="894"/>
      <c r="HP105" s="894"/>
      <c r="HQ105" s="894"/>
      <c r="HR105" s="894"/>
      <c r="HS105" s="894"/>
      <c r="HT105" s="894"/>
      <c r="HU105" s="894"/>
      <c r="HV105" s="894"/>
      <c r="HW105" s="894"/>
      <c r="HX105" s="894"/>
      <c r="HY105" s="894"/>
      <c r="HZ105" s="894"/>
      <c r="IA105" s="894"/>
      <c r="IB105" s="894"/>
      <c r="IC105" s="894"/>
      <c r="ID105" s="894"/>
      <c r="IE105" s="894"/>
      <c r="IF105" s="894"/>
      <c r="IG105" s="894"/>
      <c r="IH105" s="894"/>
      <c r="II105" s="894"/>
      <c r="IJ105" s="894"/>
      <c r="IK105" s="894"/>
      <c r="IL105" s="894"/>
      <c r="IM105" s="894"/>
      <c r="IN105" s="894"/>
      <c r="IO105" s="894"/>
      <c r="IP105" s="894"/>
      <c r="IQ105" s="894"/>
      <c r="IR105" s="894"/>
      <c r="IS105" s="894"/>
      <c r="IT105" s="894"/>
      <c r="IU105" s="894"/>
      <c r="IV105" s="894"/>
    </row>
    <row r="106" spans="1:256" s="895" customFormat="1" ht="18.75" customHeight="1">
      <c r="A106" s="901" t="s">
        <v>2480</v>
      </c>
      <c r="B106" s="868" t="s">
        <v>2560</v>
      </c>
      <c r="C106" s="883" t="s">
        <v>2286</v>
      </c>
      <c r="D106" s="884"/>
      <c r="E106" s="885" t="s">
        <v>2483</v>
      </c>
      <c r="F106" s="885"/>
      <c r="G106" s="896" t="s">
        <v>2561</v>
      </c>
      <c r="H106" s="896"/>
      <c r="I106" s="897" t="s">
        <v>2562</v>
      </c>
      <c r="J106" s="887"/>
      <c r="K106" s="887">
        <v>17</v>
      </c>
      <c r="L106" s="885"/>
      <c r="M106" s="899">
        <v>23.57</v>
      </c>
      <c r="N106" s="889"/>
      <c r="O106" s="889">
        <v>25.8</v>
      </c>
      <c r="P106" s="889"/>
      <c r="Q106" s="875">
        <v>17</v>
      </c>
      <c r="R106" s="875"/>
      <c r="S106" s="890">
        <v>8.6434108527131792E-2</v>
      </c>
      <c r="T106" s="885"/>
      <c r="U106" s="875">
        <v>34</v>
      </c>
      <c r="V106" s="877"/>
      <c r="W106" s="891">
        <v>34</v>
      </c>
      <c r="X106" s="891">
        <v>29.9</v>
      </c>
      <c r="Y106" s="891"/>
      <c r="Z106" s="891"/>
      <c r="AA106" s="874">
        <f>M106*1.0751-Q106</f>
        <v>8.3401069999999997</v>
      </c>
      <c r="AB106" s="885"/>
      <c r="AC106" s="887"/>
      <c r="AD106" s="887"/>
      <c r="AE106" s="885"/>
      <c r="AF106" s="885"/>
      <c r="AG106" s="885"/>
      <c r="AH106" s="885"/>
      <c r="AI106" s="892"/>
      <c r="AJ106" s="893"/>
      <c r="AK106" s="893"/>
      <c r="AL106" s="893"/>
      <c r="AM106" s="893"/>
      <c r="AN106" s="893"/>
      <c r="AO106" s="894"/>
      <c r="AP106" s="894"/>
      <c r="AQ106" s="894"/>
      <c r="AR106" s="894"/>
      <c r="AS106" s="894"/>
      <c r="AT106" s="894"/>
      <c r="AU106" s="894"/>
      <c r="AV106" s="894"/>
      <c r="AW106" s="894"/>
      <c r="AX106" s="894"/>
      <c r="AY106" s="894"/>
      <c r="AZ106" s="894"/>
      <c r="BA106" s="894"/>
      <c r="BB106" s="894"/>
      <c r="BC106" s="894"/>
      <c r="BD106" s="894"/>
      <c r="BE106" s="894"/>
      <c r="BF106" s="894"/>
      <c r="BG106" s="894"/>
      <c r="BH106" s="894"/>
      <c r="BI106" s="894"/>
      <c r="BJ106" s="894"/>
      <c r="BK106" s="894"/>
      <c r="BL106" s="894"/>
      <c r="BM106" s="894"/>
      <c r="BN106" s="894"/>
      <c r="BO106" s="894"/>
      <c r="BP106" s="894"/>
      <c r="BQ106" s="894"/>
      <c r="BR106" s="894"/>
      <c r="BS106" s="894"/>
      <c r="BT106" s="894"/>
      <c r="BU106" s="894"/>
      <c r="BV106" s="894"/>
      <c r="BW106" s="894"/>
      <c r="BX106" s="894"/>
      <c r="BY106" s="894"/>
      <c r="BZ106" s="894"/>
      <c r="CA106" s="894"/>
      <c r="CB106" s="894"/>
      <c r="CC106" s="894"/>
      <c r="CD106" s="894"/>
      <c r="CE106" s="894"/>
      <c r="CF106" s="894"/>
      <c r="CG106" s="894"/>
      <c r="CH106" s="894"/>
      <c r="CI106" s="894"/>
      <c r="CJ106" s="894"/>
      <c r="CK106" s="894"/>
      <c r="CL106" s="894"/>
      <c r="CM106" s="894"/>
      <c r="CN106" s="894"/>
      <c r="CO106" s="894"/>
      <c r="CP106" s="894"/>
      <c r="CQ106" s="894"/>
      <c r="CR106" s="894"/>
      <c r="CS106" s="894"/>
      <c r="CT106" s="894"/>
      <c r="CU106" s="894"/>
      <c r="CV106" s="894"/>
      <c r="CW106" s="894"/>
      <c r="CX106" s="894"/>
      <c r="CY106" s="894"/>
      <c r="CZ106" s="894"/>
      <c r="DA106" s="894"/>
      <c r="DB106" s="894"/>
      <c r="DC106" s="894"/>
      <c r="DD106" s="894"/>
      <c r="DE106" s="894"/>
      <c r="DF106" s="894"/>
      <c r="DG106" s="894"/>
      <c r="DH106" s="894"/>
      <c r="DI106" s="894"/>
      <c r="DJ106" s="894"/>
      <c r="DK106" s="894"/>
      <c r="DL106" s="894"/>
      <c r="DM106" s="894"/>
      <c r="DN106" s="894"/>
      <c r="DO106" s="894"/>
      <c r="DP106" s="894"/>
      <c r="DQ106" s="894"/>
      <c r="DR106" s="894"/>
      <c r="DS106" s="894"/>
      <c r="DT106" s="894"/>
      <c r="DU106" s="894"/>
      <c r="DV106" s="894"/>
      <c r="DW106" s="894"/>
      <c r="DX106" s="894"/>
      <c r="DY106" s="894"/>
      <c r="DZ106" s="894"/>
      <c r="EA106" s="894"/>
      <c r="EB106" s="894"/>
      <c r="EC106" s="894"/>
      <c r="ED106" s="894"/>
      <c r="EE106" s="894"/>
      <c r="EF106" s="894"/>
      <c r="EG106" s="894"/>
      <c r="EH106" s="894"/>
      <c r="EI106" s="894"/>
      <c r="EJ106" s="894"/>
      <c r="EK106" s="894"/>
      <c r="EL106" s="894"/>
      <c r="EM106" s="894"/>
      <c r="EN106" s="894"/>
      <c r="EO106" s="894"/>
      <c r="EP106" s="894"/>
      <c r="EQ106" s="894"/>
      <c r="ER106" s="894"/>
      <c r="ES106" s="894"/>
      <c r="ET106" s="894"/>
      <c r="EU106" s="894"/>
      <c r="EV106" s="894"/>
      <c r="EW106" s="894"/>
      <c r="EX106" s="894"/>
      <c r="EY106" s="894"/>
      <c r="EZ106" s="894"/>
      <c r="FA106" s="894"/>
      <c r="FB106" s="894"/>
      <c r="FC106" s="894"/>
      <c r="FD106" s="894"/>
      <c r="FE106" s="894"/>
      <c r="FF106" s="894"/>
      <c r="FG106" s="894"/>
      <c r="FH106" s="894"/>
      <c r="FI106" s="894"/>
      <c r="FJ106" s="894"/>
      <c r="FK106" s="894"/>
      <c r="FL106" s="894"/>
      <c r="FM106" s="894"/>
      <c r="FN106" s="894"/>
      <c r="FO106" s="894"/>
      <c r="FP106" s="894"/>
      <c r="FQ106" s="894"/>
      <c r="FR106" s="894"/>
      <c r="FS106" s="894"/>
      <c r="FT106" s="894"/>
      <c r="FU106" s="894"/>
      <c r="FV106" s="894"/>
      <c r="FW106" s="894"/>
      <c r="FX106" s="894"/>
      <c r="FY106" s="894"/>
      <c r="FZ106" s="894"/>
      <c r="GA106" s="894"/>
      <c r="GB106" s="894"/>
      <c r="GC106" s="894"/>
      <c r="GD106" s="894"/>
      <c r="GE106" s="894"/>
      <c r="GF106" s="894"/>
      <c r="GG106" s="894"/>
      <c r="GH106" s="894"/>
      <c r="GI106" s="894"/>
      <c r="GJ106" s="894"/>
      <c r="GK106" s="894"/>
      <c r="GL106" s="894"/>
      <c r="GM106" s="894"/>
      <c r="GN106" s="894"/>
      <c r="GO106" s="894"/>
      <c r="GP106" s="894"/>
      <c r="GQ106" s="894"/>
      <c r="GR106" s="894"/>
      <c r="GS106" s="894"/>
      <c r="GT106" s="894"/>
      <c r="GU106" s="894"/>
      <c r="GV106" s="894"/>
      <c r="GW106" s="894"/>
      <c r="GX106" s="894"/>
      <c r="GY106" s="894"/>
      <c r="GZ106" s="894"/>
      <c r="HA106" s="894"/>
      <c r="HB106" s="894"/>
      <c r="HC106" s="894"/>
      <c r="HD106" s="894"/>
      <c r="HE106" s="894"/>
      <c r="HF106" s="894"/>
      <c r="HG106" s="894"/>
      <c r="HH106" s="894"/>
      <c r="HI106" s="894"/>
      <c r="HJ106" s="894"/>
      <c r="HK106" s="894"/>
      <c r="HL106" s="894"/>
      <c r="HM106" s="894"/>
      <c r="HN106" s="894"/>
      <c r="HO106" s="894"/>
      <c r="HP106" s="894"/>
      <c r="HQ106" s="894"/>
      <c r="HR106" s="894"/>
      <c r="HS106" s="894"/>
      <c r="HT106" s="894"/>
      <c r="HU106" s="894"/>
      <c r="HV106" s="894"/>
      <c r="HW106" s="894"/>
      <c r="HX106" s="894"/>
      <c r="HY106" s="894"/>
      <c r="HZ106" s="894"/>
      <c r="IA106" s="894"/>
      <c r="IB106" s="894"/>
      <c r="IC106" s="894"/>
      <c r="ID106" s="894"/>
      <c r="IE106" s="894"/>
      <c r="IF106" s="894"/>
      <c r="IG106" s="894"/>
      <c r="IH106" s="894"/>
      <c r="II106" s="894"/>
      <c r="IJ106" s="894"/>
      <c r="IK106" s="894"/>
      <c r="IL106" s="894"/>
      <c r="IM106" s="894"/>
      <c r="IN106" s="894"/>
      <c r="IO106" s="894"/>
      <c r="IP106" s="894"/>
      <c r="IQ106" s="894"/>
      <c r="IR106" s="894"/>
      <c r="IS106" s="894"/>
      <c r="IT106" s="894"/>
      <c r="IU106" s="894"/>
      <c r="IV106" s="894"/>
    </row>
    <row r="107" spans="1:256" s="895" customFormat="1" ht="18.75" customHeight="1">
      <c r="A107" s="901" t="s">
        <v>2480</v>
      </c>
      <c r="B107" s="868" t="s">
        <v>2560</v>
      </c>
      <c r="C107" s="883" t="s">
        <v>2286</v>
      </c>
      <c r="D107" s="884" t="s">
        <v>2526</v>
      </c>
      <c r="E107" s="885" t="s">
        <v>2483</v>
      </c>
      <c r="F107" s="885"/>
      <c r="G107" s="994" t="s">
        <v>2563</v>
      </c>
      <c r="H107" s="896" t="s">
        <v>2564</v>
      </c>
      <c r="I107" s="897" t="s">
        <v>2565</v>
      </c>
      <c r="J107" s="887"/>
      <c r="K107" s="887" t="s">
        <v>2566</v>
      </c>
      <c r="L107" s="885"/>
      <c r="M107" s="899">
        <f>7.46*2</f>
        <v>14.92</v>
      </c>
      <c r="N107" s="889"/>
      <c r="O107" s="889">
        <v>8.9</v>
      </c>
      <c r="P107" s="889"/>
      <c r="Q107" s="875"/>
      <c r="R107" s="875">
        <v>9.9</v>
      </c>
      <c r="S107" s="890">
        <v>0.16179775280898881</v>
      </c>
      <c r="T107" s="885"/>
      <c r="U107" s="875"/>
      <c r="V107" s="877">
        <v>21</v>
      </c>
      <c r="W107" s="891">
        <v>10.5</v>
      </c>
      <c r="X107" s="891">
        <v>9.8333333333333339</v>
      </c>
      <c r="Y107" s="891"/>
      <c r="Z107" s="891"/>
      <c r="AA107" s="874">
        <f t="shared" si="2"/>
        <v>6.1404920000000001</v>
      </c>
      <c r="AB107" s="885"/>
      <c r="AC107" s="887"/>
      <c r="AD107" s="887"/>
      <c r="AE107" s="885"/>
      <c r="AF107" s="885"/>
      <c r="AG107" s="885"/>
      <c r="AH107" s="885"/>
      <c r="AI107" s="892"/>
      <c r="AJ107" s="893"/>
      <c r="AK107" s="893"/>
      <c r="AL107" s="893"/>
      <c r="AM107" s="893"/>
      <c r="AN107" s="893"/>
      <c r="AO107" s="894"/>
      <c r="AP107" s="894"/>
      <c r="AQ107" s="894"/>
      <c r="AR107" s="894"/>
      <c r="AS107" s="894"/>
      <c r="AT107" s="894"/>
      <c r="AU107" s="894"/>
      <c r="AV107" s="894"/>
      <c r="AW107" s="894"/>
      <c r="AX107" s="894"/>
      <c r="AY107" s="894"/>
      <c r="AZ107" s="894"/>
      <c r="BA107" s="894"/>
      <c r="BB107" s="894"/>
      <c r="BC107" s="894"/>
      <c r="BD107" s="894"/>
      <c r="BE107" s="894"/>
      <c r="BF107" s="894"/>
      <c r="BG107" s="894"/>
      <c r="BH107" s="894"/>
      <c r="BI107" s="894"/>
      <c r="BJ107" s="894"/>
      <c r="BK107" s="894"/>
      <c r="BL107" s="894"/>
      <c r="BM107" s="894"/>
      <c r="BN107" s="894"/>
      <c r="BO107" s="894"/>
      <c r="BP107" s="894"/>
      <c r="BQ107" s="894"/>
      <c r="BR107" s="894"/>
      <c r="BS107" s="894"/>
      <c r="BT107" s="894"/>
      <c r="BU107" s="894"/>
      <c r="BV107" s="894"/>
      <c r="BW107" s="894"/>
      <c r="BX107" s="894"/>
      <c r="BY107" s="894"/>
      <c r="BZ107" s="894"/>
      <c r="CA107" s="894"/>
      <c r="CB107" s="894"/>
      <c r="CC107" s="894"/>
      <c r="CD107" s="894"/>
      <c r="CE107" s="894"/>
      <c r="CF107" s="894"/>
      <c r="CG107" s="894"/>
      <c r="CH107" s="894"/>
      <c r="CI107" s="894"/>
      <c r="CJ107" s="894"/>
      <c r="CK107" s="894"/>
      <c r="CL107" s="894"/>
      <c r="CM107" s="894"/>
      <c r="CN107" s="894"/>
      <c r="CO107" s="894"/>
      <c r="CP107" s="894"/>
      <c r="CQ107" s="894"/>
      <c r="CR107" s="894"/>
      <c r="CS107" s="894"/>
      <c r="CT107" s="894"/>
      <c r="CU107" s="894"/>
      <c r="CV107" s="894"/>
      <c r="CW107" s="894"/>
      <c r="CX107" s="894"/>
      <c r="CY107" s="894"/>
      <c r="CZ107" s="894"/>
      <c r="DA107" s="894"/>
      <c r="DB107" s="894"/>
      <c r="DC107" s="894"/>
      <c r="DD107" s="894"/>
      <c r="DE107" s="894"/>
      <c r="DF107" s="894"/>
      <c r="DG107" s="894"/>
      <c r="DH107" s="894"/>
      <c r="DI107" s="894"/>
      <c r="DJ107" s="894"/>
      <c r="DK107" s="894"/>
      <c r="DL107" s="894"/>
      <c r="DM107" s="894"/>
      <c r="DN107" s="894"/>
      <c r="DO107" s="894"/>
      <c r="DP107" s="894"/>
      <c r="DQ107" s="894"/>
      <c r="DR107" s="894"/>
      <c r="DS107" s="894"/>
      <c r="DT107" s="894"/>
      <c r="DU107" s="894"/>
      <c r="DV107" s="894"/>
      <c r="DW107" s="894"/>
      <c r="DX107" s="894"/>
      <c r="DY107" s="894"/>
      <c r="DZ107" s="894"/>
      <c r="EA107" s="894"/>
      <c r="EB107" s="894"/>
      <c r="EC107" s="894"/>
      <c r="ED107" s="894"/>
      <c r="EE107" s="894"/>
      <c r="EF107" s="894"/>
      <c r="EG107" s="894"/>
      <c r="EH107" s="894"/>
      <c r="EI107" s="894"/>
      <c r="EJ107" s="894"/>
      <c r="EK107" s="894"/>
      <c r="EL107" s="894"/>
      <c r="EM107" s="894"/>
      <c r="EN107" s="894"/>
      <c r="EO107" s="894"/>
      <c r="EP107" s="894"/>
      <c r="EQ107" s="894"/>
      <c r="ER107" s="894"/>
      <c r="ES107" s="894"/>
      <c r="ET107" s="894"/>
      <c r="EU107" s="894"/>
      <c r="EV107" s="894"/>
      <c r="EW107" s="894"/>
      <c r="EX107" s="894"/>
      <c r="EY107" s="894"/>
      <c r="EZ107" s="894"/>
      <c r="FA107" s="894"/>
      <c r="FB107" s="894"/>
      <c r="FC107" s="894"/>
      <c r="FD107" s="894"/>
      <c r="FE107" s="894"/>
      <c r="FF107" s="894"/>
      <c r="FG107" s="894"/>
      <c r="FH107" s="894"/>
      <c r="FI107" s="894"/>
      <c r="FJ107" s="894"/>
      <c r="FK107" s="894"/>
      <c r="FL107" s="894"/>
      <c r="FM107" s="894"/>
      <c r="FN107" s="894"/>
      <c r="FO107" s="894"/>
      <c r="FP107" s="894"/>
      <c r="FQ107" s="894"/>
      <c r="FR107" s="894"/>
      <c r="FS107" s="894"/>
      <c r="FT107" s="894"/>
      <c r="FU107" s="894"/>
      <c r="FV107" s="894"/>
      <c r="FW107" s="894"/>
      <c r="FX107" s="894"/>
      <c r="FY107" s="894"/>
      <c r="FZ107" s="894"/>
      <c r="GA107" s="894"/>
      <c r="GB107" s="894"/>
      <c r="GC107" s="894"/>
      <c r="GD107" s="894"/>
      <c r="GE107" s="894"/>
      <c r="GF107" s="894"/>
      <c r="GG107" s="894"/>
      <c r="GH107" s="894"/>
      <c r="GI107" s="894"/>
      <c r="GJ107" s="894"/>
      <c r="GK107" s="894"/>
      <c r="GL107" s="894"/>
      <c r="GM107" s="894"/>
      <c r="GN107" s="894"/>
      <c r="GO107" s="894"/>
      <c r="GP107" s="894"/>
      <c r="GQ107" s="894"/>
      <c r="GR107" s="894"/>
      <c r="GS107" s="894"/>
      <c r="GT107" s="894"/>
      <c r="GU107" s="894"/>
      <c r="GV107" s="894"/>
      <c r="GW107" s="894"/>
      <c r="GX107" s="894"/>
      <c r="GY107" s="894"/>
      <c r="GZ107" s="894"/>
      <c r="HA107" s="894"/>
      <c r="HB107" s="894"/>
      <c r="HC107" s="894"/>
      <c r="HD107" s="894"/>
      <c r="HE107" s="894"/>
      <c r="HF107" s="894"/>
      <c r="HG107" s="894"/>
      <c r="HH107" s="894"/>
      <c r="HI107" s="894"/>
      <c r="HJ107" s="894"/>
      <c r="HK107" s="894"/>
      <c r="HL107" s="894"/>
      <c r="HM107" s="894"/>
      <c r="HN107" s="894"/>
      <c r="HO107" s="894"/>
      <c r="HP107" s="894"/>
      <c r="HQ107" s="894"/>
      <c r="HR107" s="894"/>
      <c r="HS107" s="894"/>
      <c r="HT107" s="894"/>
      <c r="HU107" s="894"/>
      <c r="HV107" s="894"/>
      <c r="HW107" s="894"/>
      <c r="HX107" s="894"/>
      <c r="HY107" s="894"/>
      <c r="HZ107" s="894"/>
      <c r="IA107" s="894"/>
      <c r="IB107" s="894"/>
      <c r="IC107" s="894"/>
      <c r="ID107" s="894"/>
      <c r="IE107" s="894"/>
      <c r="IF107" s="894"/>
      <c r="IG107" s="894"/>
      <c r="IH107" s="894"/>
      <c r="II107" s="894"/>
      <c r="IJ107" s="894"/>
      <c r="IK107" s="894"/>
      <c r="IL107" s="894"/>
      <c r="IM107" s="894"/>
      <c r="IN107" s="894"/>
      <c r="IO107" s="894"/>
      <c r="IP107" s="894"/>
      <c r="IQ107" s="894"/>
      <c r="IR107" s="894"/>
      <c r="IS107" s="894"/>
      <c r="IT107" s="894"/>
      <c r="IU107" s="894"/>
      <c r="IV107" s="894"/>
    </row>
    <row r="108" spans="1:256" s="895" customFormat="1" ht="18.75" customHeight="1">
      <c r="A108" s="901" t="s">
        <v>2480</v>
      </c>
      <c r="B108" s="868" t="s">
        <v>2560</v>
      </c>
      <c r="C108" s="883" t="s">
        <v>2286</v>
      </c>
      <c r="D108" s="884" t="s">
        <v>2526</v>
      </c>
      <c r="E108" s="885" t="s">
        <v>2483</v>
      </c>
      <c r="F108" s="885"/>
      <c r="G108" s="994" t="s">
        <v>2567</v>
      </c>
      <c r="H108" s="896" t="s">
        <v>2568</v>
      </c>
      <c r="I108" s="897" t="s">
        <v>2569</v>
      </c>
      <c r="J108" s="887"/>
      <c r="K108" s="887">
        <v>26</v>
      </c>
      <c r="L108" s="885"/>
      <c r="M108" s="899">
        <f>7.46*2</f>
        <v>14.92</v>
      </c>
      <c r="N108" s="889"/>
      <c r="O108" s="889">
        <v>8.8000000000000007</v>
      </c>
      <c r="P108" s="889"/>
      <c r="Q108" s="875"/>
      <c r="R108" s="875">
        <v>9.9</v>
      </c>
      <c r="S108" s="890">
        <v>0.15227272727272734</v>
      </c>
      <c r="T108" s="885"/>
      <c r="U108" s="875"/>
      <c r="V108" s="877">
        <v>21</v>
      </c>
      <c r="W108" s="891">
        <v>10.5</v>
      </c>
      <c r="X108" s="891">
        <v>10.299999999999999</v>
      </c>
      <c r="Y108" s="891"/>
      <c r="Z108" s="891"/>
      <c r="AA108" s="874">
        <f t="shared" si="2"/>
        <v>6.1404920000000001</v>
      </c>
      <c r="AB108" s="885"/>
      <c r="AC108" s="887"/>
      <c r="AD108" s="887"/>
      <c r="AE108" s="885"/>
      <c r="AF108" s="885"/>
      <c r="AG108" s="885"/>
      <c r="AH108" s="885"/>
      <c r="AI108" s="892"/>
      <c r="AJ108" s="893"/>
      <c r="AK108" s="893"/>
      <c r="AL108" s="893"/>
      <c r="AM108" s="893"/>
      <c r="AN108" s="893"/>
      <c r="AO108" s="894"/>
      <c r="AP108" s="894"/>
      <c r="AQ108" s="894"/>
      <c r="AR108" s="894"/>
      <c r="AS108" s="894"/>
      <c r="AT108" s="894"/>
      <c r="AU108" s="894"/>
      <c r="AV108" s="894"/>
      <c r="AW108" s="894"/>
      <c r="AX108" s="894"/>
      <c r="AY108" s="894"/>
      <c r="AZ108" s="894"/>
      <c r="BA108" s="894"/>
      <c r="BB108" s="894"/>
      <c r="BC108" s="894"/>
      <c r="BD108" s="894"/>
      <c r="BE108" s="894"/>
      <c r="BF108" s="894"/>
      <c r="BG108" s="894"/>
      <c r="BH108" s="894"/>
      <c r="BI108" s="894"/>
      <c r="BJ108" s="894"/>
      <c r="BK108" s="894"/>
      <c r="BL108" s="894"/>
      <c r="BM108" s="894"/>
      <c r="BN108" s="894"/>
      <c r="BO108" s="894"/>
      <c r="BP108" s="894"/>
      <c r="BQ108" s="894"/>
      <c r="BR108" s="894"/>
      <c r="BS108" s="894"/>
      <c r="BT108" s="894"/>
      <c r="BU108" s="894"/>
      <c r="BV108" s="894"/>
      <c r="BW108" s="894"/>
      <c r="BX108" s="894"/>
      <c r="BY108" s="894"/>
      <c r="BZ108" s="894"/>
      <c r="CA108" s="894"/>
      <c r="CB108" s="894"/>
      <c r="CC108" s="894"/>
      <c r="CD108" s="894"/>
      <c r="CE108" s="894"/>
      <c r="CF108" s="894"/>
      <c r="CG108" s="894"/>
      <c r="CH108" s="894"/>
      <c r="CI108" s="894"/>
      <c r="CJ108" s="894"/>
      <c r="CK108" s="894"/>
      <c r="CL108" s="894"/>
      <c r="CM108" s="894"/>
      <c r="CN108" s="894"/>
      <c r="CO108" s="894"/>
      <c r="CP108" s="894"/>
      <c r="CQ108" s="894"/>
      <c r="CR108" s="894"/>
      <c r="CS108" s="894"/>
      <c r="CT108" s="894"/>
      <c r="CU108" s="894"/>
      <c r="CV108" s="894"/>
      <c r="CW108" s="894"/>
      <c r="CX108" s="894"/>
      <c r="CY108" s="894"/>
      <c r="CZ108" s="894"/>
      <c r="DA108" s="894"/>
      <c r="DB108" s="894"/>
      <c r="DC108" s="894"/>
      <c r="DD108" s="894"/>
      <c r="DE108" s="894"/>
      <c r="DF108" s="894"/>
      <c r="DG108" s="894"/>
      <c r="DH108" s="894"/>
      <c r="DI108" s="894"/>
      <c r="DJ108" s="894"/>
      <c r="DK108" s="894"/>
      <c r="DL108" s="894"/>
      <c r="DM108" s="894"/>
      <c r="DN108" s="894"/>
      <c r="DO108" s="894"/>
      <c r="DP108" s="894"/>
      <c r="DQ108" s="894"/>
      <c r="DR108" s="894"/>
      <c r="DS108" s="894"/>
      <c r="DT108" s="894"/>
      <c r="DU108" s="894"/>
      <c r="DV108" s="894"/>
      <c r="DW108" s="894"/>
      <c r="DX108" s="894"/>
      <c r="DY108" s="894"/>
      <c r="DZ108" s="894"/>
      <c r="EA108" s="894"/>
      <c r="EB108" s="894"/>
      <c r="EC108" s="894"/>
      <c r="ED108" s="894"/>
      <c r="EE108" s="894"/>
      <c r="EF108" s="894"/>
      <c r="EG108" s="894"/>
      <c r="EH108" s="894"/>
      <c r="EI108" s="894"/>
      <c r="EJ108" s="894"/>
      <c r="EK108" s="894"/>
      <c r="EL108" s="894"/>
      <c r="EM108" s="894"/>
      <c r="EN108" s="894"/>
      <c r="EO108" s="894"/>
      <c r="EP108" s="894"/>
      <c r="EQ108" s="894"/>
      <c r="ER108" s="894"/>
      <c r="ES108" s="894"/>
      <c r="ET108" s="894"/>
      <c r="EU108" s="894"/>
      <c r="EV108" s="894"/>
      <c r="EW108" s="894"/>
      <c r="EX108" s="894"/>
      <c r="EY108" s="894"/>
      <c r="EZ108" s="894"/>
      <c r="FA108" s="894"/>
      <c r="FB108" s="894"/>
      <c r="FC108" s="894"/>
      <c r="FD108" s="894"/>
      <c r="FE108" s="894"/>
      <c r="FF108" s="894"/>
      <c r="FG108" s="894"/>
      <c r="FH108" s="894"/>
      <c r="FI108" s="894"/>
      <c r="FJ108" s="894"/>
      <c r="FK108" s="894"/>
      <c r="FL108" s="894"/>
      <c r="FM108" s="894"/>
      <c r="FN108" s="894"/>
      <c r="FO108" s="894"/>
      <c r="FP108" s="894"/>
      <c r="FQ108" s="894"/>
      <c r="FR108" s="894"/>
      <c r="FS108" s="894"/>
      <c r="FT108" s="894"/>
      <c r="FU108" s="894"/>
      <c r="FV108" s="894"/>
      <c r="FW108" s="894"/>
      <c r="FX108" s="894"/>
      <c r="FY108" s="894"/>
      <c r="FZ108" s="894"/>
      <c r="GA108" s="894"/>
      <c r="GB108" s="894"/>
      <c r="GC108" s="894"/>
      <c r="GD108" s="894"/>
      <c r="GE108" s="894"/>
      <c r="GF108" s="894"/>
      <c r="GG108" s="894"/>
      <c r="GH108" s="894"/>
      <c r="GI108" s="894"/>
      <c r="GJ108" s="894"/>
      <c r="GK108" s="894"/>
      <c r="GL108" s="894"/>
      <c r="GM108" s="894"/>
      <c r="GN108" s="894"/>
      <c r="GO108" s="894"/>
      <c r="GP108" s="894"/>
      <c r="GQ108" s="894"/>
      <c r="GR108" s="894"/>
      <c r="GS108" s="894"/>
      <c r="GT108" s="894"/>
      <c r="GU108" s="894"/>
      <c r="GV108" s="894"/>
      <c r="GW108" s="894"/>
      <c r="GX108" s="894"/>
      <c r="GY108" s="894"/>
      <c r="GZ108" s="894"/>
      <c r="HA108" s="894"/>
      <c r="HB108" s="894"/>
      <c r="HC108" s="894"/>
      <c r="HD108" s="894"/>
      <c r="HE108" s="894"/>
      <c r="HF108" s="894"/>
      <c r="HG108" s="894"/>
      <c r="HH108" s="894"/>
      <c r="HI108" s="894"/>
      <c r="HJ108" s="894"/>
      <c r="HK108" s="894"/>
      <c r="HL108" s="894"/>
      <c r="HM108" s="894"/>
      <c r="HN108" s="894"/>
      <c r="HO108" s="894"/>
      <c r="HP108" s="894"/>
      <c r="HQ108" s="894"/>
      <c r="HR108" s="894"/>
      <c r="HS108" s="894"/>
      <c r="HT108" s="894"/>
      <c r="HU108" s="894"/>
      <c r="HV108" s="894"/>
      <c r="HW108" s="894"/>
      <c r="HX108" s="894"/>
      <c r="HY108" s="894"/>
      <c r="HZ108" s="894"/>
      <c r="IA108" s="894"/>
      <c r="IB108" s="894"/>
      <c r="IC108" s="894"/>
      <c r="ID108" s="894"/>
      <c r="IE108" s="894"/>
      <c r="IF108" s="894"/>
      <c r="IG108" s="894"/>
      <c r="IH108" s="894"/>
      <c r="II108" s="894"/>
      <c r="IJ108" s="894"/>
      <c r="IK108" s="894"/>
      <c r="IL108" s="894"/>
      <c r="IM108" s="894"/>
      <c r="IN108" s="894"/>
      <c r="IO108" s="894"/>
      <c r="IP108" s="894"/>
      <c r="IQ108" s="894"/>
      <c r="IR108" s="894"/>
      <c r="IS108" s="894"/>
      <c r="IT108" s="894"/>
      <c r="IU108" s="894"/>
      <c r="IV108" s="894"/>
    </row>
    <row r="109" spans="1:256" s="845" customFormat="1" ht="18.75" customHeight="1">
      <c r="AA109" s="874">
        <f t="shared" ref="AA109:AA126" si="3">M109*1.0751-Q109</f>
        <v>0</v>
      </c>
    </row>
    <row r="110" spans="1:256" s="845" customFormat="1" ht="18.75" customHeight="1">
      <c r="A110" s="1000" t="s">
        <v>2570</v>
      </c>
      <c r="AA110" s="874">
        <f t="shared" si="3"/>
        <v>0</v>
      </c>
    </row>
    <row r="111" spans="1:256" s="881" customFormat="1" ht="18.75" customHeight="1">
      <c r="A111" s="868" t="s">
        <v>2571</v>
      </c>
      <c r="B111" s="868">
        <v>1</v>
      </c>
      <c r="C111" s="869" t="s">
        <v>2481</v>
      </c>
      <c r="D111" s="870" t="s">
        <v>2572</v>
      </c>
      <c r="E111" s="870" t="s">
        <v>2573</v>
      </c>
      <c r="F111" s="870"/>
      <c r="G111" s="870" t="s">
        <v>2574</v>
      </c>
      <c r="H111" s="870"/>
      <c r="I111" s="871" t="s">
        <v>2575</v>
      </c>
      <c r="J111" s="872" t="s">
        <v>2487</v>
      </c>
      <c r="K111" s="872" t="s">
        <v>2576</v>
      </c>
      <c r="L111" s="870"/>
      <c r="M111" s="873">
        <v>7.4479999999999995</v>
      </c>
      <c r="N111" s="874"/>
      <c r="O111" s="874">
        <v>8.5</v>
      </c>
      <c r="P111" s="874"/>
      <c r="Q111" s="875">
        <v>6.9</v>
      </c>
      <c r="R111" s="875"/>
      <c r="S111" s="876">
        <v>0.123764705882353</v>
      </c>
      <c r="T111" s="870"/>
      <c r="U111" s="875">
        <v>13.3</v>
      </c>
      <c r="V111" s="877"/>
      <c r="W111" s="874">
        <v>13.3</v>
      </c>
      <c r="X111" s="874">
        <v>13.9</v>
      </c>
      <c r="Y111" s="874"/>
      <c r="Z111" s="874"/>
      <c r="AA111" s="874">
        <f t="shared" si="3"/>
        <v>1.1073447999999981</v>
      </c>
      <c r="AB111" s="870"/>
      <c r="AC111" s="872"/>
      <c r="AD111" s="872"/>
      <c r="AE111" s="870"/>
      <c r="AF111" s="870"/>
      <c r="AG111" s="870"/>
      <c r="AH111" s="870"/>
      <c r="AI111" s="878"/>
      <c r="AJ111" s="879"/>
      <c r="AK111" s="879"/>
      <c r="AL111" s="879"/>
      <c r="AM111" s="879"/>
      <c r="AN111" s="879"/>
      <c r="AO111" s="880"/>
      <c r="AP111" s="880"/>
      <c r="AQ111" s="880"/>
      <c r="AR111" s="880"/>
      <c r="AS111" s="880"/>
      <c r="AT111" s="880"/>
      <c r="AU111" s="880"/>
      <c r="AV111" s="880"/>
      <c r="AW111" s="880"/>
      <c r="AX111" s="880"/>
      <c r="AY111" s="880"/>
      <c r="AZ111" s="880"/>
      <c r="BA111" s="880"/>
      <c r="BB111" s="880"/>
      <c r="BC111" s="880"/>
      <c r="BD111" s="880"/>
      <c r="BE111" s="880"/>
      <c r="BF111" s="880"/>
      <c r="BG111" s="880"/>
      <c r="BH111" s="880"/>
      <c r="BI111" s="880"/>
      <c r="BJ111" s="880"/>
      <c r="BK111" s="880"/>
      <c r="BL111" s="880"/>
      <c r="BM111" s="880"/>
      <c r="BN111" s="880"/>
      <c r="BO111" s="880"/>
      <c r="BP111" s="880"/>
      <c r="BQ111" s="880"/>
      <c r="BR111" s="880"/>
      <c r="BS111" s="880"/>
      <c r="BT111" s="880"/>
      <c r="BU111" s="880"/>
      <c r="BV111" s="880"/>
      <c r="BW111" s="880"/>
      <c r="BX111" s="880"/>
      <c r="BY111" s="880"/>
      <c r="BZ111" s="880"/>
      <c r="CA111" s="880"/>
      <c r="CB111" s="880"/>
      <c r="CC111" s="880"/>
      <c r="CD111" s="880"/>
      <c r="CE111" s="880"/>
      <c r="CF111" s="880"/>
      <c r="CG111" s="880"/>
      <c r="CH111" s="880"/>
      <c r="CI111" s="880"/>
      <c r="CJ111" s="880"/>
      <c r="CK111" s="880"/>
      <c r="CL111" s="880"/>
      <c r="CM111" s="880"/>
      <c r="CN111" s="880"/>
      <c r="CO111" s="880"/>
      <c r="CP111" s="880"/>
      <c r="CQ111" s="880"/>
      <c r="CR111" s="880"/>
      <c r="CS111" s="880"/>
      <c r="CT111" s="880"/>
      <c r="CU111" s="880"/>
      <c r="CV111" s="880"/>
      <c r="CW111" s="880"/>
      <c r="CX111" s="880"/>
      <c r="CY111" s="880"/>
      <c r="CZ111" s="880"/>
      <c r="DA111" s="880"/>
      <c r="DB111" s="880"/>
      <c r="DC111" s="880"/>
      <c r="DD111" s="880"/>
      <c r="DE111" s="880"/>
      <c r="DF111" s="880"/>
      <c r="DG111" s="880"/>
      <c r="DH111" s="880"/>
      <c r="DI111" s="880"/>
      <c r="DJ111" s="880"/>
      <c r="DK111" s="880"/>
      <c r="DL111" s="880"/>
      <c r="DM111" s="880"/>
      <c r="DN111" s="880"/>
      <c r="DO111" s="880"/>
      <c r="DP111" s="880"/>
      <c r="DQ111" s="880"/>
      <c r="DR111" s="880"/>
      <c r="DS111" s="880"/>
      <c r="DT111" s="880"/>
      <c r="DU111" s="880"/>
      <c r="DV111" s="880"/>
      <c r="DW111" s="880"/>
      <c r="DX111" s="880"/>
      <c r="DY111" s="880"/>
      <c r="DZ111" s="880"/>
      <c r="EA111" s="880"/>
      <c r="EB111" s="880"/>
      <c r="EC111" s="880"/>
      <c r="ED111" s="880"/>
      <c r="EE111" s="880"/>
      <c r="EF111" s="880"/>
      <c r="EG111" s="880"/>
      <c r="EH111" s="880"/>
      <c r="EI111" s="880"/>
      <c r="EJ111" s="880"/>
      <c r="EK111" s="880"/>
      <c r="EL111" s="880"/>
      <c r="EM111" s="880"/>
      <c r="EN111" s="880"/>
      <c r="EO111" s="880"/>
      <c r="EP111" s="880"/>
      <c r="EQ111" s="880"/>
      <c r="ER111" s="880"/>
      <c r="ES111" s="880"/>
      <c r="ET111" s="880"/>
      <c r="EU111" s="880"/>
      <c r="EV111" s="880"/>
      <c r="EW111" s="880"/>
      <c r="EX111" s="880"/>
      <c r="EY111" s="880"/>
      <c r="EZ111" s="880"/>
      <c r="FA111" s="880"/>
      <c r="FB111" s="880"/>
      <c r="FC111" s="880"/>
      <c r="FD111" s="880"/>
      <c r="FE111" s="880"/>
      <c r="FF111" s="880"/>
      <c r="FG111" s="880"/>
      <c r="FH111" s="880"/>
      <c r="FI111" s="880"/>
      <c r="FJ111" s="880"/>
      <c r="FK111" s="880"/>
      <c r="FL111" s="880"/>
      <c r="FM111" s="880"/>
      <c r="FN111" s="880"/>
      <c r="FO111" s="880"/>
      <c r="FP111" s="880"/>
      <c r="FQ111" s="880"/>
      <c r="FR111" s="880"/>
      <c r="FS111" s="880"/>
      <c r="FT111" s="880"/>
      <c r="FU111" s="880"/>
      <c r="FV111" s="880"/>
      <c r="FW111" s="880"/>
      <c r="FX111" s="880"/>
      <c r="FY111" s="880"/>
      <c r="FZ111" s="880"/>
      <c r="GA111" s="880"/>
      <c r="GB111" s="880"/>
      <c r="GC111" s="880"/>
      <c r="GD111" s="880"/>
      <c r="GE111" s="880"/>
      <c r="GF111" s="880"/>
      <c r="GG111" s="880"/>
      <c r="GH111" s="880"/>
      <c r="GI111" s="880"/>
      <c r="GJ111" s="880"/>
      <c r="GK111" s="880"/>
      <c r="GL111" s="880"/>
      <c r="GM111" s="880"/>
      <c r="GN111" s="880"/>
      <c r="GO111" s="880"/>
      <c r="GP111" s="880"/>
      <c r="GQ111" s="880"/>
      <c r="GR111" s="880"/>
      <c r="GS111" s="880"/>
      <c r="GT111" s="880"/>
      <c r="GU111" s="880"/>
      <c r="GV111" s="880"/>
      <c r="GW111" s="880"/>
      <c r="GX111" s="880"/>
      <c r="GY111" s="880"/>
      <c r="GZ111" s="880"/>
      <c r="HA111" s="880"/>
      <c r="HB111" s="880"/>
      <c r="HC111" s="880"/>
      <c r="HD111" s="880"/>
      <c r="HE111" s="880"/>
      <c r="HF111" s="880"/>
      <c r="HG111" s="880"/>
      <c r="HH111" s="880"/>
      <c r="HI111" s="880"/>
      <c r="HJ111" s="880"/>
      <c r="HK111" s="880"/>
      <c r="HL111" s="880"/>
      <c r="HM111" s="880"/>
      <c r="HN111" s="880"/>
      <c r="HO111" s="880"/>
      <c r="HP111" s="880"/>
      <c r="HQ111" s="880"/>
      <c r="HR111" s="880"/>
      <c r="HS111" s="880"/>
      <c r="HT111" s="880"/>
      <c r="HU111" s="880"/>
      <c r="HV111" s="880"/>
      <c r="HW111" s="880"/>
      <c r="HX111" s="880"/>
      <c r="HY111" s="880"/>
      <c r="HZ111" s="880"/>
      <c r="IA111" s="880"/>
      <c r="IB111" s="880"/>
      <c r="IC111" s="880"/>
      <c r="ID111" s="880"/>
      <c r="IE111" s="880"/>
      <c r="IF111" s="880"/>
      <c r="IG111" s="880"/>
      <c r="IH111" s="880"/>
      <c r="II111" s="880"/>
      <c r="IJ111" s="880"/>
      <c r="IK111" s="880"/>
      <c r="IL111" s="880"/>
      <c r="IM111" s="880"/>
      <c r="IN111" s="880"/>
      <c r="IO111" s="880"/>
      <c r="IP111" s="880"/>
      <c r="IQ111" s="880"/>
      <c r="IR111" s="880"/>
      <c r="IS111" s="880"/>
      <c r="IT111" s="880"/>
      <c r="IU111" s="880"/>
      <c r="IV111" s="880"/>
    </row>
    <row r="112" spans="1:256" s="895" customFormat="1" ht="18.75" customHeight="1">
      <c r="A112" s="901" t="s">
        <v>2571</v>
      </c>
      <c r="B112" s="901">
        <v>2</v>
      </c>
      <c r="C112" s="883" t="s">
        <v>2286</v>
      </c>
      <c r="D112" s="884" t="s">
        <v>2572</v>
      </c>
      <c r="E112" s="885" t="s">
        <v>2573</v>
      </c>
      <c r="F112" s="885"/>
      <c r="G112" s="896" t="s">
        <v>2577</v>
      </c>
      <c r="H112" s="885"/>
      <c r="I112" s="897" t="s">
        <v>2578</v>
      </c>
      <c r="J112" s="887"/>
      <c r="K112" s="887" t="s">
        <v>2579</v>
      </c>
      <c r="L112" s="885"/>
      <c r="M112" s="899">
        <v>24.12</v>
      </c>
      <c r="N112" s="889"/>
      <c r="O112" s="889">
        <v>26.5</v>
      </c>
      <c r="P112" s="889"/>
      <c r="Q112" s="875">
        <v>14.9</v>
      </c>
      <c r="R112" s="875"/>
      <c r="S112" s="890">
        <v>8.9811320754716942E-2</v>
      </c>
      <c r="T112" s="885"/>
      <c r="U112" s="875">
        <v>29.9</v>
      </c>
      <c r="V112" s="877"/>
      <c r="W112" s="891">
        <v>29.9</v>
      </c>
      <c r="X112" s="891">
        <v>29</v>
      </c>
      <c r="Y112" s="891"/>
      <c r="Z112" s="891"/>
      <c r="AA112" s="874">
        <f t="shared" si="3"/>
        <v>11.031411999999998</v>
      </c>
      <c r="AB112" s="885"/>
      <c r="AC112" s="887"/>
      <c r="AD112" s="887"/>
      <c r="AE112" s="885"/>
      <c r="AF112" s="885"/>
      <c r="AG112" s="885"/>
      <c r="AH112" s="885"/>
      <c r="AI112" s="892"/>
      <c r="AJ112" s="893"/>
      <c r="AK112" s="893"/>
      <c r="AL112" s="893"/>
      <c r="AM112" s="893"/>
      <c r="AN112" s="893"/>
      <c r="AO112" s="894"/>
      <c r="AP112" s="894"/>
      <c r="AQ112" s="894"/>
      <c r="AR112" s="894"/>
      <c r="AS112" s="894"/>
      <c r="AT112" s="894"/>
      <c r="AU112" s="894"/>
      <c r="AV112" s="894"/>
      <c r="AW112" s="894"/>
      <c r="AX112" s="894"/>
      <c r="AY112" s="894"/>
      <c r="AZ112" s="894"/>
      <c r="BA112" s="894"/>
      <c r="BB112" s="894"/>
      <c r="BC112" s="894"/>
      <c r="BD112" s="894"/>
      <c r="BE112" s="894"/>
      <c r="BF112" s="894"/>
      <c r="BG112" s="894"/>
      <c r="BH112" s="894"/>
      <c r="BI112" s="894"/>
      <c r="BJ112" s="894"/>
      <c r="BK112" s="894"/>
      <c r="BL112" s="894"/>
      <c r="BM112" s="894"/>
      <c r="BN112" s="894"/>
      <c r="BO112" s="894"/>
      <c r="BP112" s="894"/>
      <c r="BQ112" s="894"/>
      <c r="BR112" s="894"/>
      <c r="BS112" s="894"/>
      <c r="BT112" s="894"/>
      <c r="BU112" s="894"/>
      <c r="BV112" s="894"/>
      <c r="BW112" s="894"/>
      <c r="BX112" s="894"/>
      <c r="BY112" s="894"/>
      <c r="BZ112" s="894"/>
      <c r="CA112" s="894"/>
      <c r="CB112" s="894"/>
      <c r="CC112" s="894"/>
      <c r="CD112" s="894"/>
      <c r="CE112" s="894"/>
      <c r="CF112" s="894"/>
      <c r="CG112" s="894"/>
      <c r="CH112" s="894"/>
      <c r="CI112" s="894"/>
      <c r="CJ112" s="894"/>
      <c r="CK112" s="894"/>
      <c r="CL112" s="894"/>
      <c r="CM112" s="894"/>
      <c r="CN112" s="894"/>
      <c r="CO112" s="894"/>
      <c r="CP112" s="894"/>
      <c r="CQ112" s="894"/>
      <c r="CR112" s="894"/>
      <c r="CS112" s="894"/>
      <c r="CT112" s="894"/>
      <c r="CU112" s="894"/>
      <c r="CV112" s="894"/>
      <c r="CW112" s="894"/>
      <c r="CX112" s="894"/>
      <c r="CY112" s="894"/>
      <c r="CZ112" s="894"/>
      <c r="DA112" s="894"/>
      <c r="DB112" s="894"/>
      <c r="DC112" s="894"/>
      <c r="DD112" s="894"/>
      <c r="DE112" s="894"/>
      <c r="DF112" s="894"/>
      <c r="DG112" s="894"/>
      <c r="DH112" s="894"/>
      <c r="DI112" s="894"/>
      <c r="DJ112" s="894"/>
      <c r="DK112" s="894"/>
      <c r="DL112" s="894"/>
      <c r="DM112" s="894"/>
      <c r="DN112" s="894"/>
      <c r="DO112" s="894"/>
      <c r="DP112" s="894"/>
      <c r="DQ112" s="894"/>
      <c r="DR112" s="894"/>
      <c r="DS112" s="894"/>
      <c r="DT112" s="894"/>
      <c r="DU112" s="894"/>
      <c r="DV112" s="894"/>
      <c r="DW112" s="894"/>
      <c r="DX112" s="894"/>
      <c r="DY112" s="894"/>
      <c r="DZ112" s="894"/>
      <c r="EA112" s="894"/>
      <c r="EB112" s="894"/>
      <c r="EC112" s="894"/>
      <c r="ED112" s="894"/>
      <c r="EE112" s="894"/>
      <c r="EF112" s="894"/>
      <c r="EG112" s="894"/>
      <c r="EH112" s="894"/>
      <c r="EI112" s="894"/>
      <c r="EJ112" s="894"/>
      <c r="EK112" s="894"/>
      <c r="EL112" s="894"/>
      <c r="EM112" s="894"/>
      <c r="EN112" s="894"/>
      <c r="EO112" s="894"/>
      <c r="EP112" s="894"/>
      <c r="EQ112" s="894"/>
      <c r="ER112" s="894"/>
      <c r="ES112" s="894"/>
      <c r="ET112" s="894"/>
      <c r="EU112" s="894"/>
      <c r="EV112" s="894"/>
      <c r="EW112" s="894"/>
      <c r="EX112" s="894"/>
      <c r="EY112" s="894"/>
      <c r="EZ112" s="894"/>
      <c r="FA112" s="894"/>
      <c r="FB112" s="894"/>
      <c r="FC112" s="894"/>
      <c r="FD112" s="894"/>
      <c r="FE112" s="894"/>
      <c r="FF112" s="894"/>
      <c r="FG112" s="894"/>
      <c r="FH112" s="894"/>
      <c r="FI112" s="894"/>
      <c r="FJ112" s="894"/>
      <c r="FK112" s="894"/>
      <c r="FL112" s="894"/>
      <c r="FM112" s="894"/>
      <c r="FN112" s="894"/>
      <c r="FO112" s="894"/>
      <c r="FP112" s="894"/>
      <c r="FQ112" s="894"/>
      <c r="FR112" s="894"/>
      <c r="FS112" s="894"/>
      <c r="FT112" s="894"/>
      <c r="FU112" s="894"/>
      <c r="FV112" s="894"/>
      <c r="FW112" s="894"/>
      <c r="FX112" s="894"/>
      <c r="FY112" s="894"/>
      <c r="FZ112" s="894"/>
      <c r="GA112" s="894"/>
      <c r="GB112" s="894"/>
      <c r="GC112" s="894"/>
      <c r="GD112" s="894"/>
      <c r="GE112" s="894"/>
      <c r="GF112" s="894"/>
      <c r="GG112" s="894"/>
      <c r="GH112" s="894"/>
      <c r="GI112" s="894"/>
      <c r="GJ112" s="894"/>
      <c r="GK112" s="894"/>
      <c r="GL112" s="894"/>
      <c r="GM112" s="894"/>
      <c r="GN112" s="894"/>
      <c r="GO112" s="894"/>
      <c r="GP112" s="894"/>
      <c r="GQ112" s="894"/>
      <c r="GR112" s="894"/>
      <c r="GS112" s="894"/>
      <c r="GT112" s="894"/>
      <c r="GU112" s="894"/>
      <c r="GV112" s="894"/>
      <c r="GW112" s="894"/>
      <c r="GX112" s="894"/>
      <c r="GY112" s="894"/>
      <c r="GZ112" s="894"/>
      <c r="HA112" s="894"/>
      <c r="HB112" s="894"/>
      <c r="HC112" s="894"/>
      <c r="HD112" s="894"/>
      <c r="HE112" s="894"/>
      <c r="HF112" s="894"/>
      <c r="HG112" s="894"/>
      <c r="HH112" s="894"/>
      <c r="HI112" s="894"/>
      <c r="HJ112" s="894"/>
      <c r="HK112" s="894"/>
      <c r="HL112" s="894"/>
      <c r="HM112" s="894"/>
      <c r="HN112" s="894"/>
      <c r="HO112" s="894"/>
      <c r="HP112" s="894"/>
      <c r="HQ112" s="894"/>
      <c r="HR112" s="894"/>
      <c r="HS112" s="894"/>
      <c r="HT112" s="894"/>
      <c r="HU112" s="894"/>
      <c r="HV112" s="894"/>
      <c r="HW112" s="894"/>
      <c r="HX112" s="894"/>
      <c r="HY112" s="894"/>
      <c r="HZ112" s="894"/>
      <c r="IA112" s="894"/>
      <c r="IB112" s="894"/>
      <c r="IC112" s="894"/>
      <c r="ID112" s="894"/>
      <c r="IE112" s="894"/>
      <c r="IF112" s="894"/>
      <c r="IG112" s="894"/>
      <c r="IH112" s="894"/>
      <c r="II112" s="894"/>
      <c r="IJ112" s="894"/>
      <c r="IK112" s="894"/>
      <c r="IL112" s="894"/>
      <c r="IM112" s="894"/>
      <c r="IN112" s="894"/>
      <c r="IO112" s="894"/>
      <c r="IP112" s="894"/>
      <c r="IQ112" s="894"/>
      <c r="IR112" s="894"/>
      <c r="IS112" s="894"/>
      <c r="IT112" s="894"/>
      <c r="IU112" s="894"/>
      <c r="IV112" s="894"/>
    </row>
    <row r="113" spans="1:256" s="895" customFormat="1" ht="18.75" customHeight="1">
      <c r="A113" s="901" t="s">
        <v>2571</v>
      </c>
      <c r="B113" s="868">
        <v>3</v>
      </c>
      <c r="C113" s="883" t="s">
        <v>2286</v>
      </c>
      <c r="D113" s="884" t="s">
        <v>2492</v>
      </c>
      <c r="E113" s="885" t="s">
        <v>2573</v>
      </c>
      <c r="F113" s="885"/>
      <c r="G113" s="994" t="s">
        <v>2580</v>
      </c>
      <c r="H113" s="896" t="s">
        <v>2581</v>
      </c>
      <c r="I113" s="897" t="s">
        <v>2582</v>
      </c>
      <c r="J113" s="887"/>
      <c r="K113" s="887" t="s">
        <v>2293</v>
      </c>
      <c r="L113" s="885"/>
      <c r="M113" s="899">
        <f>11.74*4</f>
        <v>46.96</v>
      </c>
      <c r="N113" s="889"/>
      <c r="O113" s="889">
        <v>12.9</v>
      </c>
      <c r="P113" s="889"/>
      <c r="Q113" s="875"/>
      <c r="R113" s="875">
        <v>31.8</v>
      </c>
      <c r="S113" s="890">
        <v>8.9922480620155051E-2</v>
      </c>
      <c r="T113" s="885"/>
      <c r="U113" s="875"/>
      <c r="V113" s="877">
        <v>63.6</v>
      </c>
      <c r="W113" s="891">
        <v>12.5</v>
      </c>
      <c r="X113" s="891">
        <v>15.9</v>
      </c>
      <c r="Y113" s="891"/>
      <c r="Z113" s="891"/>
      <c r="AA113" s="874">
        <f>M113*1.0751-R113</f>
        <v>18.686695999999994</v>
      </c>
      <c r="AB113" s="885"/>
      <c r="AC113" s="887"/>
      <c r="AD113" s="887"/>
      <c r="AE113" s="885"/>
      <c r="AF113" s="885"/>
      <c r="AG113" s="885"/>
      <c r="AH113" s="885"/>
      <c r="AI113" s="892"/>
      <c r="AJ113" s="893"/>
      <c r="AK113" s="893"/>
      <c r="AL113" s="893"/>
      <c r="AM113" s="893"/>
      <c r="AN113" s="893"/>
      <c r="AO113" s="894"/>
      <c r="AP113" s="894"/>
      <c r="AQ113" s="894"/>
      <c r="AR113" s="894"/>
      <c r="AS113" s="894"/>
      <c r="AT113" s="894"/>
      <c r="AU113" s="894"/>
      <c r="AV113" s="894"/>
      <c r="AW113" s="894"/>
      <c r="AX113" s="894"/>
      <c r="AY113" s="894"/>
      <c r="AZ113" s="894"/>
      <c r="BA113" s="894"/>
      <c r="BB113" s="894"/>
      <c r="BC113" s="894"/>
      <c r="BD113" s="894"/>
      <c r="BE113" s="894"/>
      <c r="BF113" s="894"/>
      <c r="BG113" s="894"/>
      <c r="BH113" s="894"/>
      <c r="BI113" s="894"/>
      <c r="BJ113" s="894"/>
      <c r="BK113" s="894"/>
      <c r="BL113" s="894"/>
      <c r="BM113" s="894"/>
      <c r="BN113" s="894"/>
      <c r="BO113" s="894"/>
      <c r="BP113" s="894"/>
      <c r="BQ113" s="894"/>
      <c r="BR113" s="894"/>
      <c r="BS113" s="894"/>
      <c r="BT113" s="894"/>
      <c r="BU113" s="894"/>
      <c r="BV113" s="894"/>
      <c r="BW113" s="894"/>
      <c r="BX113" s="894"/>
      <c r="BY113" s="894"/>
      <c r="BZ113" s="894"/>
      <c r="CA113" s="894"/>
      <c r="CB113" s="894"/>
      <c r="CC113" s="894"/>
      <c r="CD113" s="894"/>
      <c r="CE113" s="894"/>
      <c r="CF113" s="894"/>
      <c r="CG113" s="894"/>
      <c r="CH113" s="894"/>
      <c r="CI113" s="894"/>
      <c r="CJ113" s="894"/>
      <c r="CK113" s="894"/>
      <c r="CL113" s="894"/>
      <c r="CM113" s="894"/>
      <c r="CN113" s="894"/>
      <c r="CO113" s="894"/>
      <c r="CP113" s="894"/>
      <c r="CQ113" s="894"/>
      <c r="CR113" s="894"/>
      <c r="CS113" s="894"/>
      <c r="CT113" s="894"/>
      <c r="CU113" s="894"/>
      <c r="CV113" s="894"/>
      <c r="CW113" s="894"/>
      <c r="CX113" s="894"/>
      <c r="CY113" s="894"/>
      <c r="CZ113" s="894"/>
      <c r="DA113" s="894"/>
      <c r="DB113" s="894"/>
      <c r="DC113" s="894"/>
      <c r="DD113" s="894"/>
      <c r="DE113" s="894"/>
      <c r="DF113" s="894"/>
      <c r="DG113" s="894"/>
      <c r="DH113" s="894"/>
      <c r="DI113" s="894"/>
      <c r="DJ113" s="894"/>
      <c r="DK113" s="894"/>
      <c r="DL113" s="894"/>
      <c r="DM113" s="894"/>
      <c r="DN113" s="894"/>
      <c r="DO113" s="894"/>
      <c r="DP113" s="894"/>
      <c r="DQ113" s="894"/>
      <c r="DR113" s="894"/>
      <c r="DS113" s="894"/>
      <c r="DT113" s="894"/>
      <c r="DU113" s="894"/>
      <c r="DV113" s="894"/>
      <c r="DW113" s="894"/>
      <c r="DX113" s="894"/>
      <c r="DY113" s="894"/>
      <c r="DZ113" s="894"/>
      <c r="EA113" s="894"/>
      <c r="EB113" s="894"/>
      <c r="EC113" s="894"/>
      <c r="ED113" s="894"/>
      <c r="EE113" s="894"/>
      <c r="EF113" s="894"/>
      <c r="EG113" s="894"/>
      <c r="EH113" s="894"/>
      <c r="EI113" s="894"/>
      <c r="EJ113" s="894"/>
      <c r="EK113" s="894"/>
      <c r="EL113" s="894"/>
      <c r="EM113" s="894"/>
      <c r="EN113" s="894"/>
      <c r="EO113" s="894"/>
      <c r="EP113" s="894"/>
      <c r="EQ113" s="894"/>
      <c r="ER113" s="894"/>
      <c r="ES113" s="894"/>
      <c r="ET113" s="894"/>
      <c r="EU113" s="894"/>
      <c r="EV113" s="894"/>
      <c r="EW113" s="894"/>
      <c r="EX113" s="894"/>
      <c r="EY113" s="894"/>
      <c r="EZ113" s="894"/>
      <c r="FA113" s="894"/>
      <c r="FB113" s="894"/>
      <c r="FC113" s="894"/>
      <c r="FD113" s="894"/>
      <c r="FE113" s="894"/>
      <c r="FF113" s="894"/>
      <c r="FG113" s="894"/>
      <c r="FH113" s="894"/>
      <c r="FI113" s="894"/>
      <c r="FJ113" s="894"/>
      <c r="FK113" s="894"/>
      <c r="FL113" s="894"/>
      <c r="FM113" s="894"/>
      <c r="FN113" s="894"/>
      <c r="FO113" s="894"/>
      <c r="FP113" s="894"/>
      <c r="FQ113" s="894"/>
      <c r="FR113" s="894"/>
      <c r="FS113" s="894"/>
      <c r="FT113" s="894"/>
      <c r="FU113" s="894"/>
      <c r="FV113" s="894"/>
      <c r="FW113" s="894"/>
      <c r="FX113" s="894"/>
      <c r="FY113" s="894"/>
      <c r="FZ113" s="894"/>
      <c r="GA113" s="894"/>
      <c r="GB113" s="894"/>
      <c r="GC113" s="894"/>
      <c r="GD113" s="894"/>
      <c r="GE113" s="894"/>
      <c r="GF113" s="894"/>
      <c r="GG113" s="894"/>
      <c r="GH113" s="894"/>
      <c r="GI113" s="894"/>
      <c r="GJ113" s="894"/>
      <c r="GK113" s="894"/>
      <c r="GL113" s="894"/>
      <c r="GM113" s="894"/>
      <c r="GN113" s="894"/>
      <c r="GO113" s="894"/>
      <c r="GP113" s="894"/>
      <c r="GQ113" s="894"/>
      <c r="GR113" s="894"/>
      <c r="GS113" s="894"/>
      <c r="GT113" s="894"/>
      <c r="GU113" s="894"/>
      <c r="GV113" s="894"/>
      <c r="GW113" s="894"/>
      <c r="GX113" s="894"/>
      <c r="GY113" s="894"/>
      <c r="GZ113" s="894"/>
      <c r="HA113" s="894"/>
      <c r="HB113" s="894"/>
      <c r="HC113" s="894"/>
      <c r="HD113" s="894"/>
      <c r="HE113" s="894"/>
      <c r="HF113" s="894"/>
      <c r="HG113" s="894"/>
      <c r="HH113" s="894"/>
      <c r="HI113" s="894"/>
      <c r="HJ113" s="894"/>
      <c r="HK113" s="894"/>
      <c r="HL113" s="894"/>
      <c r="HM113" s="894"/>
      <c r="HN113" s="894"/>
      <c r="HO113" s="894"/>
      <c r="HP113" s="894"/>
      <c r="HQ113" s="894"/>
      <c r="HR113" s="894"/>
      <c r="HS113" s="894"/>
      <c r="HT113" s="894"/>
      <c r="HU113" s="894"/>
      <c r="HV113" s="894"/>
      <c r="HW113" s="894"/>
      <c r="HX113" s="894"/>
      <c r="HY113" s="894"/>
      <c r="HZ113" s="894"/>
      <c r="IA113" s="894"/>
      <c r="IB113" s="894"/>
      <c r="IC113" s="894"/>
      <c r="ID113" s="894"/>
      <c r="IE113" s="894"/>
      <c r="IF113" s="894"/>
      <c r="IG113" s="894"/>
      <c r="IH113" s="894"/>
      <c r="II113" s="894"/>
      <c r="IJ113" s="894"/>
      <c r="IK113" s="894"/>
      <c r="IL113" s="894"/>
      <c r="IM113" s="894"/>
      <c r="IN113" s="894"/>
      <c r="IO113" s="894"/>
      <c r="IP113" s="894"/>
      <c r="IQ113" s="894"/>
      <c r="IR113" s="894"/>
      <c r="IS113" s="894"/>
      <c r="IT113" s="894"/>
      <c r="IU113" s="894"/>
      <c r="IV113" s="894"/>
    </row>
    <row r="114" spans="1:256" s="895" customFormat="1" ht="18.75" customHeight="1">
      <c r="A114" s="901" t="s">
        <v>2571</v>
      </c>
      <c r="B114" s="901">
        <v>4</v>
      </c>
      <c r="C114" s="883" t="s">
        <v>2286</v>
      </c>
      <c r="D114" s="884" t="s">
        <v>2526</v>
      </c>
      <c r="E114" s="885" t="s">
        <v>2573</v>
      </c>
      <c r="F114" s="885"/>
      <c r="G114" s="993" t="s">
        <v>2583</v>
      </c>
      <c r="H114" s="896" t="s">
        <v>2584</v>
      </c>
      <c r="I114" s="897" t="s">
        <v>2585</v>
      </c>
      <c r="J114" s="887"/>
      <c r="K114" s="887" t="s">
        <v>2586</v>
      </c>
      <c r="L114" s="885"/>
      <c r="M114" s="899">
        <f>10.83*2</f>
        <v>21.66</v>
      </c>
      <c r="N114" s="889"/>
      <c r="O114" s="889">
        <v>11.9</v>
      </c>
      <c r="P114" s="889"/>
      <c r="Q114" s="875"/>
      <c r="R114" s="875">
        <v>13.8</v>
      </c>
      <c r="S114" s="890">
        <v>8.9915966386554649E-2</v>
      </c>
      <c r="T114" s="885"/>
      <c r="U114" s="875"/>
      <c r="V114" s="877">
        <v>27.8</v>
      </c>
      <c r="W114" s="891">
        <v>13.9</v>
      </c>
      <c r="X114" s="891">
        <v>13.9</v>
      </c>
      <c r="Y114" s="891"/>
      <c r="Z114" s="891"/>
      <c r="AA114" s="874">
        <f t="shared" ref="AA114:AA121" si="4">M114*1.0751-R114</f>
        <v>9.4866659999999996</v>
      </c>
      <c r="AB114" s="885"/>
      <c r="AC114" s="887"/>
      <c r="AD114" s="887"/>
      <c r="AE114" s="885"/>
      <c r="AF114" s="885"/>
      <c r="AG114" s="885"/>
      <c r="AH114" s="885"/>
      <c r="AI114" s="892"/>
      <c r="AJ114" s="893"/>
      <c r="AK114" s="893"/>
      <c r="AL114" s="893"/>
      <c r="AM114" s="893"/>
      <c r="AN114" s="893"/>
      <c r="AO114" s="894"/>
      <c r="AP114" s="894"/>
      <c r="AQ114" s="894"/>
      <c r="AR114" s="894"/>
      <c r="AS114" s="894"/>
      <c r="AT114" s="894"/>
      <c r="AU114" s="894"/>
      <c r="AV114" s="894"/>
      <c r="AW114" s="894"/>
      <c r="AX114" s="894"/>
      <c r="AY114" s="894"/>
      <c r="AZ114" s="894"/>
      <c r="BA114" s="894"/>
      <c r="BB114" s="894"/>
      <c r="BC114" s="894"/>
      <c r="BD114" s="894"/>
      <c r="BE114" s="894"/>
      <c r="BF114" s="894"/>
      <c r="BG114" s="894"/>
      <c r="BH114" s="894"/>
      <c r="BI114" s="894"/>
      <c r="BJ114" s="894"/>
      <c r="BK114" s="894"/>
      <c r="BL114" s="894"/>
      <c r="BM114" s="894"/>
      <c r="BN114" s="894"/>
      <c r="BO114" s="894"/>
      <c r="BP114" s="894"/>
      <c r="BQ114" s="894"/>
      <c r="BR114" s="894"/>
      <c r="BS114" s="894"/>
      <c r="BT114" s="894"/>
      <c r="BU114" s="894"/>
      <c r="BV114" s="894"/>
      <c r="BW114" s="894"/>
      <c r="BX114" s="894"/>
      <c r="BY114" s="894"/>
      <c r="BZ114" s="894"/>
      <c r="CA114" s="894"/>
      <c r="CB114" s="894"/>
      <c r="CC114" s="894"/>
      <c r="CD114" s="894"/>
      <c r="CE114" s="894"/>
      <c r="CF114" s="894"/>
      <c r="CG114" s="894"/>
      <c r="CH114" s="894"/>
      <c r="CI114" s="894"/>
      <c r="CJ114" s="894"/>
      <c r="CK114" s="894"/>
      <c r="CL114" s="894"/>
      <c r="CM114" s="894"/>
      <c r="CN114" s="894"/>
      <c r="CO114" s="894"/>
      <c r="CP114" s="894"/>
      <c r="CQ114" s="894"/>
      <c r="CR114" s="894"/>
      <c r="CS114" s="894"/>
      <c r="CT114" s="894"/>
      <c r="CU114" s="894"/>
      <c r="CV114" s="894"/>
      <c r="CW114" s="894"/>
      <c r="CX114" s="894"/>
      <c r="CY114" s="894"/>
      <c r="CZ114" s="894"/>
      <c r="DA114" s="894"/>
      <c r="DB114" s="894"/>
      <c r="DC114" s="894"/>
      <c r="DD114" s="894"/>
      <c r="DE114" s="894"/>
      <c r="DF114" s="894"/>
      <c r="DG114" s="894"/>
      <c r="DH114" s="894"/>
      <c r="DI114" s="894"/>
      <c r="DJ114" s="894"/>
      <c r="DK114" s="894"/>
      <c r="DL114" s="894"/>
      <c r="DM114" s="894"/>
      <c r="DN114" s="894"/>
      <c r="DO114" s="894"/>
      <c r="DP114" s="894"/>
      <c r="DQ114" s="894"/>
      <c r="DR114" s="894"/>
      <c r="DS114" s="894"/>
      <c r="DT114" s="894"/>
      <c r="DU114" s="894"/>
      <c r="DV114" s="894"/>
      <c r="DW114" s="894"/>
      <c r="DX114" s="894"/>
      <c r="DY114" s="894"/>
      <c r="DZ114" s="894"/>
      <c r="EA114" s="894"/>
      <c r="EB114" s="894"/>
      <c r="EC114" s="894"/>
      <c r="ED114" s="894"/>
      <c r="EE114" s="894"/>
      <c r="EF114" s="894"/>
      <c r="EG114" s="894"/>
      <c r="EH114" s="894"/>
      <c r="EI114" s="894"/>
      <c r="EJ114" s="894"/>
      <c r="EK114" s="894"/>
      <c r="EL114" s="894"/>
      <c r="EM114" s="894"/>
      <c r="EN114" s="894"/>
      <c r="EO114" s="894"/>
      <c r="EP114" s="894"/>
      <c r="EQ114" s="894"/>
      <c r="ER114" s="894"/>
      <c r="ES114" s="894"/>
      <c r="ET114" s="894"/>
      <c r="EU114" s="894"/>
      <c r="EV114" s="894"/>
      <c r="EW114" s="894"/>
      <c r="EX114" s="894"/>
      <c r="EY114" s="894"/>
      <c r="EZ114" s="894"/>
      <c r="FA114" s="894"/>
      <c r="FB114" s="894"/>
      <c r="FC114" s="894"/>
      <c r="FD114" s="894"/>
      <c r="FE114" s="894"/>
      <c r="FF114" s="894"/>
      <c r="FG114" s="894"/>
      <c r="FH114" s="894"/>
      <c r="FI114" s="894"/>
      <c r="FJ114" s="894"/>
      <c r="FK114" s="894"/>
      <c r="FL114" s="894"/>
      <c r="FM114" s="894"/>
      <c r="FN114" s="894"/>
      <c r="FO114" s="894"/>
      <c r="FP114" s="894"/>
      <c r="FQ114" s="894"/>
      <c r="FR114" s="894"/>
      <c r="FS114" s="894"/>
      <c r="FT114" s="894"/>
      <c r="FU114" s="894"/>
      <c r="FV114" s="894"/>
      <c r="FW114" s="894"/>
      <c r="FX114" s="894"/>
      <c r="FY114" s="894"/>
      <c r="FZ114" s="894"/>
      <c r="GA114" s="894"/>
      <c r="GB114" s="894"/>
      <c r="GC114" s="894"/>
      <c r="GD114" s="894"/>
      <c r="GE114" s="894"/>
      <c r="GF114" s="894"/>
      <c r="GG114" s="894"/>
      <c r="GH114" s="894"/>
      <c r="GI114" s="894"/>
      <c r="GJ114" s="894"/>
      <c r="GK114" s="894"/>
      <c r="GL114" s="894"/>
      <c r="GM114" s="894"/>
      <c r="GN114" s="894"/>
      <c r="GO114" s="894"/>
      <c r="GP114" s="894"/>
      <c r="GQ114" s="894"/>
      <c r="GR114" s="894"/>
      <c r="GS114" s="894"/>
      <c r="GT114" s="894"/>
      <c r="GU114" s="894"/>
      <c r="GV114" s="894"/>
      <c r="GW114" s="894"/>
      <c r="GX114" s="894"/>
      <c r="GY114" s="894"/>
      <c r="GZ114" s="894"/>
      <c r="HA114" s="894"/>
      <c r="HB114" s="894"/>
      <c r="HC114" s="894"/>
      <c r="HD114" s="894"/>
      <c r="HE114" s="894"/>
      <c r="HF114" s="894"/>
      <c r="HG114" s="894"/>
      <c r="HH114" s="894"/>
      <c r="HI114" s="894"/>
      <c r="HJ114" s="894"/>
      <c r="HK114" s="894"/>
      <c r="HL114" s="894"/>
      <c r="HM114" s="894"/>
      <c r="HN114" s="894"/>
      <c r="HO114" s="894"/>
      <c r="HP114" s="894"/>
      <c r="HQ114" s="894"/>
      <c r="HR114" s="894"/>
      <c r="HS114" s="894"/>
      <c r="HT114" s="894"/>
      <c r="HU114" s="894"/>
      <c r="HV114" s="894"/>
      <c r="HW114" s="894"/>
      <c r="HX114" s="894"/>
      <c r="HY114" s="894"/>
      <c r="HZ114" s="894"/>
      <c r="IA114" s="894"/>
      <c r="IB114" s="894"/>
      <c r="IC114" s="894"/>
      <c r="ID114" s="894"/>
      <c r="IE114" s="894"/>
      <c r="IF114" s="894"/>
      <c r="IG114" s="894"/>
      <c r="IH114" s="894"/>
      <c r="II114" s="894"/>
      <c r="IJ114" s="894"/>
      <c r="IK114" s="894"/>
      <c r="IL114" s="894"/>
      <c r="IM114" s="894"/>
      <c r="IN114" s="894"/>
      <c r="IO114" s="894"/>
      <c r="IP114" s="894"/>
      <c r="IQ114" s="894"/>
      <c r="IR114" s="894"/>
      <c r="IS114" s="894"/>
      <c r="IT114" s="894"/>
      <c r="IU114" s="894"/>
      <c r="IV114" s="894"/>
    </row>
    <row r="115" spans="1:256" s="895" customFormat="1" ht="18.75" customHeight="1">
      <c r="A115" s="901" t="s">
        <v>2571</v>
      </c>
      <c r="B115" s="868">
        <v>5</v>
      </c>
      <c r="C115" s="883" t="s">
        <v>2286</v>
      </c>
      <c r="D115" s="884" t="s">
        <v>2526</v>
      </c>
      <c r="E115" s="885" t="s">
        <v>2573</v>
      </c>
      <c r="F115" s="885"/>
      <c r="G115" s="993" t="s">
        <v>2587</v>
      </c>
      <c r="H115" s="896" t="s">
        <v>2588</v>
      </c>
      <c r="I115" s="897" t="s">
        <v>2589</v>
      </c>
      <c r="J115" s="887"/>
      <c r="K115" s="887">
        <v>19</v>
      </c>
      <c r="L115" s="885"/>
      <c r="M115" s="899">
        <f>17.2*2</f>
        <v>34.4</v>
      </c>
      <c r="N115" s="889"/>
      <c r="O115" s="889">
        <v>18.8</v>
      </c>
      <c r="P115" s="889"/>
      <c r="Q115" s="875"/>
      <c r="R115" s="875">
        <v>25</v>
      </c>
      <c r="S115" s="890">
        <v>8.5106382978723472E-2</v>
      </c>
      <c r="T115" s="885"/>
      <c r="U115" s="875"/>
      <c r="V115" s="877">
        <v>49</v>
      </c>
      <c r="W115" s="891">
        <v>24.5</v>
      </c>
      <c r="X115" s="891">
        <v>24.9</v>
      </c>
      <c r="Y115" s="891"/>
      <c r="Z115" s="891"/>
      <c r="AA115" s="874">
        <f t="shared" si="4"/>
        <v>11.983439999999995</v>
      </c>
      <c r="AB115" s="885"/>
      <c r="AC115" s="887"/>
      <c r="AD115" s="887"/>
      <c r="AE115" s="885"/>
      <c r="AF115" s="885"/>
      <c r="AG115" s="885"/>
      <c r="AH115" s="885"/>
      <c r="AI115" s="892"/>
      <c r="AJ115" s="893"/>
      <c r="AK115" s="893"/>
      <c r="AL115" s="893"/>
      <c r="AM115" s="893"/>
      <c r="AN115" s="893"/>
      <c r="AO115" s="894"/>
      <c r="AP115" s="894"/>
      <c r="AQ115" s="894"/>
      <c r="AR115" s="894"/>
      <c r="AS115" s="894"/>
      <c r="AT115" s="894"/>
      <c r="AU115" s="894"/>
      <c r="AV115" s="894"/>
      <c r="AW115" s="894"/>
      <c r="AX115" s="894"/>
      <c r="AY115" s="894"/>
      <c r="AZ115" s="894"/>
      <c r="BA115" s="894"/>
      <c r="BB115" s="894"/>
      <c r="BC115" s="894"/>
      <c r="BD115" s="894"/>
      <c r="BE115" s="894"/>
      <c r="BF115" s="894"/>
      <c r="BG115" s="894"/>
      <c r="BH115" s="894"/>
      <c r="BI115" s="894"/>
      <c r="BJ115" s="894"/>
      <c r="BK115" s="894"/>
      <c r="BL115" s="894"/>
      <c r="BM115" s="894"/>
      <c r="BN115" s="894"/>
      <c r="BO115" s="894"/>
      <c r="BP115" s="894"/>
      <c r="BQ115" s="894"/>
      <c r="BR115" s="894"/>
      <c r="BS115" s="894"/>
      <c r="BT115" s="894"/>
      <c r="BU115" s="894"/>
      <c r="BV115" s="894"/>
      <c r="BW115" s="894"/>
      <c r="BX115" s="894"/>
      <c r="BY115" s="894"/>
      <c r="BZ115" s="894"/>
      <c r="CA115" s="894"/>
      <c r="CB115" s="894"/>
      <c r="CC115" s="894"/>
      <c r="CD115" s="894"/>
      <c r="CE115" s="894"/>
      <c r="CF115" s="894"/>
      <c r="CG115" s="894"/>
      <c r="CH115" s="894"/>
      <c r="CI115" s="894"/>
      <c r="CJ115" s="894"/>
      <c r="CK115" s="894"/>
      <c r="CL115" s="894"/>
      <c r="CM115" s="894"/>
      <c r="CN115" s="894"/>
      <c r="CO115" s="894"/>
      <c r="CP115" s="894"/>
      <c r="CQ115" s="894"/>
      <c r="CR115" s="894"/>
      <c r="CS115" s="894"/>
      <c r="CT115" s="894"/>
      <c r="CU115" s="894"/>
      <c r="CV115" s="894"/>
      <c r="CW115" s="894"/>
      <c r="CX115" s="894"/>
      <c r="CY115" s="894"/>
      <c r="CZ115" s="894"/>
      <c r="DA115" s="894"/>
      <c r="DB115" s="894"/>
      <c r="DC115" s="894"/>
      <c r="DD115" s="894"/>
      <c r="DE115" s="894"/>
      <c r="DF115" s="894"/>
      <c r="DG115" s="894"/>
      <c r="DH115" s="894"/>
      <c r="DI115" s="894"/>
      <c r="DJ115" s="894"/>
      <c r="DK115" s="894"/>
      <c r="DL115" s="894"/>
      <c r="DM115" s="894"/>
      <c r="DN115" s="894"/>
      <c r="DO115" s="894"/>
      <c r="DP115" s="894"/>
      <c r="DQ115" s="894"/>
      <c r="DR115" s="894"/>
      <c r="DS115" s="894"/>
      <c r="DT115" s="894"/>
      <c r="DU115" s="894"/>
      <c r="DV115" s="894"/>
      <c r="DW115" s="894"/>
      <c r="DX115" s="894"/>
      <c r="DY115" s="894"/>
      <c r="DZ115" s="894"/>
      <c r="EA115" s="894"/>
      <c r="EB115" s="894"/>
      <c r="EC115" s="894"/>
      <c r="ED115" s="894"/>
      <c r="EE115" s="894"/>
      <c r="EF115" s="894"/>
      <c r="EG115" s="894"/>
      <c r="EH115" s="894"/>
      <c r="EI115" s="894"/>
      <c r="EJ115" s="894"/>
      <c r="EK115" s="894"/>
      <c r="EL115" s="894"/>
      <c r="EM115" s="894"/>
      <c r="EN115" s="894"/>
      <c r="EO115" s="894"/>
      <c r="EP115" s="894"/>
      <c r="EQ115" s="894"/>
      <c r="ER115" s="894"/>
      <c r="ES115" s="894"/>
      <c r="ET115" s="894"/>
      <c r="EU115" s="894"/>
      <c r="EV115" s="894"/>
      <c r="EW115" s="894"/>
      <c r="EX115" s="894"/>
      <c r="EY115" s="894"/>
      <c r="EZ115" s="894"/>
      <c r="FA115" s="894"/>
      <c r="FB115" s="894"/>
      <c r="FC115" s="894"/>
      <c r="FD115" s="894"/>
      <c r="FE115" s="894"/>
      <c r="FF115" s="894"/>
      <c r="FG115" s="894"/>
      <c r="FH115" s="894"/>
      <c r="FI115" s="894"/>
      <c r="FJ115" s="894"/>
      <c r="FK115" s="894"/>
      <c r="FL115" s="894"/>
      <c r="FM115" s="894"/>
      <c r="FN115" s="894"/>
      <c r="FO115" s="894"/>
      <c r="FP115" s="894"/>
      <c r="FQ115" s="894"/>
      <c r="FR115" s="894"/>
      <c r="FS115" s="894"/>
      <c r="FT115" s="894"/>
      <c r="FU115" s="894"/>
      <c r="FV115" s="894"/>
      <c r="FW115" s="894"/>
      <c r="FX115" s="894"/>
      <c r="FY115" s="894"/>
      <c r="FZ115" s="894"/>
      <c r="GA115" s="894"/>
      <c r="GB115" s="894"/>
      <c r="GC115" s="894"/>
      <c r="GD115" s="894"/>
      <c r="GE115" s="894"/>
      <c r="GF115" s="894"/>
      <c r="GG115" s="894"/>
      <c r="GH115" s="894"/>
      <c r="GI115" s="894"/>
      <c r="GJ115" s="894"/>
      <c r="GK115" s="894"/>
      <c r="GL115" s="894"/>
      <c r="GM115" s="894"/>
      <c r="GN115" s="894"/>
      <c r="GO115" s="894"/>
      <c r="GP115" s="894"/>
      <c r="GQ115" s="894"/>
      <c r="GR115" s="894"/>
      <c r="GS115" s="894"/>
      <c r="GT115" s="894"/>
      <c r="GU115" s="894"/>
      <c r="GV115" s="894"/>
      <c r="GW115" s="894"/>
      <c r="GX115" s="894"/>
      <c r="GY115" s="894"/>
      <c r="GZ115" s="894"/>
      <c r="HA115" s="894"/>
      <c r="HB115" s="894"/>
      <c r="HC115" s="894"/>
      <c r="HD115" s="894"/>
      <c r="HE115" s="894"/>
      <c r="HF115" s="894"/>
      <c r="HG115" s="894"/>
      <c r="HH115" s="894"/>
      <c r="HI115" s="894"/>
      <c r="HJ115" s="894"/>
      <c r="HK115" s="894"/>
      <c r="HL115" s="894"/>
      <c r="HM115" s="894"/>
      <c r="HN115" s="894"/>
      <c r="HO115" s="894"/>
      <c r="HP115" s="894"/>
      <c r="HQ115" s="894"/>
      <c r="HR115" s="894"/>
      <c r="HS115" s="894"/>
      <c r="HT115" s="894"/>
      <c r="HU115" s="894"/>
      <c r="HV115" s="894"/>
      <c r="HW115" s="894"/>
      <c r="HX115" s="894"/>
      <c r="HY115" s="894"/>
      <c r="HZ115" s="894"/>
      <c r="IA115" s="894"/>
      <c r="IB115" s="894"/>
      <c r="IC115" s="894"/>
      <c r="ID115" s="894"/>
      <c r="IE115" s="894"/>
      <c r="IF115" s="894"/>
      <c r="IG115" s="894"/>
      <c r="IH115" s="894"/>
      <c r="II115" s="894"/>
      <c r="IJ115" s="894"/>
      <c r="IK115" s="894"/>
      <c r="IL115" s="894"/>
      <c r="IM115" s="894"/>
      <c r="IN115" s="894"/>
      <c r="IO115" s="894"/>
      <c r="IP115" s="894"/>
      <c r="IQ115" s="894"/>
      <c r="IR115" s="894"/>
      <c r="IS115" s="894"/>
      <c r="IT115" s="894"/>
      <c r="IU115" s="894"/>
      <c r="IV115" s="894"/>
    </row>
    <row r="116" spans="1:256" s="895" customFormat="1" ht="18.75" customHeight="1">
      <c r="A116" s="901" t="s">
        <v>2571</v>
      </c>
      <c r="B116" s="901">
        <v>6</v>
      </c>
      <c r="C116" s="883" t="s">
        <v>2286</v>
      </c>
      <c r="D116" s="884" t="s">
        <v>2526</v>
      </c>
      <c r="E116" s="885" t="s">
        <v>2573</v>
      </c>
      <c r="F116" s="885"/>
      <c r="G116" s="994" t="s">
        <v>2590</v>
      </c>
      <c r="H116" s="896" t="s">
        <v>2591</v>
      </c>
      <c r="I116" s="897" t="s">
        <v>2592</v>
      </c>
      <c r="J116" s="887"/>
      <c r="K116" s="887" t="s">
        <v>2593</v>
      </c>
      <c r="L116" s="885"/>
      <c r="M116" s="899">
        <f>17.05*2</f>
        <v>34.1</v>
      </c>
      <c r="N116" s="889"/>
      <c r="O116" s="889">
        <v>19.899999999999999</v>
      </c>
      <c r="P116" s="889"/>
      <c r="Q116" s="875"/>
      <c r="R116" s="875">
        <v>27</v>
      </c>
      <c r="S116" s="890">
        <v>0.14321608040200995</v>
      </c>
      <c r="T116" s="885"/>
      <c r="U116" s="875"/>
      <c r="V116" s="877">
        <v>54.4</v>
      </c>
      <c r="W116" s="891">
        <v>27.2</v>
      </c>
      <c r="X116" s="891">
        <v>26.8</v>
      </c>
      <c r="Y116" s="891"/>
      <c r="Z116" s="891"/>
      <c r="AA116" s="874">
        <f t="shared" si="4"/>
        <v>9.6609100000000012</v>
      </c>
      <c r="AB116" s="885"/>
      <c r="AC116" s="887"/>
      <c r="AD116" s="887"/>
      <c r="AE116" s="885"/>
      <c r="AF116" s="885"/>
      <c r="AG116" s="885"/>
      <c r="AH116" s="885"/>
      <c r="AI116" s="892"/>
      <c r="AJ116" s="893"/>
      <c r="AK116" s="893"/>
      <c r="AL116" s="893"/>
      <c r="AM116" s="893"/>
      <c r="AN116" s="893"/>
      <c r="AO116" s="894"/>
      <c r="AP116" s="894"/>
      <c r="AQ116" s="894"/>
      <c r="AR116" s="894"/>
      <c r="AS116" s="894"/>
      <c r="AT116" s="894"/>
      <c r="AU116" s="894"/>
      <c r="AV116" s="894"/>
      <c r="AW116" s="894"/>
      <c r="AX116" s="894"/>
      <c r="AY116" s="894"/>
      <c r="AZ116" s="894"/>
      <c r="BA116" s="894"/>
      <c r="BB116" s="894"/>
      <c r="BC116" s="894"/>
      <c r="BD116" s="894"/>
      <c r="BE116" s="894"/>
      <c r="BF116" s="894"/>
      <c r="BG116" s="894"/>
      <c r="BH116" s="894"/>
      <c r="BI116" s="894"/>
      <c r="BJ116" s="894"/>
      <c r="BK116" s="894"/>
      <c r="BL116" s="894"/>
      <c r="BM116" s="894"/>
      <c r="BN116" s="894"/>
      <c r="BO116" s="894"/>
      <c r="BP116" s="894"/>
      <c r="BQ116" s="894"/>
      <c r="BR116" s="894"/>
      <c r="BS116" s="894"/>
      <c r="BT116" s="894"/>
      <c r="BU116" s="894"/>
      <c r="BV116" s="894"/>
      <c r="BW116" s="894"/>
      <c r="BX116" s="894"/>
      <c r="BY116" s="894"/>
      <c r="BZ116" s="894"/>
      <c r="CA116" s="894"/>
      <c r="CB116" s="894"/>
      <c r="CC116" s="894"/>
      <c r="CD116" s="894"/>
      <c r="CE116" s="894"/>
      <c r="CF116" s="894"/>
      <c r="CG116" s="894"/>
      <c r="CH116" s="894"/>
      <c r="CI116" s="894"/>
      <c r="CJ116" s="894"/>
      <c r="CK116" s="894"/>
      <c r="CL116" s="894"/>
      <c r="CM116" s="894"/>
      <c r="CN116" s="894"/>
      <c r="CO116" s="894"/>
      <c r="CP116" s="894"/>
      <c r="CQ116" s="894"/>
      <c r="CR116" s="894"/>
      <c r="CS116" s="894"/>
      <c r="CT116" s="894"/>
      <c r="CU116" s="894"/>
      <c r="CV116" s="894"/>
      <c r="CW116" s="894"/>
      <c r="CX116" s="894"/>
      <c r="CY116" s="894"/>
      <c r="CZ116" s="894"/>
      <c r="DA116" s="894"/>
      <c r="DB116" s="894"/>
      <c r="DC116" s="894"/>
      <c r="DD116" s="894"/>
      <c r="DE116" s="894"/>
      <c r="DF116" s="894"/>
      <c r="DG116" s="894"/>
      <c r="DH116" s="894"/>
      <c r="DI116" s="894"/>
      <c r="DJ116" s="894"/>
      <c r="DK116" s="894"/>
      <c r="DL116" s="894"/>
      <c r="DM116" s="894"/>
      <c r="DN116" s="894"/>
      <c r="DO116" s="894"/>
      <c r="DP116" s="894"/>
      <c r="DQ116" s="894"/>
      <c r="DR116" s="894"/>
      <c r="DS116" s="894"/>
      <c r="DT116" s="894"/>
      <c r="DU116" s="894"/>
      <c r="DV116" s="894"/>
      <c r="DW116" s="894"/>
      <c r="DX116" s="894"/>
      <c r="DY116" s="894"/>
      <c r="DZ116" s="894"/>
      <c r="EA116" s="894"/>
      <c r="EB116" s="894"/>
      <c r="EC116" s="894"/>
      <c r="ED116" s="894"/>
      <c r="EE116" s="894"/>
      <c r="EF116" s="894"/>
      <c r="EG116" s="894"/>
      <c r="EH116" s="894"/>
      <c r="EI116" s="894"/>
      <c r="EJ116" s="894"/>
      <c r="EK116" s="894"/>
      <c r="EL116" s="894"/>
      <c r="EM116" s="894"/>
      <c r="EN116" s="894"/>
      <c r="EO116" s="894"/>
      <c r="EP116" s="894"/>
      <c r="EQ116" s="894"/>
      <c r="ER116" s="894"/>
      <c r="ES116" s="894"/>
      <c r="ET116" s="894"/>
      <c r="EU116" s="894"/>
      <c r="EV116" s="894"/>
      <c r="EW116" s="894"/>
      <c r="EX116" s="894"/>
      <c r="EY116" s="894"/>
      <c r="EZ116" s="894"/>
      <c r="FA116" s="894"/>
      <c r="FB116" s="894"/>
      <c r="FC116" s="894"/>
      <c r="FD116" s="894"/>
      <c r="FE116" s="894"/>
      <c r="FF116" s="894"/>
      <c r="FG116" s="894"/>
      <c r="FH116" s="894"/>
      <c r="FI116" s="894"/>
      <c r="FJ116" s="894"/>
      <c r="FK116" s="894"/>
      <c r="FL116" s="894"/>
      <c r="FM116" s="894"/>
      <c r="FN116" s="894"/>
      <c r="FO116" s="894"/>
      <c r="FP116" s="894"/>
      <c r="FQ116" s="894"/>
      <c r="FR116" s="894"/>
      <c r="FS116" s="894"/>
      <c r="FT116" s="894"/>
      <c r="FU116" s="894"/>
      <c r="FV116" s="894"/>
      <c r="FW116" s="894"/>
      <c r="FX116" s="894"/>
      <c r="FY116" s="894"/>
      <c r="FZ116" s="894"/>
      <c r="GA116" s="894"/>
      <c r="GB116" s="894"/>
      <c r="GC116" s="894"/>
      <c r="GD116" s="894"/>
      <c r="GE116" s="894"/>
      <c r="GF116" s="894"/>
      <c r="GG116" s="894"/>
      <c r="GH116" s="894"/>
      <c r="GI116" s="894"/>
      <c r="GJ116" s="894"/>
      <c r="GK116" s="894"/>
      <c r="GL116" s="894"/>
      <c r="GM116" s="894"/>
      <c r="GN116" s="894"/>
      <c r="GO116" s="894"/>
      <c r="GP116" s="894"/>
      <c r="GQ116" s="894"/>
      <c r="GR116" s="894"/>
      <c r="GS116" s="894"/>
      <c r="GT116" s="894"/>
      <c r="GU116" s="894"/>
      <c r="GV116" s="894"/>
      <c r="GW116" s="894"/>
      <c r="GX116" s="894"/>
      <c r="GY116" s="894"/>
      <c r="GZ116" s="894"/>
      <c r="HA116" s="894"/>
      <c r="HB116" s="894"/>
      <c r="HC116" s="894"/>
      <c r="HD116" s="894"/>
      <c r="HE116" s="894"/>
      <c r="HF116" s="894"/>
      <c r="HG116" s="894"/>
      <c r="HH116" s="894"/>
      <c r="HI116" s="894"/>
      <c r="HJ116" s="894"/>
      <c r="HK116" s="894"/>
      <c r="HL116" s="894"/>
      <c r="HM116" s="894"/>
      <c r="HN116" s="894"/>
      <c r="HO116" s="894"/>
      <c r="HP116" s="894"/>
      <c r="HQ116" s="894"/>
      <c r="HR116" s="894"/>
      <c r="HS116" s="894"/>
      <c r="HT116" s="894"/>
      <c r="HU116" s="894"/>
      <c r="HV116" s="894"/>
      <c r="HW116" s="894"/>
      <c r="HX116" s="894"/>
      <c r="HY116" s="894"/>
      <c r="HZ116" s="894"/>
      <c r="IA116" s="894"/>
      <c r="IB116" s="894"/>
      <c r="IC116" s="894"/>
      <c r="ID116" s="894"/>
      <c r="IE116" s="894"/>
      <c r="IF116" s="894"/>
      <c r="IG116" s="894"/>
      <c r="IH116" s="894"/>
      <c r="II116" s="894"/>
      <c r="IJ116" s="894"/>
      <c r="IK116" s="894"/>
      <c r="IL116" s="894"/>
      <c r="IM116" s="894"/>
      <c r="IN116" s="894"/>
      <c r="IO116" s="894"/>
      <c r="IP116" s="894"/>
      <c r="IQ116" s="894"/>
      <c r="IR116" s="894"/>
      <c r="IS116" s="894"/>
      <c r="IT116" s="894"/>
      <c r="IU116" s="894"/>
      <c r="IV116" s="894"/>
    </row>
    <row r="117" spans="1:256" s="895" customFormat="1" ht="18.75" customHeight="1">
      <c r="A117" s="901" t="s">
        <v>2571</v>
      </c>
      <c r="B117" s="868">
        <v>7</v>
      </c>
      <c r="C117" s="883" t="s">
        <v>2286</v>
      </c>
      <c r="D117" s="884" t="s">
        <v>2526</v>
      </c>
      <c r="E117" s="885" t="s">
        <v>2573</v>
      </c>
      <c r="F117" s="885"/>
      <c r="G117" s="995" t="s">
        <v>2594</v>
      </c>
      <c r="H117" s="896" t="s">
        <v>2595</v>
      </c>
      <c r="I117" s="897" t="s">
        <v>2596</v>
      </c>
      <c r="J117" s="887"/>
      <c r="K117" s="887">
        <v>24</v>
      </c>
      <c r="L117" s="885"/>
      <c r="M117" s="899">
        <f>11.74*2</f>
        <v>23.48</v>
      </c>
      <c r="N117" s="889"/>
      <c r="O117" s="889">
        <v>12.9</v>
      </c>
      <c r="P117" s="889"/>
      <c r="Q117" s="875"/>
      <c r="R117" s="875">
        <v>13.8</v>
      </c>
      <c r="S117" s="890">
        <v>8.9922480620155051E-2</v>
      </c>
      <c r="T117" s="885"/>
      <c r="U117" s="875"/>
      <c r="V117" s="877">
        <v>27.8</v>
      </c>
      <c r="W117" s="891">
        <v>13.9</v>
      </c>
      <c r="X117" s="891">
        <v>13.9</v>
      </c>
      <c r="Y117" s="891"/>
      <c r="Z117" s="891"/>
      <c r="AA117" s="874">
        <f t="shared" si="4"/>
        <v>11.443347999999997</v>
      </c>
      <c r="AB117" s="885"/>
      <c r="AC117" s="887"/>
      <c r="AD117" s="887"/>
      <c r="AE117" s="885"/>
      <c r="AF117" s="885"/>
      <c r="AG117" s="885"/>
      <c r="AH117" s="885"/>
      <c r="AI117" s="892"/>
      <c r="AJ117" s="893"/>
      <c r="AK117" s="893"/>
      <c r="AL117" s="893"/>
      <c r="AM117" s="893"/>
      <c r="AN117" s="893"/>
      <c r="AO117" s="894"/>
      <c r="AP117" s="894"/>
      <c r="AQ117" s="894"/>
      <c r="AR117" s="894"/>
      <c r="AS117" s="894"/>
      <c r="AT117" s="894"/>
      <c r="AU117" s="894"/>
      <c r="AV117" s="894"/>
      <c r="AW117" s="894"/>
      <c r="AX117" s="894"/>
      <c r="AY117" s="894"/>
      <c r="AZ117" s="894"/>
      <c r="BA117" s="894"/>
      <c r="BB117" s="894"/>
      <c r="BC117" s="894"/>
      <c r="BD117" s="894"/>
      <c r="BE117" s="894"/>
      <c r="BF117" s="894"/>
      <c r="BG117" s="894"/>
      <c r="BH117" s="894"/>
      <c r="BI117" s="894"/>
      <c r="BJ117" s="894"/>
      <c r="BK117" s="894"/>
      <c r="BL117" s="894"/>
      <c r="BM117" s="894"/>
      <c r="BN117" s="894"/>
      <c r="BO117" s="894"/>
      <c r="BP117" s="894"/>
      <c r="BQ117" s="894"/>
      <c r="BR117" s="894"/>
      <c r="BS117" s="894"/>
      <c r="BT117" s="894"/>
      <c r="BU117" s="894"/>
      <c r="BV117" s="894"/>
      <c r="BW117" s="894"/>
      <c r="BX117" s="894"/>
      <c r="BY117" s="894"/>
      <c r="BZ117" s="894"/>
      <c r="CA117" s="894"/>
      <c r="CB117" s="894"/>
      <c r="CC117" s="894"/>
      <c r="CD117" s="894"/>
      <c r="CE117" s="894"/>
      <c r="CF117" s="894"/>
      <c r="CG117" s="894"/>
      <c r="CH117" s="894"/>
      <c r="CI117" s="894"/>
      <c r="CJ117" s="894"/>
      <c r="CK117" s="894"/>
      <c r="CL117" s="894"/>
      <c r="CM117" s="894"/>
      <c r="CN117" s="894"/>
      <c r="CO117" s="894"/>
      <c r="CP117" s="894"/>
      <c r="CQ117" s="894"/>
      <c r="CR117" s="894"/>
      <c r="CS117" s="894"/>
      <c r="CT117" s="894"/>
      <c r="CU117" s="894"/>
      <c r="CV117" s="894"/>
      <c r="CW117" s="894"/>
      <c r="CX117" s="894"/>
      <c r="CY117" s="894"/>
      <c r="CZ117" s="894"/>
      <c r="DA117" s="894"/>
      <c r="DB117" s="894"/>
      <c r="DC117" s="894"/>
      <c r="DD117" s="894"/>
      <c r="DE117" s="894"/>
      <c r="DF117" s="894"/>
      <c r="DG117" s="894"/>
      <c r="DH117" s="894"/>
      <c r="DI117" s="894"/>
      <c r="DJ117" s="894"/>
      <c r="DK117" s="894"/>
      <c r="DL117" s="894"/>
      <c r="DM117" s="894"/>
      <c r="DN117" s="894"/>
      <c r="DO117" s="894"/>
      <c r="DP117" s="894"/>
      <c r="DQ117" s="894"/>
      <c r="DR117" s="894"/>
      <c r="DS117" s="894"/>
      <c r="DT117" s="894"/>
      <c r="DU117" s="894"/>
      <c r="DV117" s="894"/>
      <c r="DW117" s="894"/>
      <c r="DX117" s="894"/>
      <c r="DY117" s="894"/>
      <c r="DZ117" s="894"/>
      <c r="EA117" s="894"/>
      <c r="EB117" s="894"/>
      <c r="EC117" s="894"/>
      <c r="ED117" s="894"/>
      <c r="EE117" s="894"/>
      <c r="EF117" s="894"/>
      <c r="EG117" s="894"/>
      <c r="EH117" s="894"/>
      <c r="EI117" s="894"/>
      <c r="EJ117" s="894"/>
      <c r="EK117" s="894"/>
      <c r="EL117" s="894"/>
      <c r="EM117" s="894"/>
      <c r="EN117" s="894"/>
      <c r="EO117" s="894"/>
      <c r="EP117" s="894"/>
      <c r="EQ117" s="894"/>
      <c r="ER117" s="894"/>
      <c r="ES117" s="894"/>
      <c r="ET117" s="894"/>
      <c r="EU117" s="894"/>
      <c r="EV117" s="894"/>
      <c r="EW117" s="894"/>
      <c r="EX117" s="894"/>
      <c r="EY117" s="894"/>
      <c r="EZ117" s="894"/>
      <c r="FA117" s="894"/>
      <c r="FB117" s="894"/>
      <c r="FC117" s="894"/>
      <c r="FD117" s="894"/>
      <c r="FE117" s="894"/>
      <c r="FF117" s="894"/>
      <c r="FG117" s="894"/>
      <c r="FH117" s="894"/>
      <c r="FI117" s="894"/>
      <c r="FJ117" s="894"/>
      <c r="FK117" s="894"/>
      <c r="FL117" s="894"/>
      <c r="FM117" s="894"/>
      <c r="FN117" s="894"/>
      <c r="FO117" s="894"/>
      <c r="FP117" s="894"/>
      <c r="FQ117" s="894"/>
      <c r="FR117" s="894"/>
      <c r="FS117" s="894"/>
      <c r="FT117" s="894"/>
      <c r="FU117" s="894"/>
      <c r="FV117" s="894"/>
      <c r="FW117" s="894"/>
      <c r="FX117" s="894"/>
      <c r="FY117" s="894"/>
      <c r="FZ117" s="894"/>
      <c r="GA117" s="894"/>
      <c r="GB117" s="894"/>
      <c r="GC117" s="894"/>
      <c r="GD117" s="894"/>
      <c r="GE117" s="894"/>
      <c r="GF117" s="894"/>
      <c r="GG117" s="894"/>
      <c r="GH117" s="894"/>
      <c r="GI117" s="894"/>
      <c r="GJ117" s="894"/>
      <c r="GK117" s="894"/>
      <c r="GL117" s="894"/>
      <c r="GM117" s="894"/>
      <c r="GN117" s="894"/>
      <c r="GO117" s="894"/>
      <c r="GP117" s="894"/>
      <c r="GQ117" s="894"/>
      <c r="GR117" s="894"/>
      <c r="GS117" s="894"/>
      <c r="GT117" s="894"/>
      <c r="GU117" s="894"/>
      <c r="GV117" s="894"/>
      <c r="GW117" s="894"/>
      <c r="GX117" s="894"/>
      <c r="GY117" s="894"/>
      <c r="GZ117" s="894"/>
      <c r="HA117" s="894"/>
      <c r="HB117" s="894"/>
      <c r="HC117" s="894"/>
      <c r="HD117" s="894"/>
      <c r="HE117" s="894"/>
      <c r="HF117" s="894"/>
      <c r="HG117" s="894"/>
      <c r="HH117" s="894"/>
      <c r="HI117" s="894"/>
      <c r="HJ117" s="894"/>
      <c r="HK117" s="894"/>
      <c r="HL117" s="894"/>
      <c r="HM117" s="894"/>
      <c r="HN117" s="894"/>
      <c r="HO117" s="894"/>
      <c r="HP117" s="894"/>
      <c r="HQ117" s="894"/>
      <c r="HR117" s="894"/>
      <c r="HS117" s="894"/>
      <c r="HT117" s="894"/>
      <c r="HU117" s="894"/>
      <c r="HV117" s="894"/>
      <c r="HW117" s="894"/>
      <c r="HX117" s="894"/>
      <c r="HY117" s="894"/>
      <c r="HZ117" s="894"/>
      <c r="IA117" s="894"/>
      <c r="IB117" s="894"/>
      <c r="IC117" s="894"/>
      <c r="ID117" s="894"/>
      <c r="IE117" s="894"/>
      <c r="IF117" s="894"/>
      <c r="IG117" s="894"/>
      <c r="IH117" s="894"/>
      <c r="II117" s="894"/>
      <c r="IJ117" s="894"/>
      <c r="IK117" s="894"/>
      <c r="IL117" s="894"/>
      <c r="IM117" s="894"/>
      <c r="IN117" s="894"/>
      <c r="IO117" s="894"/>
      <c r="IP117" s="894"/>
      <c r="IQ117" s="894"/>
      <c r="IR117" s="894"/>
      <c r="IS117" s="894"/>
      <c r="IT117" s="894"/>
      <c r="IU117" s="894"/>
      <c r="IV117" s="894"/>
    </row>
    <row r="118" spans="1:256" s="895" customFormat="1" ht="18.75" customHeight="1">
      <c r="A118" s="901" t="s">
        <v>2571</v>
      </c>
      <c r="B118" s="901">
        <v>8</v>
      </c>
      <c r="C118" s="883" t="s">
        <v>2286</v>
      </c>
      <c r="D118" s="884" t="s">
        <v>2526</v>
      </c>
      <c r="E118" s="885" t="s">
        <v>2573</v>
      </c>
      <c r="F118" s="885"/>
      <c r="G118" s="993" t="s">
        <v>2597</v>
      </c>
      <c r="H118" s="896" t="s">
        <v>2598</v>
      </c>
      <c r="I118" s="897" t="s">
        <v>2599</v>
      </c>
      <c r="J118" s="887"/>
      <c r="K118" s="887">
        <v>22</v>
      </c>
      <c r="L118" s="885"/>
      <c r="M118" s="899">
        <f>9.56*2</f>
        <v>19.12</v>
      </c>
      <c r="N118" s="889"/>
      <c r="O118" s="889">
        <v>10.8</v>
      </c>
      <c r="P118" s="889"/>
      <c r="Q118" s="875"/>
      <c r="R118" s="875">
        <v>13</v>
      </c>
      <c r="S118" s="890">
        <v>0.11481481481481483</v>
      </c>
      <c r="T118" s="885"/>
      <c r="U118" s="875"/>
      <c r="V118" s="877">
        <v>25.8</v>
      </c>
      <c r="W118" s="891">
        <v>12.9</v>
      </c>
      <c r="X118" s="891">
        <v>15</v>
      </c>
      <c r="Y118" s="891"/>
      <c r="Z118" s="891"/>
      <c r="AA118" s="874">
        <f t="shared" si="4"/>
        <v>7.5559119999999993</v>
      </c>
      <c r="AB118" s="885"/>
      <c r="AC118" s="887"/>
      <c r="AD118" s="887"/>
      <c r="AE118" s="885"/>
      <c r="AF118" s="885"/>
      <c r="AG118" s="885"/>
      <c r="AH118" s="885"/>
      <c r="AI118" s="892"/>
      <c r="AJ118" s="893"/>
      <c r="AK118" s="893"/>
      <c r="AL118" s="893"/>
      <c r="AM118" s="893"/>
      <c r="AN118" s="893"/>
      <c r="AO118" s="894"/>
      <c r="AP118" s="894"/>
      <c r="AQ118" s="894"/>
      <c r="AR118" s="894"/>
      <c r="AS118" s="894"/>
      <c r="AT118" s="894"/>
      <c r="AU118" s="894"/>
      <c r="AV118" s="894"/>
      <c r="AW118" s="894"/>
      <c r="AX118" s="894"/>
      <c r="AY118" s="894"/>
      <c r="AZ118" s="894"/>
      <c r="BA118" s="894"/>
      <c r="BB118" s="894"/>
      <c r="BC118" s="894"/>
      <c r="BD118" s="894"/>
      <c r="BE118" s="894"/>
      <c r="BF118" s="894"/>
      <c r="BG118" s="894"/>
      <c r="BH118" s="894"/>
      <c r="BI118" s="894"/>
      <c r="BJ118" s="894"/>
      <c r="BK118" s="894"/>
      <c r="BL118" s="894"/>
      <c r="BM118" s="894"/>
      <c r="BN118" s="894"/>
      <c r="BO118" s="894"/>
      <c r="BP118" s="894"/>
      <c r="BQ118" s="894"/>
      <c r="BR118" s="894"/>
      <c r="BS118" s="894"/>
      <c r="BT118" s="894"/>
      <c r="BU118" s="894"/>
      <c r="BV118" s="894"/>
      <c r="BW118" s="894"/>
      <c r="BX118" s="894"/>
      <c r="BY118" s="894"/>
      <c r="BZ118" s="894"/>
      <c r="CA118" s="894"/>
      <c r="CB118" s="894"/>
      <c r="CC118" s="894"/>
      <c r="CD118" s="894"/>
      <c r="CE118" s="894"/>
      <c r="CF118" s="894"/>
      <c r="CG118" s="894"/>
      <c r="CH118" s="894"/>
      <c r="CI118" s="894"/>
      <c r="CJ118" s="894"/>
      <c r="CK118" s="894"/>
      <c r="CL118" s="894"/>
      <c r="CM118" s="894"/>
      <c r="CN118" s="894"/>
      <c r="CO118" s="894"/>
      <c r="CP118" s="894"/>
      <c r="CQ118" s="894"/>
      <c r="CR118" s="894"/>
      <c r="CS118" s="894"/>
      <c r="CT118" s="894"/>
      <c r="CU118" s="894"/>
      <c r="CV118" s="894"/>
      <c r="CW118" s="894"/>
      <c r="CX118" s="894"/>
      <c r="CY118" s="894"/>
      <c r="CZ118" s="894"/>
      <c r="DA118" s="894"/>
      <c r="DB118" s="894"/>
      <c r="DC118" s="894"/>
      <c r="DD118" s="894"/>
      <c r="DE118" s="894"/>
      <c r="DF118" s="894"/>
      <c r="DG118" s="894"/>
      <c r="DH118" s="894"/>
      <c r="DI118" s="894"/>
      <c r="DJ118" s="894"/>
      <c r="DK118" s="894"/>
      <c r="DL118" s="894"/>
      <c r="DM118" s="894"/>
      <c r="DN118" s="894"/>
      <c r="DO118" s="894"/>
      <c r="DP118" s="894"/>
      <c r="DQ118" s="894"/>
      <c r="DR118" s="894"/>
      <c r="DS118" s="894"/>
      <c r="DT118" s="894"/>
      <c r="DU118" s="894"/>
      <c r="DV118" s="894"/>
      <c r="DW118" s="894"/>
      <c r="DX118" s="894"/>
      <c r="DY118" s="894"/>
      <c r="DZ118" s="894"/>
      <c r="EA118" s="894"/>
      <c r="EB118" s="894"/>
      <c r="EC118" s="894"/>
      <c r="ED118" s="894"/>
      <c r="EE118" s="894"/>
      <c r="EF118" s="894"/>
      <c r="EG118" s="894"/>
      <c r="EH118" s="894"/>
      <c r="EI118" s="894"/>
      <c r="EJ118" s="894"/>
      <c r="EK118" s="894"/>
      <c r="EL118" s="894"/>
      <c r="EM118" s="894"/>
      <c r="EN118" s="894"/>
      <c r="EO118" s="894"/>
      <c r="EP118" s="894"/>
      <c r="EQ118" s="894"/>
      <c r="ER118" s="894"/>
      <c r="ES118" s="894"/>
      <c r="ET118" s="894"/>
      <c r="EU118" s="894"/>
      <c r="EV118" s="894"/>
      <c r="EW118" s="894"/>
      <c r="EX118" s="894"/>
      <c r="EY118" s="894"/>
      <c r="EZ118" s="894"/>
      <c r="FA118" s="894"/>
      <c r="FB118" s="894"/>
      <c r="FC118" s="894"/>
      <c r="FD118" s="894"/>
      <c r="FE118" s="894"/>
      <c r="FF118" s="894"/>
      <c r="FG118" s="894"/>
      <c r="FH118" s="894"/>
      <c r="FI118" s="894"/>
      <c r="FJ118" s="894"/>
      <c r="FK118" s="894"/>
      <c r="FL118" s="894"/>
      <c r="FM118" s="894"/>
      <c r="FN118" s="894"/>
      <c r="FO118" s="894"/>
      <c r="FP118" s="894"/>
      <c r="FQ118" s="894"/>
      <c r="FR118" s="894"/>
      <c r="FS118" s="894"/>
      <c r="FT118" s="894"/>
      <c r="FU118" s="894"/>
      <c r="FV118" s="894"/>
      <c r="FW118" s="894"/>
      <c r="FX118" s="894"/>
      <c r="FY118" s="894"/>
      <c r="FZ118" s="894"/>
      <c r="GA118" s="894"/>
      <c r="GB118" s="894"/>
      <c r="GC118" s="894"/>
      <c r="GD118" s="894"/>
      <c r="GE118" s="894"/>
      <c r="GF118" s="894"/>
      <c r="GG118" s="894"/>
      <c r="GH118" s="894"/>
      <c r="GI118" s="894"/>
      <c r="GJ118" s="894"/>
      <c r="GK118" s="894"/>
      <c r="GL118" s="894"/>
      <c r="GM118" s="894"/>
      <c r="GN118" s="894"/>
      <c r="GO118" s="894"/>
      <c r="GP118" s="894"/>
      <c r="GQ118" s="894"/>
      <c r="GR118" s="894"/>
      <c r="GS118" s="894"/>
      <c r="GT118" s="894"/>
      <c r="GU118" s="894"/>
      <c r="GV118" s="894"/>
      <c r="GW118" s="894"/>
      <c r="GX118" s="894"/>
      <c r="GY118" s="894"/>
      <c r="GZ118" s="894"/>
      <c r="HA118" s="894"/>
      <c r="HB118" s="894"/>
      <c r="HC118" s="894"/>
      <c r="HD118" s="894"/>
      <c r="HE118" s="894"/>
      <c r="HF118" s="894"/>
      <c r="HG118" s="894"/>
      <c r="HH118" s="894"/>
      <c r="HI118" s="894"/>
      <c r="HJ118" s="894"/>
      <c r="HK118" s="894"/>
      <c r="HL118" s="894"/>
      <c r="HM118" s="894"/>
      <c r="HN118" s="894"/>
      <c r="HO118" s="894"/>
      <c r="HP118" s="894"/>
      <c r="HQ118" s="894"/>
      <c r="HR118" s="894"/>
      <c r="HS118" s="894"/>
      <c r="HT118" s="894"/>
      <c r="HU118" s="894"/>
      <c r="HV118" s="894"/>
      <c r="HW118" s="894"/>
      <c r="HX118" s="894"/>
      <c r="HY118" s="894"/>
      <c r="HZ118" s="894"/>
      <c r="IA118" s="894"/>
      <c r="IB118" s="894"/>
      <c r="IC118" s="894"/>
      <c r="ID118" s="894"/>
      <c r="IE118" s="894"/>
      <c r="IF118" s="894"/>
      <c r="IG118" s="894"/>
      <c r="IH118" s="894"/>
      <c r="II118" s="894"/>
      <c r="IJ118" s="894"/>
      <c r="IK118" s="894"/>
      <c r="IL118" s="894"/>
      <c r="IM118" s="894"/>
      <c r="IN118" s="894"/>
      <c r="IO118" s="894"/>
      <c r="IP118" s="894"/>
      <c r="IQ118" s="894"/>
      <c r="IR118" s="894"/>
      <c r="IS118" s="894"/>
      <c r="IT118" s="894"/>
      <c r="IU118" s="894"/>
      <c r="IV118" s="894"/>
    </row>
    <row r="119" spans="1:256" s="895" customFormat="1" ht="18.75" customHeight="1">
      <c r="A119" s="901" t="s">
        <v>2571</v>
      </c>
      <c r="B119" s="868">
        <v>9</v>
      </c>
      <c r="C119" s="883" t="s">
        <v>2286</v>
      </c>
      <c r="D119" s="884" t="s">
        <v>2526</v>
      </c>
      <c r="E119" s="885" t="s">
        <v>2573</v>
      </c>
      <c r="F119" s="885"/>
      <c r="G119" s="994" t="s">
        <v>2600</v>
      </c>
      <c r="H119" s="896" t="s">
        <v>2601</v>
      </c>
      <c r="I119" s="897" t="s">
        <v>2602</v>
      </c>
      <c r="J119" s="887"/>
      <c r="K119" s="887">
        <v>12</v>
      </c>
      <c r="L119" s="885"/>
      <c r="M119" s="899">
        <f>14.93*2</f>
        <v>29.86</v>
      </c>
      <c r="N119" s="889"/>
      <c r="O119" s="889">
        <v>16.8</v>
      </c>
      <c r="P119" s="889"/>
      <c r="Q119" s="875"/>
      <c r="R119" s="875">
        <v>18</v>
      </c>
      <c r="S119" s="890">
        <v>0.11130952380952386</v>
      </c>
      <c r="T119" s="885"/>
      <c r="U119" s="875"/>
      <c r="V119" s="877">
        <v>37</v>
      </c>
      <c r="W119" s="891">
        <v>18.5</v>
      </c>
      <c r="X119" s="891">
        <v>18</v>
      </c>
      <c r="Y119" s="891"/>
      <c r="Z119" s="891"/>
      <c r="AA119" s="874">
        <f t="shared" si="4"/>
        <v>14.102485999999999</v>
      </c>
      <c r="AB119" s="885"/>
      <c r="AC119" s="887"/>
      <c r="AD119" s="887"/>
      <c r="AE119" s="885"/>
      <c r="AF119" s="885"/>
      <c r="AG119" s="885"/>
      <c r="AH119" s="885"/>
      <c r="AI119" s="892"/>
      <c r="AJ119" s="893"/>
      <c r="AK119" s="893"/>
      <c r="AL119" s="893"/>
      <c r="AM119" s="893"/>
      <c r="AN119" s="893"/>
      <c r="AO119" s="894"/>
      <c r="AP119" s="894"/>
      <c r="AQ119" s="894"/>
      <c r="AR119" s="894"/>
      <c r="AS119" s="894"/>
      <c r="AT119" s="894"/>
      <c r="AU119" s="894"/>
      <c r="AV119" s="894"/>
      <c r="AW119" s="894"/>
      <c r="AX119" s="894"/>
      <c r="AY119" s="894"/>
      <c r="AZ119" s="894"/>
      <c r="BA119" s="894"/>
      <c r="BB119" s="894"/>
      <c r="BC119" s="894"/>
      <c r="BD119" s="894"/>
      <c r="BE119" s="894"/>
      <c r="BF119" s="894"/>
      <c r="BG119" s="894"/>
      <c r="BH119" s="894"/>
      <c r="BI119" s="894"/>
      <c r="BJ119" s="894"/>
      <c r="BK119" s="894"/>
      <c r="BL119" s="894"/>
      <c r="BM119" s="894"/>
      <c r="BN119" s="894"/>
      <c r="BO119" s="894"/>
      <c r="BP119" s="894"/>
      <c r="BQ119" s="894"/>
      <c r="BR119" s="894"/>
      <c r="BS119" s="894"/>
      <c r="BT119" s="894"/>
      <c r="BU119" s="894"/>
      <c r="BV119" s="894"/>
      <c r="BW119" s="894"/>
      <c r="BX119" s="894"/>
      <c r="BY119" s="894"/>
      <c r="BZ119" s="894"/>
      <c r="CA119" s="894"/>
      <c r="CB119" s="894"/>
      <c r="CC119" s="894"/>
      <c r="CD119" s="894"/>
      <c r="CE119" s="894"/>
      <c r="CF119" s="894"/>
      <c r="CG119" s="894"/>
      <c r="CH119" s="894"/>
      <c r="CI119" s="894"/>
      <c r="CJ119" s="894"/>
      <c r="CK119" s="894"/>
      <c r="CL119" s="894"/>
      <c r="CM119" s="894"/>
      <c r="CN119" s="894"/>
      <c r="CO119" s="894"/>
      <c r="CP119" s="894"/>
      <c r="CQ119" s="894"/>
      <c r="CR119" s="894"/>
      <c r="CS119" s="894"/>
      <c r="CT119" s="894"/>
      <c r="CU119" s="894"/>
      <c r="CV119" s="894"/>
      <c r="CW119" s="894"/>
      <c r="CX119" s="894"/>
      <c r="CY119" s="894"/>
      <c r="CZ119" s="894"/>
      <c r="DA119" s="894"/>
      <c r="DB119" s="894"/>
      <c r="DC119" s="894"/>
      <c r="DD119" s="894"/>
      <c r="DE119" s="894"/>
      <c r="DF119" s="894"/>
      <c r="DG119" s="894"/>
      <c r="DH119" s="894"/>
      <c r="DI119" s="894"/>
      <c r="DJ119" s="894"/>
      <c r="DK119" s="894"/>
      <c r="DL119" s="894"/>
      <c r="DM119" s="894"/>
      <c r="DN119" s="894"/>
      <c r="DO119" s="894"/>
      <c r="DP119" s="894"/>
      <c r="DQ119" s="894"/>
      <c r="DR119" s="894"/>
      <c r="DS119" s="894"/>
      <c r="DT119" s="894"/>
      <c r="DU119" s="894"/>
      <c r="DV119" s="894"/>
      <c r="DW119" s="894"/>
      <c r="DX119" s="894"/>
      <c r="DY119" s="894"/>
      <c r="DZ119" s="894"/>
      <c r="EA119" s="894"/>
      <c r="EB119" s="894"/>
      <c r="EC119" s="894"/>
      <c r="ED119" s="894"/>
      <c r="EE119" s="894"/>
      <c r="EF119" s="894"/>
      <c r="EG119" s="894"/>
      <c r="EH119" s="894"/>
      <c r="EI119" s="894"/>
      <c r="EJ119" s="894"/>
      <c r="EK119" s="894"/>
      <c r="EL119" s="894"/>
      <c r="EM119" s="894"/>
      <c r="EN119" s="894"/>
      <c r="EO119" s="894"/>
      <c r="EP119" s="894"/>
      <c r="EQ119" s="894"/>
      <c r="ER119" s="894"/>
      <c r="ES119" s="894"/>
      <c r="ET119" s="894"/>
      <c r="EU119" s="894"/>
      <c r="EV119" s="894"/>
      <c r="EW119" s="894"/>
      <c r="EX119" s="894"/>
      <c r="EY119" s="894"/>
      <c r="EZ119" s="894"/>
      <c r="FA119" s="894"/>
      <c r="FB119" s="894"/>
      <c r="FC119" s="894"/>
      <c r="FD119" s="894"/>
      <c r="FE119" s="894"/>
      <c r="FF119" s="894"/>
      <c r="FG119" s="894"/>
      <c r="FH119" s="894"/>
      <c r="FI119" s="894"/>
      <c r="FJ119" s="894"/>
      <c r="FK119" s="894"/>
      <c r="FL119" s="894"/>
      <c r="FM119" s="894"/>
      <c r="FN119" s="894"/>
      <c r="FO119" s="894"/>
      <c r="FP119" s="894"/>
      <c r="FQ119" s="894"/>
      <c r="FR119" s="894"/>
      <c r="FS119" s="894"/>
      <c r="FT119" s="894"/>
      <c r="FU119" s="894"/>
      <c r="FV119" s="894"/>
      <c r="FW119" s="894"/>
      <c r="FX119" s="894"/>
      <c r="FY119" s="894"/>
      <c r="FZ119" s="894"/>
      <c r="GA119" s="894"/>
      <c r="GB119" s="894"/>
      <c r="GC119" s="894"/>
      <c r="GD119" s="894"/>
      <c r="GE119" s="894"/>
      <c r="GF119" s="894"/>
      <c r="GG119" s="894"/>
      <c r="GH119" s="894"/>
      <c r="GI119" s="894"/>
      <c r="GJ119" s="894"/>
      <c r="GK119" s="894"/>
      <c r="GL119" s="894"/>
      <c r="GM119" s="894"/>
      <c r="GN119" s="894"/>
      <c r="GO119" s="894"/>
      <c r="GP119" s="894"/>
      <c r="GQ119" s="894"/>
      <c r="GR119" s="894"/>
      <c r="GS119" s="894"/>
      <c r="GT119" s="894"/>
      <c r="GU119" s="894"/>
      <c r="GV119" s="894"/>
      <c r="GW119" s="894"/>
      <c r="GX119" s="894"/>
      <c r="GY119" s="894"/>
      <c r="GZ119" s="894"/>
      <c r="HA119" s="894"/>
      <c r="HB119" s="894"/>
      <c r="HC119" s="894"/>
      <c r="HD119" s="894"/>
      <c r="HE119" s="894"/>
      <c r="HF119" s="894"/>
      <c r="HG119" s="894"/>
      <c r="HH119" s="894"/>
      <c r="HI119" s="894"/>
      <c r="HJ119" s="894"/>
      <c r="HK119" s="894"/>
      <c r="HL119" s="894"/>
      <c r="HM119" s="894"/>
      <c r="HN119" s="894"/>
      <c r="HO119" s="894"/>
      <c r="HP119" s="894"/>
      <c r="HQ119" s="894"/>
      <c r="HR119" s="894"/>
      <c r="HS119" s="894"/>
      <c r="HT119" s="894"/>
      <c r="HU119" s="894"/>
      <c r="HV119" s="894"/>
      <c r="HW119" s="894"/>
      <c r="HX119" s="894"/>
      <c r="HY119" s="894"/>
      <c r="HZ119" s="894"/>
      <c r="IA119" s="894"/>
      <c r="IB119" s="894"/>
      <c r="IC119" s="894"/>
      <c r="ID119" s="894"/>
      <c r="IE119" s="894"/>
      <c r="IF119" s="894"/>
      <c r="IG119" s="894"/>
      <c r="IH119" s="894"/>
      <c r="II119" s="894"/>
      <c r="IJ119" s="894"/>
      <c r="IK119" s="894"/>
      <c r="IL119" s="894"/>
      <c r="IM119" s="894"/>
      <c r="IN119" s="894"/>
      <c r="IO119" s="894"/>
      <c r="IP119" s="894"/>
      <c r="IQ119" s="894"/>
      <c r="IR119" s="894"/>
      <c r="IS119" s="894"/>
      <c r="IT119" s="894"/>
      <c r="IU119" s="894"/>
      <c r="IV119" s="894"/>
    </row>
    <row r="120" spans="1:256" s="895" customFormat="1" ht="18.75" customHeight="1">
      <c r="A120" s="901" t="s">
        <v>2571</v>
      </c>
      <c r="B120" s="901">
        <v>10</v>
      </c>
      <c r="C120" s="883" t="s">
        <v>2286</v>
      </c>
      <c r="D120" s="884" t="s">
        <v>2526</v>
      </c>
      <c r="E120" s="885" t="s">
        <v>2573</v>
      </c>
      <c r="F120" s="885"/>
      <c r="G120" s="993" t="s">
        <v>2603</v>
      </c>
      <c r="H120" s="896" t="s">
        <v>2604</v>
      </c>
      <c r="I120" s="897" t="s">
        <v>2605</v>
      </c>
      <c r="J120" s="887"/>
      <c r="K120" s="887" t="s">
        <v>2579</v>
      </c>
      <c r="L120" s="885"/>
      <c r="M120" s="899">
        <f>13.2*2</f>
        <v>26.4</v>
      </c>
      <c r="N120" s="889"/>
      <c r="O120" s="889">
        <v>14.8</v>
      </c>
      <c r="P120" s="889"/>
      <c r="Q120" s="875"/>
      <c r="R120" s="875">
        <v>19.8</v>
      </c>
      <c r="S120" s="890">
        <v>0.1081081081081082</v>
      </c>
      <c r="T120" s="885"/>
      <c r="U120" s="875"/>
      <c r="V120" s="877">
        <v>39.799999999999997</v>
      </c>
      <c r="W120" s="891">
        <v>19.899999999999999</v>
      </c>
      <c r="X120" s="891">
        <v>16.899999999999999</v>
      </c>
      <c r="Y120" s="891"/>
      <c r="Z120" s="891"/>
      <c r="AA120" s="874">
        <f>M120*1.0751-R120</f>
        <v>8.5826399999999978</v>
      </c>
      <c r="AB120" s="885"/>
      <c r="AC120" s="887"/>
      <c r="AD120" s="887"/>
      <c r="AE120" s="885"/>
      <c r="AF120" s="885"/>
      <c r="AG120" s="885"/>
      <c r="AH120" s="885"/>
      <c r="AI120" s="892"/>
      <c r="AJ120" s="893"/>
      <c r="AK120" s="893"/>
      <c r="AL120" s="893"/>
      <c r="AM120" s="893"/>
      <c r="AN120" s="893"/>
      <c r="AO120" s="894"/>
      <c r="AP120" s="894"/>
      <c r="AQ120" s="894"/>
      <c r="AR120" s="894"/>
      <c r="AS120" s="894"/>
      <c r="AT120" s="894"/>
      <c r="AU120" s="894"/>
      <c r="AV120" s="894"/>
      <c r="AW120" s="894"/>
      <c r="AX120" s="894"/>
      <c r="AY120" s="894"/>
      <c r="AZ120" s="894"/>
      <c r="BA120" s="894"/>
      <c r="BB120" s="894"/>
      <c r="BC120" s="894"/>
      <c r="BD120" s="894"/>
      <c r="BE120" s="894"/>
      <c r="BF120" s="894"/>
      <c r="BG120" s="894"/>
      <c r="BH120" s="894"/>
      <c r="BI120" s="894"/>
      <c r="BJ120" s="894"/>
      <c r="BK120" s="894"/>
      <c r="BL120" s="894"/>
      <c r="BM120" s="894"/>
      <c r="BN120" s="894"/>
      <c r="BO120" s="894"/>
      <c r="BP120" s="894"/>
      <c r="BQ120" s="894"/>
      <c r="BR120" s="894"/>
      <c r="BS120" s="894"/>
      <c r="BT120" s="894"/>
      <c r="BU120" s="894"/>
      <c r="BV120" s="894"/>
      <c r="BW120" s="894"/>
      <c r="BX120" s="894"/>
      <c r="BY120" s="894"/>
      <c r="BZ120" s="894"/>
      <c r="CA120" s="894"/>
      <c r="CB120" s="894"/>
      <c r="CC120" s="894"/>
      <c r="CD120" s="894"/>
      <c r="CE120" s="894"/>
      <c r="CF120" s="894"/>
      <c r="CG120" s="894"/>
      <c r="CH120" s="894"/>
      <c r="CI120" s="894"/>
      <c r="CJ120" s="894"/>
      <c r="CK120" s="894"/>
      <c r="CL120" s="894"/>
      <c r="CM120" s="894"/>
      <c r="CN120" s="894"/>
      <c r="CO120" s="894"/>
      <c r="CP120" s="894"/>
      <c r="CQ120" s="894"/>
      <c r="CR120" s="894"/>
      <c r="CS120" s="894"/>
      <c r="CT120" s="894"/>
      <c r="CU120" s="894"/>
      <c r="CV120" s="894"/>
      <c r="CW120" s="894"/>
      <c r="CX120" s="894"/>
      <c r="CY120" s="894"/>
      <c r="CZ120" s="894"/>
      <c r="DA120" s="894"/>
      <c r="DB120" s="894"/>
      <c r="DC120" s="894"/>
      <c r="DD120" s="894"/>
      <c r="DE120" s="894"/>
      <c r="DF120" s="894"/>
      <c r="DG120" s="894"/>
      <c r="DH120" s="894"/>
      <c r="DI120" s="894"/>
      <c r="DJ120" s="894"/>
      <c r="DK120" s="894"/>
      <c r="DL120" s="894"/>
      <c r="DM120" s="894"/>
      <c r="DN120" s="894"/>
      <c r="DO120" s="894"/>
      <c r="DP120" s="894"/>
      <c r="DQ120" s="894"/>
      <c r="DR120" s="894"/>
      <c r="DS120" s="894"/>
      <c r="DT120" s="894"/>
      <c r="DU120" s="894"/>
      <c r="DV120" s="894"/>
      <c r="DW120" s="894"/>
      <c r="DX120" s="894"/>
      <c r="DY120" s="894"/>
      <c r="DZ120" s="894"/>
      <c r="EA120" s="894"/>
      <c r="EB120" s="894"/>
      <c r="EC120" s="894"/>
      <c r="ED120" s="894"/>
      <c r="EE120" s="894"/>
      <c r="EF120" s="894"/>
      <c r="EG120" s="894"/>
      <c r="EH120" s="894"/>
      <c r="EI120" s="894"/>
      <c r="EJ120" s="894"/>
      <c r="EK120" s="894"/>
      <c r="EL120" s="894"/>
      <c r="EM120" s="894"/>
      <c r="EN120" s="894"/>
      <c r="EO120" s="894"/>
      <c r="EP120" s="894"/>
      <c r="EQ120" s="894"/>
      <c r="ER120" s="894"/>
      <c r="ES120" s="894"/>
      <c r="ET120" s="894"/>
      <c r="EU120" s="894"/>
      <c r="EV120" s="894"/>
      <c r="EW120" s="894"/>
      <c r="EX120" s="894"/>
      <c r="EY120" s="894"/>
      <c r="EZ120" s="894"/>
      <c r="FA120" s="894"/>
      <c r="FB120" s="894"/>
      <c r="FC120" s="894"/>
      <c r="FD120" s="894"/>
      <c r="FE120" s="894"/>
      <c r="FF120" s="894"/>
      <c r="FG120" s="894"/>
      <c r="FH120" s="894"/>
      <c r="FI120" s="894"/>
      <c r="FJ120" s="894"/>
      <c r="FK120" s="894"/>
      <c r="FL120" s="894"/>
      <c r="FM120" s="894"/>
      <c r="FN120" s="894"/>
      <c r="FO120" s="894"/>
      <c r="FP120" s="894"/>
      <c r="FQ120" s="894"/>
      <c r="FR120" s="894"/>
      <c r="FS120" s="894"/>
      <c r="FT120" s="894"/>
      <c r="FU120" s="894"/>
      <c r="FV120" s="894"/>
      <c r="FW120" s="894"/>
      <c r="FX120" s="894"/>
      <c r="FY120" s="894"/>
      <c r="FZ120" s="894"/>
      <c r="GA120" s="894"/>
      <c r="GB120" s="894"/>
      <c r="GC120" s="894"/>
      <c r="GD120" s="894"/>
      <c r="GE120" s="894"/>
      <c r="GF120" s="894"/>
      <c r="GG120" s="894"/>
      <c r="GH120" s="894"/>
      <c r="GI120" s="894"/>
      <c r="GJ120" s="894"/>
      <c r="GK120" s="894"/>
      <c r="GL120" s="894"/>
      <c r="GM120" s="894"/>
      <c r="GN120" s="894"/>
      <c r="GO120" s="894"/>
      <c r="GP120" s="894"/>
      <c r="GQ120" s="894"/>
      <c r="GR120" s="894"/>
      <c r="GS120" s="894"/>
      <c r="GT120" s="894"/>
      <c r="GU120" s="894"/>
      <c r="GV120" s="894"/>
      <c r="GW120" s="894"/>
      <c r="GX120" s="894"/>
      <c r="GY120" s="894"/>
      <c r="GZ120" s="894"/>
      <c r="HA120" s="894"/>
      <c r="HB120" s="894"/>
      <c r="HC120" s="894"/>
      <c r="HD120" s="894"/>
      <c r="HE120" s="894"/>
      <c r="HF120" s="894"/>
      <c r="HG120" s="894"/>
      <c r="HH120" s="894"/>
      <c r="HI120" s="894"/>
      <c r="HJ120" s="894"/>
      <c r="HK120" s="894"/>
      <c r="HL120" s="894"/>
      <c r="HM120" s="894"/>
      <c r="HN120" s="894"/>
      <c r="HO120" s="894"/>
      <c r="HP120" s="894"/>
      <c r="HQ120" s="894"/>
      <c r="HR120" s="894"/>
      <c r="HS120" s="894"/>
      <c r="HT120" s="894"/>
      <c r="HU120" s="894"/>
      <c r="HV120" s="894"/>
      <c r="HW120" s="894"/>
      <c r="HX120" s="894"/>
      <c r="HY120" s="894"/>
      <c r="HZ120" s="894"/>
      <c r="IA120" s="894"/>
      <c r="IB120" s="894"/>
      <c r="IC120" s="894"/>
      <c r="ID120" s="894"/>
      <c r="IE120" s="894"/>
      <c r="IF120" s="894"/>
      <c r="IG120" s="894"/>
      <c r="IH120" s="894"/>
      <c r="II120" s="894"/>
      <c r="IJ120" s="894"/>
      <c r="IK120" s="894"/>
      <c r="IL120" s="894"/>
      <c r="IM120" s="894"/>
      <c r="IN120" s="894"/>
      <c r="IO120" s="894"/>
      <c r="IP120" s="894"/>
      <c r="IQ120" s="894"/>
      <c r="IR120" s="894"/>
      <c r="IS120" s="894"/>
      <c r="IT120" s="894"/>
      <c r="IU120" s="894"/>
      <c r="IV120" s="894"/>
    </row>
    <row r="121" spans="1:256" s="895" customFormat="1" ht="18.75" customHeight="1">
      <c r="A121" s="901" t="s">
        <v>2571</v>
      </c>
      <c r="B121" s="868">
        <v>11</v>
      </c>
      <c r="C121" s="883" t="s">
        <v>2286</v>
      </c>
      <c r="D121" s="884" t="s">
        <v>2526</v>
      </c>
      <c r="E121" s="885" t="s">
        <v>2573</v>
      </c>
      <c r="F121" s="885"/>
      <c r="G121" s="993" t="s">
        <v>2606</v>
      </c>
      <c r="H121" s="896" t="s">
        <v>2607</v>
      </c>
      <c r="I121" s="897" t="s">
        <v>2608</v>
      </c>
      <c r="J121" s="887"/>
      <c r="K121" s="887" t="s">
        <v>2579</v>
      </c>
      <c r="L121" s="885"/>
      <c r="M121" s="899">
        <f>9.01*2</f>
        <v>18.02</v>
      </c>
      <c r="N121" s="889"/>
      <c r="O121" s="889">
        <v>9.9</v>
      </c>
      <c r="P121" s="889"/>
      <c r="Q121" s="875"/>
      <c r="R121" s="875">
        <v>12</v>
      </c>
      <c r="S121" s="890">
        <v>8.9898989898989951E-2</v>
      </c>
      <c r="T121" s="885"/>
      <c r="U121" s="875"/>
      <c r="V121" s="877">
        <v>23.8</v>
      </c>
      <c r="W121" s="891">
        <v>11.9</v>
      </c>
      <c r="X121" s="891">
        <v>11.5</v>
      </c>
      <c r="Y121" s="891"/>
      <c r="Z121" s="891"/>
      <c r="AA121" s="874">
        <f t="shared" si="4"/>
        <v>7.3733019999999989</v>
      </c>
      <c r="AB121" s="885"/>
      <c r="AC121" s="887"/>
      <c r="AD121" s="887"/>
      <c r="AE121" s="885"/>
      <c r="AF121" s="885"/>
      <c r="AG121" s="885"/>
      <c r="AH121" s="885"/>
      <c r="AI121" s="892"/>
      <c r="AJ121" s="893"/>
      <c r="AK121" s="893"/>
      <c r="AL121" s="893"/>
      <c r="AM121" s="893"/>
      <c r="AN121" s="893"/>
      <c r="AO121" s="894"/>
      <c r="AP121" s="894"/>
      <c r="AQ121" s="894"/>
      <c r="AR121" s="894"/>
      <c r="AS121" s="894"/>
      <c r="AT121" s="894"/>
      <c r="AU121" s="894"/>
      <c r="AV121" s="894"/>
      <c r="AW121" s="894"/>
      <c r="AX121" s="894"/>
      <c r="AY121" s="894"/>
      <c r="AZ121" s="894"/>
      <c r="BA121" s="894"/>
      <c r="BB121" s="894"/>
      <c r="BC121" s="894"/>
      <c r="BD121" s="894"/>
      <c r="BE121" s="894"/>
      <c r="BF121" s="894"/>
      <c r="BG121" s="894"/>
      <c r="BH121" s="894"/>
      <c r="BI121" s="894"/>
      <c r="BJ121" s="894"/>
      <c r="BK121" s="894"/>
      <c r="BL121" s="894"/>
      <c r="BM121" s="894"/>
      <c r="BN121" s="894"/>
      <c r="BO121" s="894"/>
      <c r="BP121" s="894"/>
      <c r="BQ121" s="894"/>
      <c r="BR121" s="894"/>
      <c r="BS121" s="894"/>
      <c r="BT121" s="894"/>
      <c r="BU121" s="894"/>
      <c r="BV121" s="894"/>
      <c r="BW121" s="894"/>
      <c r="BX121" s="894"/>
      <c r="BY121" s="894"/>
      <c r="BZ121" s="894"/>
      <c r="CA121" s="894"/>
      <c r="CB121" s="894"/>
      <c r="CC121" s="894"/>
      <c r="CD121" s="894"/>
      <c r="CE121" s="894"/>
      <c r="CF121" s="894"/>
      <c r="CG121" s="894"/>
      <c r="CH121" s="894"/>
      <c r="CI121" s="894"/>
      <c r="CJ121" s="894"/>
      <c r="CK121" s="894"/>
      <c r="CL121" s="894"/>
      <c r="CM121" s="894"/>
      <c r="CN121" s="894"/>
      <c r="CO121" s="894"/>
      <c r="CP121" s="894"/>
      <c r="CQ121" s="894"/>
      <c r="CR121" s="894"/>
      <c r="CS121" s="894"/>
      <c r="CT121" s="894"/>
      <c r="CU121" s="894"/>
      <c r="CV121" s="894"/>
      <c r="CW121" s="894"/>
      <c r="CX121" s="894"/>
      <c r="CY121" s="894"/>
      <c r="CZ121" s="894"/>
      <c r="DA121" s="894"/>
      <c r="DB121" s="894"/>
      <c r="DC121" s="894"/>
      <c r="DD121" s="894"/>
      <c r="DE121" s="894"/>
      <c r="DF121" s="894"/>
      <c r="DG121" s="894"/>
      <c r="DH121" s="894"/>
      <c r="DI121" s="894"/>
      <c r="DJ121" s="894"/>
      <c r="DK121" s="894"/>
      <c r="DL121" s="894"/>
      <c r="DM121" s="894"/>
      <c r="DN121" s="894"/>
      <c r="DO121" s="894"/>
      <c r="DP121" s="894"/>
      <c r="DQ121" s="894"/>
      <c r="DR121" s="894"/>
      <c r="DS121" s="894"/>
      <c r="DT121" s="894"/>
      <c r="DU121" s="894"/>
      <c r="DV121" s="894"/>
      <c r="DW121" s="894"/>
      <c r="DX121" s="894"/>
      <c r="DY121" s="894"/>
      <c r="DZ121" s="894"/>
      <c r="EA121" s="894"/>
      <c r="EB121" s="894"/>
      <c r="EC121" s="894"/>
      <c r="ED121" s="894"/>
      <c r="EE121" s="894"/>
      <c r="EF121" s="894"/>
      <c r="EG121" s="894"/>
      <c r="EH121" s="894"/>
      <c r="EI121" s="894"/>
      <c r="EJ121" s="894"/>
      <c r="EK121" s="894"/>
      <c r="EL121" s="894"/>
      <c r="EM121" s="894"/>
      <c r="EN121" s="894"/>
      <c r="EO121" s="894"/>
      <c r="EP121" s="894"/>
      <c r="EQ121" s="894"/>
      <c r="ER121" s="894"/>
      <c r="ES121" s="894"/>
      <c r="ET121" s="894"/>
      <c r="EU121" s="894"/>
      <c r="EV121" s="894"/>
      <c r="EW121" s="894"/>
      <c r="EX121" s="894"/>
      <c r="EY121" s="894"/>
      <c r="EZ121" s="894"/>
      <c r="FA121" s="894"/>
      <c r="FB121" s="894"/>
      <c r="FC121" s="894"/>
      <c r="FD121" s="894"/>
      <c r="FE121" s="894"/>
      <c r="FF121" s="894"/>
      <c r="FG121" s="894"/>
      <c r="FH121" s="894"/>
      <c r="FI121" s="894"/>
      <c r="FJ121" s="894"/>
      <c r="FK121" s="894"/>
      <c r="FL121" s="894"/>
      <c r="FM121" s="894"/>
      <c r="FN121" s="894"/>
      <c r="FO121" s="894"/>
      <c r="FP121" s="894"/>
      <c r="FQ121" s="894"/>
      <c r="FR121" s="894"/>
      <c r="FS121" s="894"/>
      <c r="FT121" s="894"/>
      <c r="FU121" s="894"/>
      <c r="FV121" s="894"/>
      <c r="FW121" s="894"/>
      <c r="FX121" s="894"/>
      <c r="FY121" s="894"/>
      <c r="FZ121" s="894"/>
      <c r="GA121" s="894"/>
      <c r="GB121" s="894"/>
      <c r="GC121" s="894"/>
      <c r="GD121" s="894"/>
      <c r="GE121" s="894"/>
      <c r="GF121" s="894"/>
      <c r="GG121" s="894"/>
      <c r="GH121" s="894"/>
      <c r="GI121" s="894"/>
      <c r="GJ121" s="894"/>
      <c r="GK121" s="894"/>
      <c r="GL121" s="894"/>
      <c r="GM121" s="894"/>
      <c r="GN121" s="894"/>
      <c r="GO121" s="894"/>
      <c r="GP121" s="894"/>
      <c r="GQ121" s="894"/>
      <c r="GR121" s="894"/>
      <c r="GS121" s="894"/>
      <c r="GT121" s="894"/>
      <c r="GU121" s="894"/>
      <c r="GV121" s="894"/>
      <c r="GW121" s="894"/>
      <c r="GX121" s="894"/>
      <c r="GY121" s="894"/>
      <c r="GZ121" s="894"/>
      <c r="HA121" s="894"/>
      <c r="HB121" s="894"/>
      <c r="HC121" s="894"/>
      <c r="HD121" s="894"/>
      <c r="HE121" s="894"/>
      <c r="HF121" s="894"/>
      <c r="HG121" s="894"/>
      <c r="HH121" s="894"/>
      <c r="HI121" s="894"/>
      <c r="HJ121" s="894"/>
      <c r="HK121" s="894"/>
      <c r="HL121" s="894"/>
      <c r="HM121" s="894"/>
      <c r="HN121" s="894"/>
      <c r="HO121" s="894"/>
      <c r="HP121" s="894"/>
      <c r="HQ121" s="894"/>
      <c r="HR121" s="894"/>
      <c r="HS121" s="894"/>
      <c r="HT121" s="894"/>
      <c r="HU121" s="894"/>
      <c r="HV121" s="894"/>
      <c r="HW121" s="894"/>
      <c r="HX121" s="894"/>
      <c r="HY121" s="894"/>
      <c r="HZ121" s="894"/>
      <c r="IA121" s="894"/>
      <c r="IB121" s="894"/>
      <c r="IC121" s="894"/>
      <c r="ID121" s="894"/>
      <c r="IE121" s="894"/>
      <c r="IF121" s="894"/>
      <c r="IG121" s="894"/>
      <c r="IH121" s="894"/>
      <c r="II121" s="894"/>
      <c r="IJ121" s="894"/>
      <c r="IK121" s="894"/>
      <c r="IL121" s="894"/>
      <c r="IM121" s="894"/>
      <c r="IN121" s="894"/>
      <c r="IO121" s="894"/>
      <c r="IP121" s="894"/>
      <c r="IQ121" s="894"/>
      <c r="IR121" s="894"/>
      <c r="IS121" s="894"/>
      <c r="IT121" s="894"/>
      <c r="IU121" s="894"/>
      <c r="IV121" s="894"/>
    </row>
    <row r="122" spans="1:256" s="895" customFormat="1" ht="18.75" customHeight="1">
      <c r="A122" s="901" t="s">
        <v>2609</v>
      </c>
      <c r="B122" s="901">
        <v>12</v>
      </c>
      <c r="C122" s="883" t="s">
        <v>2286</v>
      </c>
      <c r="D122" s="884"/>
      <c r="E122" s="885" t="s">
        <v>2610</v>
      </c>
      <c r="F122" s="885"/>
      <c r="G122" s="896" t="s">
        <v>2611</v>
      </c>
      <c r="H122" s="885"/>
      <c r="I122" s="897" t="s">
        <v>2612</v>
      </c>
      <c r="J122" s="887"/>
      <c r="K122" s="887">
        <v>12</v>
      </c>
      <c r="L122" s="885"/>
      <c r="M122" s="899">
        <v>88.18</v>
      </c>
      <c r="N122" s="889"/>
      <c r="O122" s="889">
        <v>96</v>
      </c>
      <c r="P122" s="889"/>
      <c r="Q122" s="875">
        <v>69</v>
      </c>
      <c r="R122" s="875"/>
      <c r="S122" s="890">
        <v>8.1458333333333258E-2</v>
      </c>
      <c r="T122" s="885"/>
      <c r="U122" s="875">
        <v>129</v>
      </c>
      <c r="V122" s="877"/>
      <c r="W122" s="891">
        <v>119</v>
      </c>
      <c r="X122" s="891">
        <v>109</v>
      </c>
      <c r="Y122" s="891"/>
      <c r="Z122" s="891"/>
      <c r="AA122" s="874">
        <f t="shared" si="3"/>
        <v>25.802318</v>
      </c>
      <c r="AB122" s="885"/>
      <c r="AC122" s="887"/>
      <c r="AD122" s="887"/>
      <c r="AE122" s="885"/>
      <c r="AF122" s="885"/>
      <c r="AG122" s="885"/>
      <c r="AH122" s="885"/>
      <c r="AI122" s="892"/>
      <c r="AJ122" s="893"/>
      <c r="AK122" s="893"/>
      <c r="AL122" s="893"/>
      <c r="AM122" s="893"/>
      <c r="AN122" s="893"/>
      <c r="AO122" s="894"/>
      <c r="AP122" s="894"/>
      <c r="AQ122" s="894"/>
      <c r="AR122" s="894"/>
      <c r="AS122" s="894"/>
      <c r="AT122" s="894"/>
      <c r="AU122" s="894"/>
      <c r="AV122" s="894"/>
      <c r="AW122" s="894"/>
      <c r="AX122" s="894"/>
      <c r="AY122" s="894"/>
      <c r="AZ122" s="894"/>
      <c r="BA122" s="894"/>
      <c r="BB122" s="894"/>
      <c r="BC122" s="894"/>
      <c r="BD122" s="894"/>
      <c r="BE122" s="894"/>
      <c r="BF122" s="894"/>
      <c r="BG122" s="894"/>
      <c r="BH122" s="894"/>
      <c r="BI122" s="894"/>
      <c r="BJ122" s="894"/>
      <c r="BK122" s="894"/>
      <c r="BL122" s="894"/>
      <c r="BM122" s="894"/>
      <c r="BN122" s="894"/>
      <c r="BO122" s="894"/>
      <c r="BP122" s="894"/>
      <c r="BQ122" s="894"/>
      <c r="BR122" s="894"/>
      <c r="BS122" s="894"/>
      <c r="BT122" s="894"/>
      <c r="BU122" s="894"/>
      <c r="BV122" s="894"/>
      <c r="BW122" s="894"/>
      <c r="BX122" s="894"/>
      <c r="BY122" s="894"/>
      <c r="BZ122" s="894"/>
      <c r="CA122" s="894"/>
      <c r="CB122" s="894"/>
      <c r="CC122" s="894"/>
      <c r="CD122" s="894"/>
      <c r="CE122" s="894"/>
      <c r="CF122" s="894"/>
      <c r="CG122" s="894"/>
      <c r="CH122" s="894"/>
      <c r="CI122" s="894"/>
      <c r="CJ122" s="894"/>
      <c r="CK122" s="894"/>
      <c r="CL122" s="894"/>
      <c r="CM122" s="894"/>
      <c r="CN122" s="894"/>
      <c r="CO122" s="894"/>
      <c r="CP122" s="894"/>
      <c r="CQ122" s="894"/>
      <c r="CR122" s="894"/>
      <c r="CS122" s="894"/>
      <c r="CT122" s="894"/>
      <c r="CU122" s="894"/>
      <c r="CV122" s="894"/>
      <c r="CW122" s="894"/>
      <c r="CX122" s="894"/>
      <c r="CY122" s="894"/>
      <c r="CZ122" s="894"/>
      <c r="DA122" s="894"/>
      <c r="DB122" s="894"/>
      <c r="DC122" s="894"/>
      <c r="DD122" s="894"/>
      <c r="DE122" s="894"/>
      <c r="DF122" s="894"/>
      <c r="DG122" s="894"/>
      <c r="DH122" s="894"/>
      <c r="DI122" s="894"/>
      <c r="DJ122" s="894"/>
      <c r="DK122" s="894"/>
      <c r="DL122" s="894"/>
      <c r="DM122" s="894"/>
      <c r="DN122" s="894"/>
      <c r="DO122" s="894"/>
      <c r="DP122" s="894"/>
      <c r="DQ122" s="894"/>
      <c r="DR122" s="894"/>
      <c r="DS122" s="894"/>
      <c r="DT122" s="894"/>
      <c r="DU122" s="894"/>
      <c r="DV122" s="894"/>
      <c r="DW122" s="894"/>
      <c r="DX122" s="894"/>
      <c r="DY122" s="894"/>
      <c r="DZ122" s="894"/>
      <c r="EA122" s="894"/>
      <c r="EB122" s="894"/>
      <c r="EC122" s="894"/>
      <c r="ED122" s="894"/>
      <c r="EE122" s="894"/>
      <c r="EF122" s="894"/>
      <c r="EG122" s="894"/>
      <c r="EH122" s="894"/>
      <c r="EI122" s="894"/>
      <c r="EJ122" s="894"/>
      <c r="EK122" s="894"/>
      <c r="EL122" s="894"/>
      <c r="EM122" s="894"/>
      <c r="EN122" s="894"/>
      <c r="EO122" s="894"/>
      <c r="EP122" s="894"/>
      <c r="EQ122" s="894"/>
      <c r="ER122" s="894"/>
      <c r="ES122" s="894"/>
      <c r="ET122" s="894"/>
      <c r="EU122" s="894"/>
      <c r="EV122" s="894"/>
      <c r="EW122" s="894"/>
      <c r="EX122" s="894"/>
      <c r="EY122" s="894"/>
      <c r="EZ122" s="894"/>
      <c r="FA122" s="894"/>
      <c r="FB122" s="894"/>
      <c r="FC122" s="894"/>
      <c r="FD122" s="894"/>
      <c r="FE122" s="894"/>
      <c r="FF122" s="894"/>
      <c r="FG122" s="894"/>
      <c r="FH122" s="894"/>
      <c r="FI122" s="894"/>
      <c r="FJ122" s="894"/>
      <c r="FK122" s="894"/>
      <c r="FL122" s="894"/>
      <c r="FM122" s="894"/>
      <c r="FN122" s="894"/>
      <c r="FO122" s="894"/>
      <c r="FP122" s="894"/>
      <c r="FQ122" s="894"/>
      <c r="FR122" s="894"/>
      <c r="FS122" s="894"/>
      <c r="FT122" s="894"/>
      <c r="FU122" s="894"/>
      <c r="FV122" s="894"/>
      <c r="FW122" s="894"/>
      <c r="FX122" s="894"/>
      <c r="FY122" s="894"/>
      <c r="FZ122" s="894"/>
      <c r="GA122" s="894"/>
      <c r="GB122" s="894"/>
      <c r="GC122" s="894"/>
      <c r="GD122" s="894"/>
      <c r="GE122" s="894"/>
      <c r="GF122" s="894"/>
      <c r="GG122" s="894"/>
      <c r="GH122" s="894"/>
      <c r="GI122" s="894"/>
      <c r="GJ122" s="894"/>
      <c r="GK122" s="894"/>
      <c r="GL122" s="894"/>
      <c r="GM122" s="894"/>
      <c r="GN122" s="894"/>
      <c r="GO122" s="894"/>
      <c r="GP122" s="894"/>
      <c r="GQ122" s="894"/>
      <c r="GR122" s="894"/>
      <c r="GS122" s="894"/>
      <c r="GT122" s="894"/>
      <c r="GU122" s="894"/>
      <c r="GV122" s="894"/>
      <c r="GW122" s="894"/>
      <c r="GX122" s="894"/>
      <c r="GY122" s="894"/>
      <c r="GZ122" s="894"/>
      <c r="HA122" s="894"/>
      <c r="HB122" s="894"/>
      <c r="HC122" s="894"/>
      <c r="HD122" s="894"/>
      <c r="HE122" s="894"/>
      <c r="HF122" s="894"/>
      <c r="HG122" s="894"/>
      <c r="HH122" s="894"/>
      <c r="HI122" s="894"/>
      <c r="HJ122" s="894"/>
      <c r="HK122" s="894"/>
      <c r="HL122" s="894"/>
      <c r="HM122" s="894"/>
      <c r="HN122" s="894"/>
      <c r="HO122" s="894"/>
      <c r="HP122" s="894"/>
      <c r="HQ122" s="894"/>
      <c r="HR122" s="894"/>
      <c r="HS122" s="894"/>
      <c r="HT122" s="894"/>
      <c r="HU122" s="894"/>
      <c r="HV122" s="894"/>
      <c r="HW122" s="894"/>
      <c r="HX122" s="894"/>
      <c r="HY122" s="894"/>
      <c r="HZ122" s="894"/>
      <c r="IA122" s="894"/>
      <c r="IB122" s="894"/>
      <c r="IC122" s="894"/>
      <c r="ID122" s="894"/>
      <c r="IE122" s="894"/>
      <c r="IF122" s="894"/>
      <c r="IG122" s="894"/>
      <c r="IH122" s="894"/>
      <c r="II122" s="894"/>
      <c r="IJ122" s="894"/>
      <c r="IK122" s="894"/>
      <c r="IL122" s="894"/>
      <c r="IM122" s="894"/>
      <c r="IN122" s="894"/>
      <c r="IO122" s="894"/>
      <c r="IP122" s="894"/>
      <c r="IQ122" s="894"/>
      <c r="IR122" s="894"/>
      <c r="IS122" s="894"/>
      <c r="IT122" s="894"/>
      <c r="IU122" s="894"/>
      <c r="IV122" s="894"/>
    </row>
    <row r="123" spans="1:256" s="895" customFormat="1" ht="18.75" customHeight="1">
      <c r="A123" s="901" t="s">
        <v>2609</v>
      </c>
      <c r="B123" s="868">
        <v>13</v>
      </c>
      <c r="C123" s="883" t="s">
        <v>2286</v>
      </c>
      <c r="D123" s="884"/>
      <c r="E123" s="885" t="s">
        <v>2610</v>
      </c>
      <c r="F123" s="885"/>
      <c r="G123" s="896" t="s">
        <v>2613</v>
      </c>
      <c r="H123" s="885"/>
      <c r="I123" s="897" t="s">
        <v>2614</v>
      </c>
      <c r="J123" s="887"/>
      <c r="K123" s="887">
        <v>12</v>
      </c>
      <c r="L123" s="885"/>
      <c r="M123" s="899">
        <v>57.24</v>
      </c>
      <c r="N123" s="889"/>
      <c r="O123" s="889">
        <v>61.8</v>
      </c>
      <c r="P123" s="889"/>
      <c r="Q123" s="875">
        <v>42</v>
      </c>
      <c r="R123" s="875"/>
      <c r="S123" s="890">
        <v>7.378640776699022E-2</v>
      </c>
      <c r="T123" s="885"/>
      <c r="U123" s="875">
        <v>79</v>
      </c>
      <c r="V123" s="877"/>
      <c r="W123" s="891">
        <v>69</v>
      </c>
      <c r="X123" s="891">
        <v>79</v>
      </c>
      <c r="Y123" s="891"/>
      <c r="Z123" s="891"/>
      <c r="AA123" s="874">
        <f t="shared" si="3"/>
        <v>19.538724000000002</v>
      </c>
      <c r="AB123" s="885"/>
      <c r="AC123" s="887"/>
      <c r="AD123" s="887"/>
      <c r="AE123" s="885"/>
      <c r="AF123" s="885"/>
      <c r="AG123" s="885"/>
      <c r="AH123" s="885"/>
      <c r="AI123" s="892"/>
      <c r="AJ123" s="893"/>
      <c r="AK123" s="893"/>
      <c r="AL123" s="893"/>
      <c r="AM123" s="893"/>
      <c r="AN123" s="893"/>
      <c r="AO123" s="894"/>
      <c r="AP123" s="894"/>
      <c r="AQ123" s="894"/>
      <c r="AR123" s="894"/>
      <c r="AS123" s="894"/>
      <c r="AT123" s="894"/>
      <c r="AU123" s="894"/>
      <c r="AV123" s="894"/>
      <c r="AW123" s="894"/>
      <c r="AX123" s="894"/>
      <c r="AY123" s="894"/>
      <c r="AZ123" s="894"/>
      <c r="BA123" s="894"/>
      <c r="BB123" s="894"/>
      <c r="BC123" s="894"/>
      <c r="BD123" s="894"/>
      <c r="BE123" s="894"/>
      <c r="BF123" s="894"/>
      <c r="BG123" s="894"/>
      <c r="BH123" s="894"/>
      <c r="BI123" s="894"/>
      <c r="BJ123" s="894"/>
      <c r="BK123" s="894"/>
      <c r="BL123" s="894"/>
      <c r="BM123" s="894"/>
      <c r="BN123" s="894"/>
      <c r="BO123" s="894"/>
      <c r="BP123" s="894"/>
      <c r="BQ123" s="894"/>
      <c r="BR123" s="894"/>
      <c r="BS123" s="894"/>
      <c r="BT123" s="894"/>
      <c r="BU123" s="894"/>
      <c r="BV123" s="894"/>
      <c r="BW123" s="894"/>
      <c r="BX123" s="894"/>
      <c r="BY123" s="894"/>
      <c r="BZ123" s="894"/>
      <c r="CA123" s="894"/>
      <c r="CB123" s="894"/>
      <c r="CC123" s="894"/>
      <c r="CD123" s="894"/>
      <c r="CE123" s="894"/>
      <c r="CF123" s="894"/>
      <c r="CG123" s="894"/>
      <c r="CH123" s="894"/>
      <c r="CI123" s="894"/>
      <c r="CJ123" s="894"/>
      <c r="CK123" s="894"/>
      <c r="CL123" s="894"/>
      <c r="CM123" s="894"/>
      <c r="CN123" s="894"/>
      <c r="CO123" s="894"/>
      <c r="CP123" s="894"/>
      <c r="CQ123" s="894"/>
      <c r="CR123" s="894"/>
      <c r="CS123" s="894"/>
      <c r="CT123" s="894"/>
      <c r="CU123" s="894"/>
      <c r="CV123" s="894"/>
      <c r="CW123" s="894"/>
      <c r="CX123" s="894"/>
      <c r="CY123" s="894"/>
      <c r="CZ123" s="894"/>
      <c r="DA123" s="894"/>
      <c r="DB123" s="894"/>
      <c r="DC123" s="894"/>
      <c r="DD123" s="894"/>
      <c r="DE123" s="894"/>
      <c r="DF123" s="894"/>
      <c r="DG123" s="894"/>
      <c r="DH123" s="894"/>
      <c r="DI123" s="894"/>
      <c r="DJ123" s="894"/>
      <c r="DK123" s="894"/>
      <c r="DL123" s="894"/>
      <c r="DM123" s="894"/>
      <c r="DN123" s="894"/>
      <c r="DO123" s="894"/>
      <c r="DP123" s="894"/>
      <c r="DQ123" s="894"/>
      <c r="DR123" s="894"/>
      <c r="DS123" s="894"/>
      <c r="DT123" s="894"/>
      <c r="DU123" s="894"/>
      <c r="DV123" s="894"/>
      <c r="DW123" s="894"/>
      <c r="DX123" s="894"/>
      <c r="DY123" s="894"/>
      <c r="DZ123" s="894"/>
      <c r="EA123" s="894"/>
      <c r="EB123" s="894"/>
      <c r="EC123" s="894"/>
      <c r="ED123" s="894"/>
      <c r="EE123" s="894"/>
      <c r="EF123" s="894"/>
      <c r="EG123" s="894"/>
      <c r="EH123" s="894"/>
      <c r="EI123" s="894"/>
      <c r="EJ123" s="894"/>
      <c r="EK123" s="894"/>
      <c r="EL123" s="894"/>
      <c r="EM123" s="894"/>
      <c r="EN123" s="894"/>
      <c r="EO123" s="894"/>
      <c r="EP123" s="894"/>
      <c r="EQ123" s="894"/>
      <c r="ER123" s="894"/>
      <c r="ES123" s="894"/>
      <c r="ET123" s="894"/>
      <c r="EU123" s="894"/>
      <c r="EV123" s="894"/>
      <c r="EW123" s="894"/>
      <c r="EX123" s="894"/>
      <c r="EY123" s="894"/>
      <c r="EZ123" s="894"/>
      <c r="FA123" s="894"/>
      <c r="FB123" s="894"/>
      <c r="FC123" s="894"/>
      <c r="FD123" s="894"/>
      <c r="FE123" s="894"/>
      <c r="FF123" s="894"/>
      <c r="FG123" s="894"/>
      <c r="FH123" s="894"/>
      <c r="FI123" s="894"/>
      <c r="FJ123" s="894"/>
      <c r="FK123" s="894"/>
      <c r="FL123" s="894"/>
      <c r="FM123" s="894"/>
      <c r="FN123" s="894"/>
      <c r="FO123" s="894"/>
      <c r="FP123" s="894"/>
      <c r="FQ123" s="894"/>
      <c r="FR123" s="894"/>
      <c r="FS123" s="894"/>
      <c r="FT123" s="894"/>
      <c r="FU123" s="894"/>
      <c r="FV123" s="894"/>
      <c r="FW123" s="894"/>
      <c r="FX123" s="894"/>
      <c r="FY123" s="894"/>
      <c r="FZ123" s="894"/>
      <c r="GA123" s="894"/>
      <c r="GB123" s="894"/>
      <c r="GC123" s="894"/>
      <c r="GD123" s="894"/>
      <c r="GE123" s="894"/>
      <c r="GF123" s="894"/>
      <c r="GG123" s="894"/>
      <c r="GH123" s="894"/>
      <c r="GI123" s="894"/>
      <c r="GJ123" s="894"/>
      <c r="GK123" s="894"/>
      <c r="GL123" s="894"/>
      <c r="GM123" s="894"/>
      <c r="GN123" s="894"/>
      <c r="GO123" s="894"/>
      <c r="GP123" s="894"/>
      <c r="GQ123" s="894"/>
      <c r="GR123" s="894"/>
      <c r="GS123" s="894"/>
      <c r="GT123" s="894"/>
      <c r="GU123" s="894"/>
      <c r="GV123" s="894"/>
      <c r="GW123" s="894"/>
      <c r="GX123" s="894"/>
      <c r="GY123" s="894"/>
      <c r="GZ123" s="894"/>
      <c r="HA123" s="894"/>
      <c r="HB123" s="894"/>
      <c r="HC123" s="894"/>
      <c r="HD123" s="894"/>
      <c r="HE123" s="894"/>
      <c r="HF123" s="894"/>
      <c r="HG123" s="894"/>
      <c r="HH123" s="894"/>
      <c r="HI123" s="894"/>
      <c r="HJ123" s="894"/>
      <c r="HK123" s="894"/>
      <c r="HL123" s="894"/>
      <c r="HM123" s="894"/>
      <c r="HN123" s="894"/>
      <c r="HO123" s="894"/>
      <c r="HP123" s="894"/>
      <c r="HQ123" s="894"/>
      <c r="HR123" s="894"/>
      <c r="HS123" s="894"/>
      <c r="HT123" s="894"/>
      <c r="HU123" s="894"/>
      <c r="HV123" s="894"/>
      <c r="HW123" s="894"/>
      <c r="HX123" s="894"/>
      <c r="HY123" s="894"/>
      <c r="HZ123" s="894"/>
      <c r="IA123" s="894"/>
      <c r="IB123" s="894"/>
      <c r="IC123" s="894"/>
      <c r="ID123" s="894"/>
      <c r="IE123" s="894"/>
      <c r="IF123" s="894"/>
      <c r="IG123" s="894"/>
      <c r="IH123" s="894"/>
      <c r="II123" s="894"/>
      <c r="IJ123" s="894"/>
      <c r="IK123" s="894"/>
      <c r="IL123" s="894"/>
      <c r="IM123" s="894"/>
      <c r="IN123" s="894"/>
      <c r="IO123" s="894"/>
      <c r="IP123" s="894"/>
      <c r="IQ123" s="894"/>
      <c r="IR123" s="894"/>
      <c r="IS123" s="894"/>
      <c r="IT123" s="894"/>
      <c r="IU123" s="894"/>
      <c r="IV123" s="894"/>
    </row>
    <row r="124" spans="1:256" s="895" customFormat="1" ht="18.75" customHeight="1">
      <c r="A124" s="901" t="s">
        <v>2609</v>
      </c>
      <c r="B124" s="901">
        <v>14</v>
      </c>
      <c r="C124" s="883" t="s">
        <v>2286</v>
      </c>
      <c r="D124" s="884"/>
      <c r="E124" s="885" t="s">
        <v>2610</v>
      </c>
      <c r="F124" s="885"/>
      <c r="G124" s="896" t="s">
        <v>2615</v>
      </c>
      <c r="H124" s="885"/>
      <c r="I124" s="897" t="s">
        <v>2616</v>
      </c>
      <c r="J124" s="887"/>
      <c r="K124" s="887">
        <v>12</v>
      </c>
      <c r="L124" s="885"/>
      <c r="M124" s="899">
        <v>28.12</v>
      </c>
      <c r="N124" s="889"/>
      <c r="O124" s="889">
        <v>30.8</v>
      </c>
      <c r="P124" s="889"/>
      <c r="Q124" s="875">
        <v>19.5</v>
      </c>
      <c r="R124" s="875"/>
      <c r="S124" s="890">
        <v>8.7012987012987E-2</v>
      </c>
      <c r="T124" s="885"/>
      <c r="U124" s="875">
        <v>39</v>
      </c>
      <c r="V124" s="877"/>
      <c r="W124" s="891">
        <v>39</v>
      </c>
      <c r="X124" s="891">
        <v>37.9</v>
      </c>
      <c r="Y124" s="891"/>
      <c r="Z124" s="891"/>
      <c r="AA124" s="874">
        <f t="shared" si="3"/>
        <v>10.731811999999998</v>
      </c>
      <c r="AB124" s="885"/>
      <c r="AC124" s="887"/>
      <c r="AD124" s="887"/>
      <c r="AE124" s="885"/>
      <c r="AF124" s="885"/>
      <c r="AG124" s="885"/>
      <c r="AH124" s="885"/>
      <c r="AI124" s="892"/>
      <c r="AJ124" s="893"/>
      <c r="AK124" s="893"/>
      <c r="AL124" s="893"/>
      <c r="AM124" s="893"/>
      <c r="AN124" s="893"/>
      <c r="AO124" s="894"/>
      <c r="AP124" s="894"/>
      <c r="AQ124" s="894"/>
      <c r="AR124" s="894"/>
      <c r="AS124" s="894"/>
      <c r="AT124" s="894"/>
      <c r="AU124" s="894"/>
      <c r="AV124" s="894"/>
      <c r="AW124" s="894"/>
      <c r="AX124" s="894"/>
      <c r="AY124" s="894"/>
      <c r="AZ124" s="894"/>
      <c r="BA124" s="894"/>
      <c r="BB124" s="894"/>
      <c r="BC124" s="894"/>
      <c r="BD124" s="894"/>
      <c r="BE124" s="894"/>
      <c r="BF124" s="894"/>
      <c r="BG124" s="894"/>
      <c r="BH124" s="894"/>
      <c r="BI124" s="894"/>
      <c r="BJ124" s="894"/>
      <c r="BK124" s="894"/>
      <c r="BL124" s="894"/>
      <c r="BM124" s="894"/>
      <c r="BN124" s="894"/>
      <c r="BO124" s="894"/>
      <c r="BP124" s="894"/>
      <c r="BQ124" s="894"/>
      <c r="BR124" s="894"/>
      <c r="BS124" s="894"/>
      <c r="BT124" s="894"/>
      <c r="BU124" s="894"/>
      <c r="BV124" s="894"/>
      <c r="BW124" s="894"/>
      <c r="BX124" s="894"/>
      <c r="BY124" s="894"/>
      <c r="BZ124" s="894"/>
      <c r="CA124" s="894"/>
      <c r="CB124" s="894"/>
      <c r="CC124" s="894"/>
      <c r="CD124" s="894"/>
      <c r="CE124" s="894"/>
      <c r="CF124" s="894"/>
      <c r="CG124" s="894"/>
      <c r="CH124" s="894"/>
      <c r="CI124" s="894"/>
      <c r="CJ124" s="894"/>
      <c r="CK124" s="894"/>
      <c r="CL124" s="894"/>
      <c r="CM124" s="894"/>
      <c r="CN124" s="894"/>
      <c r="CO124" s="894"/>
      <c r="CP124" s="894"/>
      <c r="CQ124" s="894"/>
      <c r="CR124" s="894"/>
      <c r="CS124" s="894"/>
      <c r="CT124" s="894"/>
      <c r="CU124" s="894"/>
      <c r="CV124" s="894"/>
      <c r="CW124" s="894"/>
      <c r="CX124" s="894"/>
      <c r="CY124" s="894"/>
      <c r="CZ124" s="894"/>
      <c r="DA124" s="894"/>
      <c r="DB124" s="894"/>
      <c r="DC124" s="894"/>
      <c r="DD124" s="894"/>
      <c r="DE124" s="894"/>
      <c r="DF124" s="894"/>
      <c r="DG124" s="894"/>
      <c r="DH124" s="894"/>
      <c r="DI124" s="894"/>
      <c r="DJ124" s="894"/>
      <c r="DK124" s="894"/>
      <c r="DL124" s="894"/>
      <c r="DM124" s="894"/>
      <c r="DN124" s="894"/>
      <c r="DO124" s="894"/>
      <c r="DP124" s="894"/>
      <c r="DQ124" s="894"/>
      <c r="DR124" s="894"/>
      <c r="DS124" s="894"/>
      <c r="DT124" s="894"/>
      <c r="DU124" s="894"/>
      <c r="DV124" s="894"/>
      <c r="DW124" s="894"/>
      <c r="DX124" s="894"/>
      <c r="DY124" s="894"/>
      <c r="DZ124" s="894"/>
      <c r="EA124" s="894"/>
      <c r="EB124" s="894"/>
      <c r="EC124" s="894"/>
      <c r="ED124" s="894"/>
      <c r="EE124" s="894"/>
      <c r="EF124" s="894"/>
      <c r="EG124" s="894"/>
      <c r="EH124" s="894"/>
      <c r="EI124" s="894"/>
      <c r="EJ124" s="894"/>
      <c r="EK124" s="894"/>
      <c r="EL124" s="894"/>
      <c r="EM124" s="894"/>
      <c r="EN124" s="894"/>
      <c r="EO124" s="894"/>
      <c r="EP124" s="894"/>
      <c r="EQ124" s="894"/>
      <c r="ER124" s="894"/>
      <c r="ES124" s="894"/>
      <c r="ET124" s="894"/>
      <c r="EU124" s="894"/>
      <c r="EV124" s="894"/>
      <c r="EW124" s="894"/>
      <c r="EX124" s="894"/>
      <c r="EY124" s="894"/>
      <c r="EZ124" s="894"/>
      <c r="FA124" s="894"/>
      <c r="FB124" s="894"/>
      <c r="FC124" s="894"/>
      <c r="FD124" s="894"/>
      <c r="FE124" s="894"/>
      <c r="FF124" s="894"/>
      <c r="FG124" s="894"/>
      <c r="FH124" s="894"/>
      <c r="FI124" s="894"/>
      <c r="FJ124" s="894"/>
      <c r="FK124" s="894"/>
      <c r="FL124" s="894"/>
      <c r="FM124" s="894"/>
      <c r="FN124" s="894"/>
      <c r="FO124" s="894"/>
      <c r="FP124" s="894"/>
      <c r="FQ124" s="894"/>
      <c r="FR124" s="894"/>
      <c r="FS124" s="894"/>
      <c r="FT124" s="894"/>
      <c r="FU124" s="894"/>
      <c r="FV124" s="894"/>
      <c r="FW124" s="894"/>
      <c r="FX124" s="894"/>
      <c r="FY124" s="894"/>
      <c r="FZ124" s="894"/>
      <c r="GA124" s="894"/>
      <c r="GB124" s="894"/>
      <c r="GC124" s="894"/>
      <c r="GD124" s="894"/>
      <c r="GE124" s="894"/>
      <c r="GF124" s="894"/>
      <c r="GG124" s="894"/>
      <c r="GH124" s="894"/>
      <c r="GI124" s="894"/>
      <c r="GJ124" s="894"/>
      <c r="GK124" s="894"/>
      <c r="GL124" s="894"/>
      <c r="GM124" s="894"/>
      <c r="GN124" s="894"/>
      <c r="GO124" s="894"/>
      <c r="GP124" s="894"/>
      <c r="GQ124" s="894"/>
      <c r="GR124" s="894"/>
      <c r="GS124" s="894"/>
      <c r="GT124" s="894"/>
      <c r="GU124" s="894"/>
      <c r="GV124" s="894"/>
      <c r="GW124" s="894"/>
      <c r="GX124" s="894"/>
      <c r="GY124" s="894"/>
      <c r="GZ124" s="894"/>
      <c r="HA124" s="894"/>
      <c r="HB124" s="894"/>
      <c r="HC124" s="894"/>
      <c r="HD124" s="894"/>
      <c r="HE124" s="894"/>
      <c r="HF124" s="894"/>
      <c r="HG124" s="894"/>
      <c r="HH124" s="894"/>
      <c r="HI124" s="894"/>
      <c r="HJ124" s="894"/>
      <c r="HK124" s="894"/>
      <c r="HL124" s="894"/>
      <c r="HM124" s="894"/>
      <c r="HN124" s="894"/>
      <c r="HO124" s="894"/>
      <c r="HP124" s="894"/>
      <c r="HQ124" s="894"/>
      <c r="HR124" s="894"/>
      <c r="HS124" s="894"/>
      <c r="HT124" s="894"/>
      <c r="HU124" s="894"/>
      <c r="HV124" s="894"/>
      <c r="HW124" s="894"/>
      <c r="HX124" s="894"/>
      <c r="HY124" s="894"/>
      <c r="HZ124" s="894"/>
      <c r="IA124" s="894"/>
      <c r="IB124" s="894"/>
      <c r="IC124" s="894"/>
      <c r="ID124" s="894"/>
      <c r="IE124" s="894"/>
      <c r="IF124" s="894"/>
      <c r="IG124" s="894"/>
      <c r="IH124" s="894"/>
      <c r="II124" s="894"/>
      <c r="IJ124" s="894"/>
      <c r="IK124" s="894"/>
      <c r="IL124" s="894"/>
      <c r="IM124" s="894"/>
      <c r="IN124" s="894"/>
      <c r="IO124" s="894"/>
      <c r="IP124" s="894"/>
      <c r="IQ124" s="894"/>
      <c r="IR124" s="894"/>
      <c r="IS124" s="894"/>
      <c r="IT124" s="894"/>
      <c r="IU124" s="894"/>
      <c r="IV124" s="894"/>
    </row>
    <row r="125" spans="1:256" s="895" customFormat="1" ht="18.75" customHeight="1">
      <c r="A125" s="901" t="s">
        <v>2609</v>
      </c>
      <c r="B125" s="868">
        <v>15</v>
      </c>
      <c r="C125" s="883" t="s">
        <v>2481</v>
      </c>
      <c r="D125" s="884"/>
      <c r="E125" s="885" t="s">
        <v>2610</v>
      </c>
      <c r="F125" s="885"/>
      <c r="G125" s="885" t="s">
        <v>2617</v>
      </c>
      <c r="H125" s="885"/>
      <c r="I125" s="886" t="s">
        <v>2618</v>
      </c>
      <c r="J125" s="887"/>
      <c r="K125" s="887" t="s">
        <v>2619</v>
      </c>
      <c r="L125" s="885"/>
      <c r="M125" s="888">
        <v>13.354574333333334</v>
      </c>
      <c r="N125" s="889"/>
      <c r="O125" s="889">
        <v>14.9</v>
      </c>
      <c r="P125" s="889"/>
      <c r="Q125" s="875">
        <v>8.5</v>
      </c>
      <c r="R125" s="875"/>
      <c r="S125" s="890">
        <v>0.10371984340044742</v>
      </c>
      <c r="T125" s="885"/>
      <c r="U125" s="875">
        <v>16.8</v>
      </c>
      <c r="V125" s="877"/>
      <c r="W125" s="891">
        <v>16.8</v>
      </c>
      <c r="X125" s="891"/>
      <c r="Y125" s="891"/>
      <c r="Z125" s="891"/>
      <c r="AA125" s="874">
        <f t="shared" si="3"/>
        <v>5.8575028657666657</v>
      </c>
      <c r="AB125" s="885"/>
      <c r="AC125" s="887"/>
      <c r="AD125" s="887"/>
      <c r="AE125" s="885"/>
      <c r="AF125" s="885"/>
      <c r="AG125" s="885"/>
      <c r="AH125" s="885"/>
      <c r="AI125" s="892"/>
      <c r="AJ125" s="893"/>
      <c r="AK125" s="893"/>
      <c r="AL125" s="893"/>
      <c r="AM125" s="893"/>
      <c r="AN125" s="893"/>
      <c r="AO125" s="894"/>
      <c r="AP125" s="894"/>
      <c r="AQ125" s="894"/>
      <c r="AR125" s="894"/>
      <c r="AS125" s="894"/>
      <c r="AT125" s="894"/>
      <c r="AU125" s="894"/>
      <c r="AV125" s="894"/>
      <c r="AW125" s="894"/>
      <c r="AX125" s="894"/>
      <c r="AY125" s="894"/>
      <c r="AZ125" s="894"/>
      <c r="BA125" s="894"/>
      <c r="BB125" s="894"/>
      <c r="BC125" s="894"/>
      <c r="BD125" s="894"/>
      <c r="BE125" s="894"/>
      <c r="BF125" s="894"/>
      <c r="BG125" s="894"/>
      <c r="BH125" s="894"/>
      <c r="BI125" s="894"/>
      <c r="BJ125" s="894"/>
      <c r="BK125" s="894"/>
      <c r="BL125" s="894"/>
      <c r="BM125" s="894"/>
      <c r="BN125" s="894"/>
      <c r="BO125" s="894"/>
      <c r="BP125" s="894"/>
      <c r="BQ125" s="894"/>
      <c r="BR125" s="894"/>
      <c r="BS125" s="894"/>
      <c r="BT125" s="894"/>
      <c r="BU125" s="894"/>
      <c r="BV125" s="894"/>
      <c r="BW125" s="894"/>
      <c r="BX125" s="894"/>
      <c r="BY125" s="894"/>
      <c r="BZ125" s="894"/>
      <c r="CA125" s="894"/>
      <c r="CB125" s="894"/>
      <c r="CC125" s="894"/>
      <c r="CD125" s="894"/>
      <c r="CE125" s="894"/>
      <c r="CF125" s="894"/>
      <c r="CG125" s="894"/>
      <c r="CH125" s="894"/>
      <c r="CI125" s="894"/>
      <c r="CJ125" s="894"/>
      <c r="CK125" s="894"/>
      <c r="CL125" s="894"/>
      <c r="CM125" s="894"/>
      <c r="CN125" s="894"/>
      <c r="CO125" s="894"/>
      <c r="CP125" s="894"/>
      <c r="CQ125" s="894"/>
      <c r="CR125" s="894"/>
      <c r="CS125" s="894"/>
      <c r="CT125" s="894"/>
      <c r="CU125" s="894"/>
      <c r="CV125" s="894"/>
      <c r="CW125" s="894"/>
      <c r="CX125" s="894"/>
      <c r="CY125" s="894"/>
      <c r="CZ125" s="894"/>
      <c r="DA125" s="894"/>
      <c r="DB125" s="894"/>
      <c r="DC125" s="894"/>
      <c r="DD125" s="894"/>
      <c r="DE125" s="894"/>
      <c r="DF125" s="894"/>
      <c r="DG125" s="894"/>
      <c r="DH125" s="894"/>
      <c r="DI125" s="894"/>
      <c r="DJ125" s="894"/>
      <c r="DK125" s="894"/>
      <c r="DL125" s="894"/>
      <c r="DM125" s="894"/>
      <c r="DN125" s="894"/>
      <c r="DO125" s="894"/>
      <c r="DP125" s="894"/>
      <c r="DQ125" s="894"/>
      <c r="DR125" s="894"/>
      <c r="DS125" s="894"/>
      <c r="DT125" s="894"/>
      <c r="DU125" s="894"/>
      <c r="DV125" s="894"/>
      <c r="DW125" s="894"/>
      <c r="DX125" s="894"/>
      <c r="DY125" s="894"/>
      <c r="DZ125" s="894"/>
      <c r="EA125" s="894"/>
      <c r="EB125" s="894"/>
      <c r="EC125" s="894"/>
      <c r="ED125" s="894"/>
      <c r="EE125" s="894"/>
      <c r="EF125" s="894"/>
      <c r="EG125" s="894"/>
      <c r="EH125" s="894"/>
      <c r="EI125" s="894"/>
      <c r="EJ125" s="894"/>
      <c r="EK125" s="894"/>
      <c r="EL125" s="894"/>
      <c r="EM125" s="894"/>
      <c r="EN125" s="894"/>
      <c r="EO125" s="894"/>
      <c r="EP125" s="894"/>
      <c r="EQ125" s="894"/>
      <c r="ER125" s="894"/>
      <c r="ES125" s="894"/>
      <c r="ET125" s="894"/>
      <c r="EU125" s="894"/>
      <c r="EV125" s="894"/>
      <c r="EW125" s="894"/>
      <c r="EX125" s="894"/>
      <c r="EY125" s="894"/>
      <c r="EZ125" s="894"/>
      <c r="FA125" s="894"/>
      <c r="FB125" s="894"/>
      <c r="FC125" s="894"/>
      <c r="FD125" s="894"/>
      <c r="FE125" s="894"/>
      <c r="FF125" s="894"/>
      <c r="FG125" s="894"/>
      <c r="FH125" s="894"/>
      <c r="FI125" s="894"/>
      <c r="FJ125" s="894"/>
      <c r="FK125" s="894"/>
      <c r="FL125" s="894"/>
      <c r="FM125" s="894"/>
      <c r="FN125" s="894"/>
      <c r="FO125" s="894"/>
      <c r="FP125" s="894"/>
      <c r="FQ125" s="894"/>
      <c r="FR125" s="894"/>
      <c r="FS125" s="894"/>
      <c r="FT125" s="894"/>
      <c r="FU125" s="894"/>
      <c r="FV125" s="894"/>
      <c r="FW125" s="894"/>
      <c r="FX125" s="894"/>
      <c r="FY125" s="894"/>
      <c r="FZ125" s="894"/>
      <c r="GA125" s="894"/>
      <c r="GB125" s="894"/>
      <c r="GC125" s="894"/>
      <c r="GD125" s="894"/>
      <c r="GE125" s="894"/>
      <c r="GF125" s="894"/>
      <c r="GG125" s="894"/>
      <c r="GH125" s="894"/>
      <c r="GI125" s="894"/>
      <c r="GJ125" s="894"/>
      <c r="GK125" s="894"/>
      <c r="GL125" s="894"/>
      <c r="GM125" s="894"/>
      <c r="GN125" s="894"/>
      <c r="GO125" s="894"/>
      <c r="GP125" s="894"/>
      <c r="GQ125" s="894"/>
      <c r="GR125" s="894"/>
      <c r="GS125" s="894"/>
      <c r="GT125" s="894"/>
      <c r="GU125" s="894"/>
      <c r="GV125" s="894"/>
      <c r="GW125" s="894"/>
      <c r="GX125" s="894"/>
      <c r="GY125" s="894"/>
      <c r="GZ125" s="894"/>
      <c r="HA125" s="894"/>
      <c r="HB125" s="894"/>
      <c r="HC125" s="894"/>
      <c r="HD125" s="894"/>
      <c r="HE125" s="894"/>
      <c r="HF125" s="894"/>
      <c r="HG125" s="894"/>
      <c r="HH125" s="894"/>
      <c r="HI125" s="894"/>
      <c r="HJ125" s="894"/>
      <c r="HK125" s="894"/>
      <c r="HL125" s="894"/>
      <c r="HM125" s="894"/>
      <c r="HN125" s="894"/>
      <c r="HO125" s="894"/>
      <c r="HP125" s="894"/>
      <c r="HQ125" s="894"/>
      <c r="HR125" s="894"/>
      <c r="HS125" s="894"/>
      <c r="HT125" s="894"/>
      <c r="HU125" s="894"/>
      <c r="HV125" s="894"/>
      <c r="HW125" s="894"/>
      <c r="HX125" s="894"/>
      <c r="HY125" s="894"/>
      <c r="HZ125" s="894"/>
      <c r="IA125" s="894"/>
      <c r="IB125" s="894"/>
      <c r="IC125" s="894"/>
      <c r="ID125" s="894"/>
      <c r="IE125" s="894"/>
      <c r="IF125" s="894"/>
      <c r="IG125" s="894"/>
      <c r="IH125" s="894"/>
      <c r="II125" s="894"/>
      <c r="IJ125" s="894"/>
      <c r="IK125" s="894"/>
      <c r="IL125" s="894"/>
      <c r="IM125" s="894"/>
      <c r="IN125" s="894"/>
      <c r="IO125" s="894"/>
      <c r="IP125" s="894"/>
      <c r="IQ125" s="894"/>
      <c r="IR125" s="894"/>
      <c r="IS125" s="894"/>
      <c r="IT125" s="894"/>
      <c r="IU125" s="894"/>
      <c r="IV125" s="894"/>
    </row>
    <row r="126" spans="1:256" s="895" customFormat="1" ht="18.75" customHeight="1">
      <c r="A126" s="901" t="s">
        <v>2609</v>
      </c>
      <c r="B126" s="901">
        <v>16</v>
      </c>
      <c r="C126" s="883" t="s">
        <v>2481</v>
      </c>
      <c r="D126" s="884"/>
      <c r="E126" s="885" t="s">
        <v>2610</v>
      </c>
      <c r="F126" s="885"/>
      <c r="G126" s="996" t="s">
        <v>2620</v>
      </c>
      <c r="H126" s="885"/>
      <c r="I126" s="997" t="s">
        <v>2621</v>
      </c>
      <c r="J126" s="887"/>
      <c r="K126" s="887">
        <v>9</v>
      </c>
      <c r="L126" s="885"/>
      <c r="M126" s="998">
        <v>19.95</v>
      </c>
      <c r="N126" s="889"/>
      <c r="O126" s="889">
        <v>23.8</v>
      </c>
      <c r="P126" s="889"/>
      <c r="Q126" s="875">
        <v>14</v>
      </c>
      <c r="R126" s="875"/>
      <c r="S126" s="890">
        <v>0.161764705882353</v>
      </c>
      <c r="T126" s="885"/>
      <c r="U126" s="875">
        <v>28</v>
      </c>
      <c r="V126" s="877"/>
      <c r="W126" s="891">
        <v>28</v>
      </c>
      <c r="X126" s="891"/>
      <c r="Y126" s="891"/>
      <c r="Z126" s="891"/>
      <c r="AA126" s="874">
        <f t="shared" si="3"/>
        <v>7.4482449999999965</v>
      </c>
      <c r="AB126" s="885"/>
      <c r="AC126" s="887"/>
      <c r="AD126" s="887"/>
      <c r="AE126" s="885"/>
      <c r="AF126" s="885"/>
      <c r="AG126" s="885"/>
      <c r="AH126" s="885"/>
      <c r="AI126" s="892"/>
      <c r="AJ126" s="893"/>
      <c r="AK126" s="893"/>
      <c r="AL126" s="893"/>
      <c r="AM126" s="893"/>
      <c r="AN126" s="893"/>
      <c r="AO126" s="894"/>
      <c r="AP126" s="894"/>
      <c r="AQ126" s="894"/>
      <c r="AR126" s="894"/>
      <c r="AS126" s="894"/>
      <c r="AT126" s="894"/>
      <c r="AU126" s="894"/>
      <c r="AV126" s="894"/>
      <c r="AW126" s="894"/>
      <c r="AX126" s="894"/>
      <c r="AY126" s="894"/>
      <c r="AZ126" s="894"/>
      <c r="BA126" s="894"/>
      <c r="BB126" s="894"/>
      <c r="BC126" s="894"/>
      <c r="BD126" s="894"/>
      <c r="BE126" s="894"/>
      <c r="BF126" s="894"/>
      <c r="BG126" s="894"/>
      <c r="BH126" s="894"/>
      <c r="BI126" s="894"/>
      <c r="BJ126" s="894"/>
      <c r="BK126" s="894"/>
      <c r="BL126" s="894"/>
      <c r="BM126" s="894"/>
      <c r="BN126" s="894"/>
      <c r="BO126" s="894"/>
      <c r="BP126" s="894"/>
      <c r="BQ126" s="894"/>
      <c r="BR126" s="894"/>
      <c r="BS126" s="894"/>
      <c r="BT126" s="894"/>
      <c r="BU126" s="894"/>
      <c r="BV126" s="894"/>
      <c r="BW126" s="894"/>
      <c r="BX126" s="894"/>
      <c r="BY126" s="894"/>
      <c r="BZ126" s="894"/>
      <c r="CA126" s="894"/>
      <c r="CB126" s="894"/>
      <c r="CC126" s="894"/>
      <c r="CD126" s="894"/>
      <c r="CE126" s="894"/>
      <c r="CF126" s="894"/>
      <c r="CG126" s="894"/>
      <c r="CH126" s="894"/>
      <c r="CI126" s="894"/>
      <c r="CJ126" s="894"/>
      <c r="CK126" s="894"/>
      <c r="CL126" s="894"/>
      <c r="CM126" s="894"/>
      <c r="CN126" s="894"/>
      <c r="CO126" s="894"/>
      <c r="CP126" s="894"/>
      <c r="CQ126" s="894"/>
      <c r="CR126" s="894"/>
      <c r="CS126" s="894"/>
      <c r="CT126" s="894"/>
      <c r="CU126" s="894"/>
      <c r="CV126" s="894"/>
      <c r="CW126" s="894"/>
      <c r="CX126" s="894"/>
      <c r="CY126" s="894"/>
      <c r="CZ126" s="894"/>
      <c r="DA126" s="894"/>
      <c r="DB126" s="894"/>
      <c r="DC126" s="894"/>
      <c r="DD126" s="894"/>
      <c r="DE126" s="894"/>
      <c r="DF126" s="894"/>
      <c r="DG126" s="894"/>
      <c r="DH126" s="894"/>
      <c r="DI126" s="894"/>
      <c r="DJ126" s="894"/>
      <c r="DK126" s="894"/>
      <c r="DL126" s="894"/>
      <c r="DM126" s="894"/>
      <c r="DN126" s="894"/>
      <c r="DO126" s="894"/>
      <c r="DP126" s="894"/>
      <c r="DQ126" s="894"/>
      <c r="DR126" s="894"/>
      <c r="DS126" s="894"/>
      <c r="DT126" s="894"/>
      <c r="DU126" s="894"/>
      <c r="DV126" s="894"/>
      <c r="DW126" s="894"/>
      <c r="DX126" s="894"/>
      <c r="DY126" s="894"/>
      <c r="DZ126" s="894"/>
      <c r="EA126" s="894"/>
      <c r="EB126" s="894"/>
      <c r="EC126" s="894"/>
      <c r="ED126" s="894"/>
      <c r="EE126" s="894"/>
      <c r="EF126" s="894"/>
      <c r="EG126" s="894"/>
      <c r="EH126" s="894"/>
      <c r="EI126" s="894"/>
      <c r="EJ126" s="894"/>
      <c r="EK126" s="894"/>
      <c r="EL126" s="894"/>
      <c r="EM126" s="894"/>
      <c r="EN126" s="894"/>
      <c r="EO126" s="894"/>
      <c r="EP126" s="894"/>
      <c r="EQ126" s="894"/>
      <c r="ER126" s="894"/>
      <c r="ES126" s="894"/>
      <c r="ET126" s="894"/>
      <c r="EU126" s="894"/>
      <c r="EV126" s="894"/>
      <c r="EW126" s="894"/>
      <c r="EX126" s="894"/>
      <c r="EY126" s="894"/>
      <c r="EZ126" s="894"/>
      <c r="FA126" s="894"/>
      <c r="FB126" s="894"/>
      <c r="FC126" s="894"/>
      <c r="FD126" s="894"/>
      <c r="FE126" s="894"/>
      <c r="FF126" s="894"/>
      <c r="FG126" s="894"/>
      <c r="FH126" s="894"/>
      <c r="FI126" s="894"/>
      <c r="FJ126" s="894"/>
      <c r="FK126" s="894"/>
      <c r="FL126" s="894"/>
      <c r="FM126" s="894"/>
      <c r="FN126" s="894"/>
      <c r="FO126" s="894"/>
      <c r="FP126" s="894"/>
      <c r="FQ126" s="894"/>
      <c r="FR126" s="894"/>
      <c r="FS126" s="894"/>
      <c r="FT126" s="894"/>
      <c r="FU126" s="894"/>
      <c r="FV126" s="894"/>
      <c r="FW126" s="894"/>
      <c r="FX126" s="894"/>
      <c r="FY126" s="894"/>
      <c r="FZ126" s="894"/>
      <c r="GA126" s="894"/>
      <c r="GB126" s="894"/>
      <c r="GC126" s="894"/>
      <c r="GD126" s="894"/>
      <c r="GE126" s="894"/>
      <c r="GF126" s="894"/>
      <c r="GG126" s="894"/>
      <c r="GH126" s="894"/>
      <c r="GI126" s="894"/>
      <c r="GJ126" s="894"/>
      <c r="GK126" s="894"/>
      <c r="GL126" s="894"/>
      <c r="GM126" s="894"/>
      <c r="GN126" s="894"/>
      <c r="GO126" s="894"/>
      <c r="GP126" s="894"/>
      <c r="GQ126" s="894"/>
      <c r="GR126" s="894"/>
      <c r="GS126" s="894"/>
      <c r="GT126" s="894"/>
      <c r="GU126" s="894"/>
      <c r="GV126" s="894"/>
      <c r="GW126" s="894"/>
      <c r="GX126" s="894"/>
      <c r="GY126" s="894"/>
      <c r="GZ126" s="894"/>
      <c r="HA126" s="894"/>
      <c r="HB126" s="894"/>
      <c r="HC126" s="894"/>
      <c r="HD126" s="894"/>
      <c r="HE126" s="894"/>
      <c r="HF126" s="894"/>
      <c r="HG126" s="894"/>
      <c r="HH126" s="894"/>
      <c r="HI126" s="894"/>
      <c r="HJ126" s="894"/>
      <c r="HK126" s="894"/>
      <c r="HL126" s="894"/>
      <c r="HM126" s="894"/>
      <c r="HN126" s="894"/>
      <c r="HO126" s="894"/>
      <c r="HP126" s="894"/>
      <c r="HQ126" s="894"/>
      <c r="HR126" s="894"/>
      <c r="HS126" s="894"/>
      <c r="HT126" s="894"/>
      <c r="HU126" s="894"/>
      <c r="HV126" s="894"/>
      <c r="HW126" s="894"/>
      <c r="HX126" s="894"/>
      <c r="HY126" s="894"/>
      <c r="HZ126" s="894"/>
      <c r="IA126" s="894"/>
      <c r="IB126" s="894"/>
      <c r="IC126" s="894"/>
      <c r="ID126" s="894"/>
      <c r="IE126" s="894"/>
      <c r="IF126" s="894"/>
      <c r="IG126" s="894"/>
      <c r="IH126" s="894"/>
      <c r="II126" s="894"/>
      <c r="IJ126" s="894"/>
      <c r="IK126" s="894"/>
      <c r="IL126" s="894"/>
      <c r="IM126" s="894"/>
      <c r="IN126" s="894"/>
      <c r="IO126" s="894"/>
      <c r="IP126" s="894"/>
      <c r="IQ126" s="894"/>
      <c r="IR126" s="894"/>
      <c r="IS126" s="894"/>
      <c r="IT126" s="894"/>
      <c r="IU126" s="894"/>
      <c r="IV126" s="894"/>
    </row>
  </sheetData>
  <mergeCells count="20">
    <mergeCell ref="AF1:AF2"/>
    <mergeCell ref="AG1:AG2"/>
    <mergeCell ref="S1:T1"/>
    <mergeCell ref="W1:Z1"/>
    <mergeCell ref="AB1:AB2"/>
    <mergeCell ref="AC1:AC2"/>
    <mergeCell ref="AD1:AD2"/>
    <mergeCell ref="AE1:AE2"/>
    <mergeCell ref="H1:H2"/>
    <mergeCell ref="I1:I2"/>
    <mergeCell ref="J1:J2"/>
    <mergeCell ref="K1:K2"/>
    <mergeCell ref="M1:N1"/>
    <mergeCell ref="O1:R1"/>
    <mergeCell ref="A1:A2"/>
    <mergeCell ref="B1:B2"/>
    <mergeCell ref="C1:C2"/>
    <mergeCell ref="D1:D2"/>
    <mergeCell ref="E1:E2"/>
    <mergeCell ref="G1:G2"/>
  </mergeCells>
  <phoneticPr fontId="1" type="noConversion"/>
  <pageMargins left="0.7" right="0.7" top="0.75" bottom="0.75" header="0.3" footer="0.3"/>
  <pageSetup paperSize="9" orientation="portrait" r:id="rId1"/>
  <legacyDrawing r:id="rId2"/>
</worksheet>
</file>

<file path=xl/worksheets/sheet10.xml><?xml version="1.0" encoding="utf-8"?>
<worksheet xmlns="http://schemas.openxmlformats.org/spreadsheetml/2006/main" xmlns:r="http://schemas.openxmlformats.org/officeDocument/2006/relationships">
  <dimension ref="A1:IW16"/>
  <sheetViews>
    <sheetView topLeftCell="H7" workbookViewId="0">
      <selection activeCell="M11" sqref="M11"/>
    </sheetView>
  </sheetViews>
  <sheetFormatPr defaultRowHeight="13.5"/>
  <sheetData>
    <row r="1" spans="1:257" s="284" customFormat="1" ht="21.75" customHeight="1">
      <c r="A1" s="651" t="s">
        <v>865</v>
      </c>
      <c r="B1" s="652"/>
      <c r="C1" s="652"/>
      <c r="D1" s="652"/>
      <c r="E1" s="652"/>
      <c r="F1" s="652"/>
      <c r="G1" s="652"/>
      <c r="H1" s="652"/>
      <c r="I1" s="652"/>
      <c r="J1" s="652"/>
      <c r="K1" s="653"/>
      <c r="L1" s="654"/>
      <c r="M1" s="652"/>
      <c r="N1" s="652"/>
      <c r="O1" s="652"/>
      <c r="P1" s="652"/>
      <c r="Q1" s="652"/>
      <c r="R1" s="652"/>
      <c r="S1" s="652"/>
      <c r="T1" s="652"/>
      <c r="U1" s="652"/>
      <c r="V1" s="652"/>
      <c r="W1" s="652"/>
      <c r="X1" s="652"/>
      <c r="Y1" s="652"/>
      <c r="Z1" s="653"/>
      <c r="AA1" s="655" t="s">
        <v>1</v>
      </c>
      <c r="AB1" s="652"/>
      <c r="AC1" s="653"/>
      <c r="AD1" s="656" t="s">
        <v>2</v>
      </c>
      <c r="AE1" s="281"/>
      <c r="AF1" s="282"/>
      <c r="AG1" s="282"/>
      <c r="AH1" s="282"/>
      <c r="AI1" s="282"/>
      <c r="AJ1" s="282"/>
      <c r="AK1" s="283"/>
      <c r="AL1" s="283"/>
      <c r="AM1" s="283"/>
      <c r="AN1" s="283"/>
      <c r="AO1" s="283"/>
      <c r="AP1" s="283"/>
      <c r="AQ1" s="283"/>
      <c r="AR1" s="283"/>
      <c r="AS1" s="283"/>
      <c r="AT1" s="283"/>
      <c r="AU1" s="283"/>
      <c r="AV1" s="283"/>
      <c r="AW1" s="283"/>
      <c r="AX1" s="283"/>
      <c r="AY1" s="283"/>
      <c r="AZ1" s="283"/>
      <c r="BA1" s="283"/>
      <c r="BB1" s="283"/>
      <c r="BC1" s="283"/>
      <c r="BD1" s="283"/>
      <c r="BE1" s="283"/>
      <c r="BF1" s="283"/>
      <c r="BG1" s="283"/>
      <c r="BH1" s="283"/>
      <c r="BI1" s="283"/>
      <c r="BJ1" s="283"/>
      <c r="BK1" s="283"/>
      <c r="BL1" s="283"/>
      <c r="BM1" s="283"/>
      <c r="BN1" s="283"/>
      <c r="BO1" s="283"/>
      <c r="BP1" s="283"/>
      <c r="BQ1" s="283"/>
      <c r="BR1" s="283"/>
      <c r="BS1" s="283"/>
      <c r="BT1" s="283"/>
      <c r="BU1" s="283"/>
      <c r="BV1" s="283"/>
      <c r="BW1" s="283"/>
      <c r="BX1" s="283"/>
      <c r="BY1" s="283"/>
      <c r="BZ1" s="283"/>
      <c r="CA1" s="283"/>
      <c r="CB1" s="283"/>
      <c r="CC1" s="283"/>
      <c r="CD1" s="283"/>
      <c r="CE1" s="283"/>
      <c r="CF1" s="283"/>
      <c r="CG1" s="283"/>
      <c r="CH1" s="283"/>
      <c r="CI1" s="283"/>
      <c r="CJ1" s="283"/>
      <c r="CK1" s="283"/>
      <c r="CL1" s="283"/>
      <c r="CM1" s="283"/>
      <c r="CN1" s="283"/>
      <c r="CO1" s="283"/>
      <c r="CP1" s="283"/>
      <c r="CQ1" s="283"/>
      <c r="CR1" s="283"/>
      <c r="CS1" s="283"/>
      <c r="CT1" s="283"/>
      <c r="CU1" s="283"/>
      <c r="CV1" s="283"/>
      <c r="CW1" s="283"/>
      <c r="CX1" s="283"/>
      <c r="CY1" s="283"/>
      <c r="CZ1" s="283"/>
      <c r="DA1" s="283"/>
      <c r="DB1" s="283"/>
      <c r="DC1" s="283"/>
      <c r="DD1" s="283"/>
      <c r="DE1" s="283"/>
      <c r="DF1" s="283"/>
      <c r="DG1" s="283"/>
      <c r="DH1" s="283"/>
      <c r="DI1" s="283"/>
      <c r="DJ1" s="283"/>
      <c r="DK1" s="283"/>
      <c r="DL1" s="283"/>
      <c r="DM1" s="283"/>
      <c r="DN1" s="283"/>
      <c r="DO1" s="283"/>
      <c r="DP1" s="283"/>
      <c r="DQ1" s="283"/>
      <c r="DR1" s="283"/>
      <c r="DS1" s="283"/>
      <c r="DT1" s="283"/>
      <c r="DU1" s="283"/>
      <c r="DV1" s="283"/>
      <c r="DW1" s="283"/>
      <c r="DX1" s="283"/>
      <c r="DY1" s="283"/>
      <c r="DZ1" s="283"/>
      <c r="EA1" s="283"/>
      <c r="EB1" s="283"/>
      <c r="EC1" s="283"/>
      <c r="ED1" s="283"/>
      <c r="EE1" s="283"/>
      <c r="EF1" s="283"/>
      <c r="EG1" s="283"/>
      <c r="EH1" s="283"/>
      <c r="EI1" s="283"/>
      <c r="EJ1" s="283"/>
      <c r="EK1" s="283"/>
      <c r="EL1" s="283"/>
      <c r="EM1" s="283"/>
      <c r="EN1" s="283"/>
      <c r="EO1" s="283"/>
      <c r="EP1" s="283"/>
      <c r="EQ1" s="283"/>
      <c r="ER1" s="283"/>
      <c r="ES1" s="283"/>
      <c r="ET1" s="283"/>
      <c r="EU1" s="283"/>
      <c r="EV1" s="283"/>
      <c r="EW1" s="283"/>
      <c r="EX1" s="283"/>
      <c r="EY1" s="283"/>
      <c r="EZ1" s="283"/>
      <c r="FA1" s="283"/>
      <c r="FB1" s="283"/>
      <c r="FC1" s="283"/>
      <c r="FD1" s="283"/>
      <c r="FE1" s="283"/>
      <c r="FF1" s="283"/>
      <c r="FG1" s="283"/>
      <c r="FH1" s="283"/>
      <c r="FI1" s="283"/>
      <c r="FJ1" s="283"/>
      <c r="FK1" s="283"/>
      <c r="FL1" s="283"/>
      <c r="FM1" s="283"/>
      <c r="FN1" s="283"/>
      <c r="FO1" s="283"/>
      <c r="FP1" s="283"/>
      <c r="FQ1" s="283"/>
      <c r="FR1" s="283"/>
      <c r="FS1" s="283"/>
      <c r="FT1" s="283"/>
      <c r="FU1" s="283"/>
      <c r="FV1" s="283"/>
      <c r="FW1" s="283"/>
      <c r="FX1" s="283"/>
      <c r="FY1" s="283"/>
      <c r="FZ1" s="283"/>
      <c r="GA1" s="283"/>
      <c r="GB1" s="283"/>
      <c r="GC1" s="283"/>
      <c r="GD1" s="283"/>
      <c r="GE1" s="283"/>
      <c r="GF1" s="283"/>
      <c r="GG1" s="283"/>
      <c r="GH1" s="283"/>
      <c r="GI1" s="283"/>
      <c r="GJ1" s="283"/>
      <c r="GK1" s="283"/>
      <c r="GL1" s="283"/>
      <c r="GM1" s="283"/>
      <c r="GN1" s="283"/>
      <c r="GO1" s="283"/>
      <c r="GP1" s="283"/>
      <c r="GQ1" s="283"/>
      <c r="GR1" s="283"/>
      <c r="GS1" s="283"/>
      <c r="GT1" s="283"/>
      <c r="GU1" s="283"/>
      <c r="GV1" s="283"/>
      <c r="GW1" s="283"/>
      <c r="GX1" s="283"/>
      <c r="GY1" s="283"/>
      <c r="GZ1" s="283"/>
      <c r="HA1" s="283"/>
      <c r="HB1" s="283"/>
      <c r="HC1" s="283"/>
      <c r="HD1" s="283"/>
      <c r="HE1" s="283"/>
      <c r="HF1" s="283"/>
      <c r="HG1" s="283"/>
      <c r="HH1" s="283"/>
      <c r="HI1" s="283"/>
      <c r="HJ1" s="283"/>
      <c r="HK1" s="283"/>
      <c r="HL1" s="283"/>
      <c r="HM1" s="283"/>
      <c r="HN1" s="283"/>
      <c r="HO1" s="283"/>
      <c r="HP1" s="283"/>
      <c r="HQ1" s="283"/>
      <c r="HR1" s="283"/>
      <c r="HS1" s="283"/>
      <c r="HT1" s="283"/>
      <c r="HU1" s="283"/>
      <c r="HV1" s="283"/>
      <c r="HW1" s="283"/>
      <c r="HX1" s="283"/>
      <c r="HY1" s="283"/>
      <c r="HZ1" s="283"/>
      <c r="IA1" s="283"/>
      <c r="IB1" s="283"/>
      <c r="IC1" s="283"/>
      <c r="ID1" s="283"/>
      <c r="IE1" s="283"/>
      <c r="IF1" s="283"/>
      <c r="IG1" s="283"/>
      <c r="IH1" s="283"/>
      <c r="II1" s="283"/>
      <c r="IJ1" s="283"/>
      <c r="IK1" s="283"/>
      <c r="IL1" s="283"/>
      <c r="IM1" s="283"/>
      <c r="IN1" s="283"/>
      <c r="IO1" s="283"/>
      <c r="IP1" s="283"/>
      <c r="IQ1" s="283"/>
      <c r="IR1" s="283"/>
      <c r="IS1" s="283"/>
      <c r="IT1" s="283"/>
      <c r="IU1" s="283"/>
      <c r="IV1" s="283"/>
      <c r="IW1" s="283"/>
    </row>
    <row r="2" spans="1:257" s="284" customFormat="1" ht="21.75" customHeight="1">
      <c r="A2" s="659" t="s">
        <v>3</v>
      </c>
      <c r="B2" s="659" t="s">
        <v>4</v>
      </c>
      <c r="C2" s="659" t="s">
        <v>1151</v>
      </c>
      <c r="D2" s="659" t="s">
        <v>1152</v>
      </c>
      <c r="E2" s="659" t="s">
        <v>7</v>
      </c>
      <c r="F2" s="125" t="s">
        <v>8</v>
      </c>
      <c r="G2" s="659" t="s">
        <v>9</v>
      </c>
      <c r="H2" s="650" t="s">
        <v>1153</v>
      </c>
      <c r="I2" s="659" t="s">
        <v>11</v>
      </c>
      <c r="J2" s="650" t="s">
        <v>384</v>
      </c>
      <c r="K2" s="661" t="s">
        <v>385</v>
      </c>
      <c r="L2" s="125" t="s">
        <v>14</v>
      </c>
      <c r="M2" s="662" t="s">
        <v>15</v>
      </c>
      <c r="N2" s="647"/>
      <c r="O2" s="646" t="s">
        <v>869</v>
      </c>
      <c r="P2" s="647"/>
      <c r="Q2" s="646" t="s">
        <v>870</v>
      </c>
      <c r="R2" s="647"/>
      <c r="S2" s="648" t="s">
        <v>388</v>
      </c>
      <c r="T2" s="649"/>
      <c r="U2" s="649"/>
      <c r="V2" s="647"/>
      <c r="W2" s="126" t="s">
        <v>389</v>
      </c>
      <c r="X2" s="650" t="s">
        <v>20</v>
      </c>
      <c r="Y2" s="650" t="s">
        <v>21</v>
      </c>
      <c r="Z2" s="650" t="s">
        <v>22</v>
      </c>
      <c r="AA2" s="644" t="s">
        <v>23</v>
      </c>
      <c r="AB2" s="644" t="s">
        <v>24</v>
      </c>
      <c r="AC2" s="644" t="s">
        <v>25</v>
      </c>
      <c r="AD2" s="657"/>
      <c r="AE2" s="285"/>
      <c r="AF2" s="286"/>
      <c r="AG2" s="286"/>
      <c r="AH2" s="286"/>
      <c r="AI2" s="286"/>
      <c r="AJ2" s="286"/>
      <c r="AK2" s="283"/>
      <c r="AL2" s="283"/>
      <c r="AM2" s="283"/>
      <c r="AN2" s="283"/>
      <c r="AO2" s="283"/>
      <c r="AP2" s="283"/>
      <c r="AQ2" s="283"/>
      <c r="AR2" s="283"/>
      <c r="AS2" s="283"/>
      <c r="AT2" s="283"/>
      <c r="AU2" s="283"/>
      <c r="AV2" s="283"/>
      <c r="AW2" s="283"/>
      <c r="AX2" s="283"/>
      <c r="AY2" s="283"/>
      <c r="AZ2" s="283"/>
      <c r="BA2" s="283"/>
      <c r="BB2" s="283"/>
      <c r="BC2" s="283"/>
      <c r="BD2" s="283"/>
      <c r="BE2" s="283"/>
      <c r="BF2" s="283"/>
      <c r="BG2" s="283"/>
      <c r="BH2" s="283"/>
      <c r="BI2" s="283"/>
      <c r="BJ2" s="283"/>
      <c r="BK2" s="283"/>
      <c r="BL2" s="283"/>
      <c r="BM2" s="283"/>
      <c r="BN2" s="283"/>
      <c r="BO2" s="283"/>
      <c r="BP2" s="283"/>
      <c r="BQ2" s="283"/>
      <c r="BR2" s="283"/>
      <c r="BS2" s="283"/>
      <c r="BT2" s="283"/>
      <c r="BU2" s="283"/>
      <c r="BV2" s="283"/>
      <c r="BW2" s="283"/>
      <c r="BX2" s="283"/>
      <c r="BY2" s="283"/>
      <c r="BZ2" s="283"/>
      <c r="CA2" s="283"/>
      <c r="CB2" s="283"/>
      <c r="CC2" s="283"/>
      <c r="CD2" s="283"/>
      <c r="CE2" s="283"/>
      <c r="CF2" s="283"/>
      <c r="CG2" s="283"/>
      <c r="CH2" s="283"/>
      <c r="CI2" s="283"/>
      <c r="CJ2" s="283"/>
      <c r="CK2" s="283"/>
      <c r="CL2" s="283"/>
      <c r="CM2" s="283"/>
      <c r="CN2" s="283"/>
      <c r="CO2" s="283"/>
      <c r="CP2" s="283"/>
      <c r="CQ2" s="283"/>
      <c r="CR2" s="283"/>
      <c r="CS2" s="283"/>
      <c r="CT2" s="283"/>
      <c r="CU2" s="283"/>
      <c r="CV2" s="283"/>
      <c r="CW2" s="283"/>
      <c r="CX2" s="283"/>
      <c r="CY2" s="283"/>
      <c r="CZ2" s="283"/>
      <c r="DA2" s="283"/>
      <c r="DB2" s="283"/>
      <c r="DC2" s="283"/>
      <c r="DD2" s="283"/>
      <c r="DE2" s="283"/>
      <c r="DF2" s="283"/>
      <c r="DG2" s="283"/>
      <c r="DH2" s="283"/>
      <c r="DI2" s="283"/>
      <c r="DJ2" s="283"/>
      <c r="DK2" s="283"/>
      <c r="DL2" s="283"/>
      <c r="DM2" s="283"/>
      <c r="DN2" s="283"/>
      <c r="DO2" s="283"/>
      <c r="DP2" s="283"/>
      <c r="DQ2" s="283"/>
      <c r="DR2" s="283"/>
      <c r="DS2" s="283"/>
      <c r="DT2" s="283"/>
      <c r="DU2" s="283"/>
      <c r="DV2" s="283"/>
      <c r="DW2" s="283"/>
      <c r="DX2" s="283"/>
      <c r="DY2" s="283"/>
      <c r="DZ2" s="283"/>
      <c r="EA2" s="283"/>
      <c r="EB2" s="283"/>
      <c r="EC2" s="283"/>
      <c r="ED2" s="283"/>
      <c r="EE2" s="283"/>
      <c r="EF2" s="283"/>
      <c r="EG2" s="283"/>
      <c r="EH2" s="283"/>
      <c r="EI2" s="283"/>
      <c r="EJ2" s="283"/>
      <c r="EK2" s="283"/>
      <c r="EL2" s="283"/>
      <c r="EM2" s="283"/>
      <c r="EN2" s="283"/>
      <c r="EO2" s="283"/>
      <c r="EP2" s="283"/>
      <c r="EQ2" s="283"/>
      <c r="ER2" s="283"/>
      <c r="ES2" s="283"/>
      <c r="ET2" s="283"/>
      <c r="EU2" s="283"/>
      <c r="EV2" s="283"/>
      <c r="EW2" s="283"/>
      <c r="EX2" s="283"/>
      <c r="EY2" s="283"/>
      <c r="EZ2" s="283"/>
      <c r="FA2" s="283"/>
      <c r="FB2" s="283"/>
      <c r="FC2" s="283"/>
      <c r="FD2" s="283"/>
      <c r="FE2" s="283"/>
      <c r="FF2" s="283"/>
      <c r="FG2" s="283"/>
      <c r="FH2" s="283"/>
      <c r="FI2" s="283"/>
      <c r="FJ2" s="283"/>
      <c r="FK2" s="283"/>
      <c r="FL2" s="283"/>
      <c r="FM2" s="283"/>
      <c r="FN2" s="283"/>
      <c r="FO2" s="283"/>
      <c r="FP2" s="283"/>
      <c r="FQ2" s="283"/>
      <c r="FR2" s="283"/>
      <c r="FS2" s="283"/>
      <c r="FT2" s="283"/>
      <c r="FU2" s="283"/>
      <c r="FV2" s="283"/>
      <c r="FW2" s="283"/>
      <c r="FX2" s="283"/>
      <c r="FY2" s="283"/>
      <c r="FZ2" s="283"/>
      <c r="GA2" s="283"/>
      <c r="GB2" s="283"/>
      <c r="GC2" s="283"/>
      <c r="GD2" s="283"/>
      <c r="GE2" s="283"/>
      <c r="GF2" s="283"/>
      <c r="GG2" s="283"/>
      <c r="GH2" s="283"/>
      <c r="GI2" s="283"/>
      <c r="GJ2" s="283"/>
      <c r="GK2" s="283"/>
      <c r="GL2" s="283"/>
      <c r="GM2" s="283"/>
      <c r="GN2" s="283"/>
      <c r="GO2" s="283"/>
      <c r="GP2" s="283"/>
      <c r="GQ2" s="283"/>
      <c r="GR2" s="283"/>
      <c r="GS2" s="283"/>
      <c r="GT2" s="283"/>
      <c r="GU2" s="283"/>
      <c r="GV2" s="283"/>
      <c r="GW2" s="283"/>
      <c r="GX2" s="283"/>
      <c r="GY2" s="283"/>
      <c r="GZ2" s="283"/>
      <c r="HA2" s="283"/>
      <c r="HB2" s="283"/>
      <c r="HC2" s="283"/>
      <c r="HD2" s="283"/>
      <c r="HE2" s="283"/>
      <c r="HF2" s="283"/>
      <c r="HG2" s="283"/>
      <c r="HH2" s="283"/>
      <c r="HI2" s="283"/>
      <c r="HJ2" s="283"/>
      <c r="HK2" s="283"/>
      <c r="HL2" s="283"/>
      <c r="HM2" s="283"/>
      <c r="HN2" s="283"/>
      <c r="HO2" s="283"/>
      <c r="HP2" s="283"/>
      <c r="HQ2" s="283"/>
      <c r="HR2" s="283"/>
      <c r="HS2" s="283"/>
      <c r="HT2" s="283"/>
      <c r="HU2" s="283"/>
      <c r="HV2" s="283"/>
      <c r="HW2" s="283"/>
      <c r="HX2" s="283"/>
      <c r="HY2" s="283"/>
      <c r="HZ2" s="283"/>
      <c r="IA2" s="283"/>
      <c r="IB2" s="283"/>
      <c r="IC2" s="283"/>
      <c r="ID2" s="283"/>
      <c r="IE2" s="283"/>
      <c r="IF2" s="283"/>
      <c r="IG2" s="283"/>
      <c r="IH2" s="283"/>
      <c r="II2" s="283"/>
      <c r="IJ2" s="283"/>
      <c r="IK2" s="283"/>
      <c r="IL2" s="283"/>
      <c r="IM2" s="283"/>
      <c r="IN2" s="283"/>
      <c r="IO2" s="283"/>
      <c r="IP2" s="283"/>
      <c r="IQ2" s="283"/>
      <c r="IR2" s="283"/>
      <c r="IS2" s="283"/>
      <c r="IT2" s="283"/>
      <c r="IU2" s="283"/>
      <c r="IV2" s="283"/>
      <c r="IW2" s="283"/>
    </row>
    <row r="3" spans="1:257" s="284" customFormat="1" ht="21.75" customHeight="1">
      <c r="A3" s="660"/>
      <c r="B3" s="660"/>
      <c r="C3" s="660"/>
      <c r="D3" s="660"/>
      <c r="E3" s="660"/>
      <c r="F3" s="191" t="s">
        <v>390</v>
      </c>
      <c r="G3" s="660"/>
      <c r="H3" s="645"/>
      <c r="I3" s="660"/>
      <c r="J3" s="645"/>
      <c r="K3" s="660"/>
      <c r="L3" s="191" t="s">
        <v>27</v>
      </c>
      <c r="M3" s="192" t="s">
        <v>28</v>
      </c>
      <c r="N3" s="193" t="s">
        <v>391</v>
      </c>
      <c r="O3" s="192" t="s">
        <v>28</v>
      </c>
      <c r="P3" s="192" t="s">
        <v>392</v>
      </c>
      <c r="Q3" s="192" t="s">
        <v>28</v>
      </c>
      <c r="R3" s="193" t="s">
        <v>392</v>
      </c>
      <c r="S3" s="191" t="s">
        <v>31</v>
      </c>
      <c r="T3" s="191" t="s">
        <v>32</v>
      </c>
      <c r="U3" s="191" t="s">
        <v>33</v>
      </c>
      <c r="V3" s="191" t="s">
        <v>34</v>
      </c>
      <c r="W3" s="128" t="s">
        <v>874</v>
      </c>
      <c r="X3" s="645"/>
      <c r="Y3" s="645"/>
      <c r="Z3" s="645"/>
      <c r="AA3" s="645"/>
      <c r="AB3" s="645"/>
      <c r="AC3" s="645"/>
      <c r="AD3" s="658"/>
      <c r="AE3" s="287"/>
      <c r="AF3" s="288"/>
      <c r="AG3" s="288"/>
      <c r="AH3" s="288"/>
      <c r="AI3" s="288"/>
      <c r="AJ3" s="288"/>
      <c r="AK3" s="283"/>
      <c r="AL3" s="283"/>
      <c r="AM3" s="283"/>
      <c r="AN3" s="283"/>
      <c r="AO3" s="283"/>
      <c r="AP3" s="283"/>
      <c r="AQ3" s="283"/>
      <c r="AR3" s="283"/>
      <c r="AS3" s="283"/>
      <c r="AT3" s="283"/>
      <c r="AU3" s="283"/>
      <c r="AV3" s="283"/>
      <c r="AW3" s="283"/>
      <c r="AX3" s="283"/>
      <c r="AY3" s="283"/>
      <c r="AZ3" s="283"/>
      <c r="BA3" s="283"/>
      <c r="BB3" s="283"/>
      <c r="BC3" s="283"/>
      <c r="BD3" s="283"/>
      <c r="BE3" s="283"/>
      <c r="BF3" s="283"/>
      <c r="BG3" s="283"/>
      <c r="BH3" s="283"/>
      <c r="BI3" s="283"/>
      <c r="BJ3" s="283"/>
      <c r="BK3" s="283"/>
      <c r="BL3" s="283"/>
      <c r="BM3" s="283"/>
      <c r="BN3" s="283"/>
      <c r="BO3" s="283"/>
      <c r="BP3" s="283"/>
      <c r="BQ3" s="283"/>
      <c r="BR3" s="283"/>
      <c r="BS3" s="283"/>
      <c r="BT3" s="283"/>
      <c r="BU3" s="283"/>
      <c r="BV3" s="283"/>
      <c r="BW3" s="283"/>
      <c r="BX3" s="283"/>
      <c r="BY3" s="283"/>
      <c r="BZ3" s="283"/>
      <c r="CA3" s="283"/>
      <c r="CB3" s="283"/>
      <c r="CC3" s="283"/>
      <c r="CD3" s="283"/>
      <c r="CE3" s="283"/>
      <c r="CF3" s="283"/>
      <c r="CG3" s="283"/>
      <c r="CH3" s="283"/>
      <c r="CI3" s="283"/>
      <c r="CJ3" s="283"/>
      <c r="CK3" s="283"/>
      <c r="CL3" s="283"/>
      <c r="CM3" s="283"/>
      <c r="CN3" s="283"/>
      <c r="CO3" s="283"/>
      <c r="CP3" s="283"/>
      <c r="CQ3" s="283"/>
      <c r="CR3" s="283"/>
      <c r="CS3" s="283"/>
      <c r="CT3" s="283"/>
      <c r="CU3" s="283"/>
      <c r="CV3" s="283"/>
      <c r="CW3" s="283"/>
      <c r="CX3" s="283"/>
      <c r="CY3" s="283"/>
      <c r="CZ3" s="283"/>
      <c r="DA3" s="283"/>
      <c r="DB3" s="283"/>
      <c r="DC3" s="283"/>
      <c r="DD3" s="283"/>
      <c r="DE3" s="283"/>
      <c r="DF3" s="283"/>
      <c r="DG3" s="283"/>
      <c r="DH3" s="283"/>
      <c r="DI3" s="283"/>
      <c r="DJ3" s="283"/>
      <c r="DK3" s="283"/>
      <c r="DL3" s="283"/>
      <c r="DM3" s="283"/>
      <c r="DN3" s="283"/>
      <c r="DO3" s="283"/>
      <c r="DP3" s="283"/>
      <c r="DQ3" s="283"/>
      <c r="DR3" s="283"/>
      <c r="DS3" s="283"/>
      <c r="DT3" s="283"/>
      <c r="DU3" s="283"/>
      <c r="DV3" s="283"/>
      <c r="DW3" s="283"/>
      <c r="DX3" s="283"/>
      <c r="DY3" s="283"/>
      <c r="DZ3" s="283"/>
      <c r="EA3" s="283"/>
      <c r="EB3" s="283"/>
      <c r="EC3" s="283"/>
      <c r="ED3" s="283"/>
      <c r="EE3" s="283"/>
      <c r="EF3" s="283"/>
      <c r="EG3" s="283"/>
      <c r="EH3" s="283"/>
      <c r="EI3" s="283"/>
      <c r="EJ3" s="283"/>
      <c r="EK3" s="283"/>
      <c r="EL3" s="283"/>
      <c r="EM3" s="283"/>
      <c r="EN3" s="283"/>
      <c r="EO3" s="283"/>
      <c r="EP3" s="283"/>
      <c r="EQ3" s="283"/>
      <c r="ER3" s="283"/>
      <c r="ES3" s="283"/>
      <c r="ET3" s="283"/>
      <c r="EU3" s="283"/>
      <c r="EV3" s="283"/>
      <c r="EW3" s="283"/>
      <c r="EX3" s="283"/>
      <c r="EY3" s="283"/>
      <c r="EZ3" s="283"/>
      <c r="FA3" s="283"/>
      <c r="FB3" s="283"/>
      <c r="FC3" s="283"/>
      <c r="FD3" s="283"/>
      <c r="FE3" s="283"/>
      <c r="FF3" s="283"/>
      <c r="FG3" s="283"/>
      <c r="FH3" s="283"/>
      <c r="FI3" s="283"/>
      <c r="FJ3" s="283"/>
      <c r="FK3" s="283"/>
      <c r="FL3" s="283"/>
      <c r="FM3" s="283"/>
      <c r="FN3" s="283"/>
      <c r="FO3" s="283"/>
      <c r="FP3" s="283"/>
      <c r="FQ3" s="283"/>
      <c r="FR3" s="283"/>
      <c r="FS3" s="283"/>
      <c r="FT3" s="283"/>
      <c r="FU3" s="283"/>
      <c r="FV3" s="283"/>
      <c r="FW3" s="283"/>
      <c r="FX3" s="283"/>
      <c r="FY3" s="283"/>
      <c r="FZ3" s="283"/>
      <c r="GA3" s="283"/>
      <c r="GB3" s="283"/>
      <c r="GC3" s="283"/>
      <c r="GD3" s="283"/>
      <c r="GE3" s="283"/>
      <c r="GF3" s="283"/>
      <c r="GG3" s="283"/>
      <c r="GH3" s="283"/>
      <c r="GI3" s="283"/>
      <c r="GJ3" s="283"/>
      <c r="GK3" s="283"/>
      <c r="GL3" s="283"/>
      <c r="GM3" s="283"/>
      <c r="GN3" s="283"/>
      <c r="GO3" s="283"/>
      <c r="GP3" s="283"/>
      <c r="GQ3" s="283"/>
      <c r="GR3" s="283"/>
      <c r="GS3" s="283"/>
      <c r="GT3" s="283"/>
      <c r="GU3" s="283"/>
      <c r="GV3" s="283"/>
      <c r="GW3" s="283"/>
      <c r="GX3" s="283"/>
      <c r="GY3" s="283"/>
      <c r="GZ3" s="283"/>
      <c r="HA3" s="283"/>
      <c r="HB3" s="283"/>
      <c r="HC3" s="283"/>
      <c r="HD3" s="283"/>
      <c r="HE3" s="283"/>
      <c r="HF3" s="283"/>
      <c r="HG3" s="283"/>
      <c r="HH3" s="283"/>
      <c r="HI3" s="283"/>
      <c r="HJ3" s="283"/>
      <c r="HK3" s="283"/>
      <c r="HL3" s="283"/>
      <c r="HM3" s="283"/>
      <c r="HN3" s="283"/>
      <c r="HO3" s="283"/>
      <c r="HP3" s="283"/>
      <c r="HQ3" s="283"/>
      <c r="HR3" s="283"/>
      <c r="HS3" s="283"/>
      <c r="HT3" s="283"/>
      <c r="HU3" s="283"/>
      <c r="HV3" s="283"/>
      <c r="HW3" s="283"/>
      <c r="HX3" s="283"/>
      <c r="HY3" s="283"/>
      <c r="HZ3" s="283"/>
      <c r="IA3" s="283"/>
      <c r="IB3" s="283"/>
      <c r="IC3" s="283"/>
      <c r="ID3" s="283"/>
      <c r="IE3" s="283"/>
      <c r="IF3" s="283"/>
      <c r="IG3" s="283"/>
      <c r="IH3" s="283"/>
      <c r="II3" s="283"/>
      <c r="IJ3" s="283"/>
      <c r="IK3" s="283"/>
      <c r="IL3" s="283"/>
      <c r="IM3" s="283"/>
      <c r="IN3" s="283"/>
      <c r="IO3" s="283"/>
      <c r="IP3" s="283"/>
      <c r="IQ3" s="283"/>
      <c r="IR3" s="283"/>
      <c r="IS3" s="283"/>
      <c r="IT3" s="283"/>
      <c r="IU3" s="283"/>
      <c r="IV3" s="283"/>
      <c r="IW3" s="283"/>
    </row>
    <row r="4" spans="1:257" s="277" customFormat="1" ht="76.5">
      <c r="A4" s="183" t="s">
        <v>959</v>
      </c>
      <c r="B4" s="315">
        <v>1</v>
      </c>
      <c r="C4" s="316" t="s">
        <v>1238</v>
      </c>
      <c r="D4" s="317" t="s">
        <v>42</v>
      </c>
      <c r="E4" s="186" t="s">
        <v>606</v>
      </c>
      <c r="F4" s="186" t="s">
        <v>39</v>
      </c>
      <c r="G4" s="186" t="s">
        <v>631</v>
      </c>
      <c r="H4" s="186"/>
      <c r="I4" s="186" t="s">
        <v>1239</v>
      </c>
      <c r="J4" s="187"/>
      <c r="K4" s="188">
        <v>39</v>
      </c>
      <c r="L4" s="186"/>
      <c r="M4" s="186">
        <v>48.850049999999996</v>
      </c>
      <c r="N4" s="186"/>
      <c r="O4" s="186">
        <v>67.8</v>
      </c>
      <c r="P4" s="186">
        <v>49</v>
      </c>
      <c r="Q4" s="186"/>
      <c r="R4" s="186"/>
      <c r="S4" s="186">
        <v>99</v>
      </c>
      <c r="T4" s="186"/>
      <c r="U4" s="189"/>
      <c r="V4" s="189"/>
      <c r="W4" s="186">
        <f>M4*1.0751-P4</f>
        <v>3.5186887549999923</v>
      </c>
      <c r="X4" s="186"/>
      <c r="Y4" s="186"/>
      <c r="Z4" s="186"/>
      <c r="AA4" s="186"/>
      <c r="AB4" s="186"/>
      <c r="AC4" s="186"/>
      <c r="AD4" s="186"/>
      <c r="AE4" s="190"/>
      <c r="AF4" s="318"/>
      <c r="AG4" s="318"/>
      <c r="AH4" s="318"/>
      <c r="AI4" s="318"/>
      <c r="AJ4" s="318"/>
      <c r="AK4" s="319"/>
      <c r="AL4" s="319"/>
      <c r="AM4" s="319"/>
      <c r="AN4" s="319"/>
      <c r="AO4" s="319"/>
      <c r="AP4" s="319"/>
      <c r="AQ4" s="319"/>
      <c r="AR4" s="319"/>
      <c r="AS4" s="319"/>
      <c r="AT4" s="319"/>
      <c r="AU4" s="319"/>
      <c r="AV4" s="319"/>
      <c r="AW4" s="319"/>
      <c r="AX4" s="319"/>
      <c r="AY4" s="319"/>
      <c r="AZ4" s="319"/>
      <c r="BA4" s="319"/>
      <c r="BB4" s="319"/>
      <c r="BC4" s="319"/>
      <c r="BD4" s="319"/>
      <c r="BE4" s="319"/>
      <c r="BF4" s="319"/>
      <c r="BG4" s="319"/>
      <c r="BH4" s="319"/>
      <c r="BI4" s="319"/>
      <c r="BJ4" s="319"/>
      <c r="BK4" s="319"/>
      <c r="BL4" s="319"/>
      <c r="BM4" s="319"/>
      <c r="BN4" s="319"/>
      <c r="BO4" s="319"/>
      <c r="BP4" s="319"/>
      <c r="BQ4" s="319"/>
      <c r="BR4" s="319"/>
      <c r="BS4" s="319"/>
      <c r="BT4" s="319"/>
      <c r="BU4" s="319"/>
      <c r="BV4" s="319"/>
      <c r="BW4" s="319"/>
      <c r="BX4" s="319"/>
      <c r="BY4" s="319"/>
      <c r="BZ4" s="319"/>
      <c r="CA4" s="319"/>
      <c r="CB4" s="319"/>
      <c r="CC4" s="319"/>
      <c r="CD4" s="319"/>
      <c r="CE4" s="319"/>
      <c r="CF4" s="319"/>
      <c r="CG4" s="319"/>
      <c r="CH4" s="319"/>
      <c r="CI4" s="319"/>
      <c r="CJ4" s="319"/>
      <c r="CK4" s="319"/>
      <c r="CL4" s="319"/>
      <c r="CM4" s="319"/>
      <c r="CN4" s="319"/>
      <c r="CO4" s="319"/>
      <c r="CP4" s="319"/>
      <c r="CQ4" s="319"/>
      <c r="CR4" s="319"/>
      <c r="CS4" s="319"/>
      <c r="CT4" s="319"/>
      <c r="CU4" s="319"/>
      <c r="CV4" s="319"/>
      <c r="CW4" s="319"/>
      <c r="CX4" s="319"/>
      <c r="CY4" s="319"/>
      <c r="CZ4" s="319"/>
      <c r="DA4" s="319"/>
      <c r="DB4" s="319"/>
      <c r="DC4" s="319"/>
      <c r="DD4" s="319"/>
      <c r="DE4" s="319"/>
      <c r="DF4" s="319"/>
      <c r="DG4" s="319"/>
      <c r="DH4" s="319"/>
      <c r="DI4" s="319"/>
      <c r="DJ4" s="319"/>
      <c r="DK4" s="319"/>
      <c r="DL4" s="319"/>
      <c r="DM4" s="319"/>
      <c r="DN4" s="319"/>
      <c r="DO4" s="319"/>
      <c r="DP4" s="319"/>
      <c r="DQ4" s="319"/>
      <c r="DR4" s="319"/>
      <c r="DS4" s="319"/>
      <c r="DT4" s="319"/>
      <c r="DU4" s="319"/>
      <c r="DV4" s="319"/>
      <c r="DW4" s="319"/>
      <c r="DX4" s="319"/>
      <c r="DY4" s="319"/>
      <c r="DZ4" s="319"/>
      <c r="EA4" s="319"/>
      <c r="EB4" s="319"/>
      <c r="EC4" s="319"/>
      <c r="ED4" s="319"/>
      <c r="EE4" s="319"/>
      <c r="EF4" s="319"/>
      <c r="EG4" s="319"/>
      <c r="EH4" s="319"/>
      <c r="EI4" s="319"/>
      <c r="EJ4" s="319"/>
      <c r="EK4" s="319"/>
      <c r="EL4" s="319"/>
      <c r="EM4" s="319"/>
      <c r="EN4" s="319"/>
      <c r="EO4" s="319"/>
      <c r="EP4" s="319"/>
      <c r="EQ4" s="319"/>
      <c r="ER4" s="319"/>
      <c r="ES4" s="319"/>
      <c r="ET4" s="319"/>
      <c r="EU4" s="319"/>
      <c r="EV4" s="319"/>
      <c r="EW4" s="319"/>
      <c r="EX4" s="319"/>
      <c r="EY4" s="319"/>
      <c r="EZ4" s="319"/>
      <c r="FA4" s="319"/>
      <c r="FB4" s="319"/>
      <c r="FC4" s="319"/>
      <c r="FD4" s="319"/>
      <c r="FE4" s="319"/>
      <c r="FF4" s="319"/>
      <c r="FG4" s="319"/>
      <c r="FH4" s="319"/>
      <c r="FI4" s="319"/>
      <c r="FJ4" s="319"/>
      <c r="FK4" s="319"/>
      <c r="FL4" s="319"/>
      <c r="FM4" s="319"/>
      <c r="FN4" s="319"/>
      <c r="FO4" s="319"/>
      <c r="FP4" s="319"/>
      <c r="FQ4" s="319"/>
      <c r="FR4" s="319"/>
      <c r="FS4" s="319"/>
      <c r="FT4" s="319"/>
      <c r="FU4" s="319"/>
      <c r="FV4" s="319"/>
      <c r="FW4" s="319"/>
      <c r="FX4" s="319"/>
      <c r="FY4" s="319"/>
      <c r="FZ4" s="319"/>
      <c r="GA4" s="319"/>
      <c r="GB4" s="319"/>
      <c r="GC4" s="319"/>
      <c r="GD4" s="319"/>
      <c r="GE4" s="319"/>
      <c r="GF4" s="319"/>
      <c r="GG4" s="319"/>
      <c r="GH4" s="319"/>
      <c r="GI4" s="319"/>
      <c r="GJ4" s="319"/>
      <c r="GK4" s="319"/>
      <c r="GL4" s="319"/>
      <c r="GM4" s="319"/>
      <c r="GN4" s="319"/>
      <c r="GO4" s="319"/>
      <c r="GP4" s="319"/>
      <c r="GQ4" s="319"/>
      <c r="GR4" s="319"/>
      <c r="GS4" s="319"/>
      <c r="GT4" s="319"/>
      <c r="GU4" s="319"/>
      <c r="GV4" s="319"/>
      <c r="GW4" s="319"/>
      <c r="GX4" s="319"/>
      <c r="GY4" s="319"/>
      <c r="GZ4" s="319"/>
      <c r="HA4" s="319"/>
      <c r="HB4" s="319"/>
      <c r="HC4" s="319"/>
      <c r="HD4" s="319"/>
      <c r="HE4" s="319"/>
      <c r="HF4" s="319"/>
      <c r="HG4" s="319"/>
      <c r="HH4" s="319"/>
      <c r="HI4" s="319"/>
      <c r="HJ4" s="319"/>
      <c r="HK4" s="319"/>
      <c r="HL4" s="319"/>
      <c r="HM4" s="319"/>
      <c r="HN4" s="319"/>
      <c r="HO4" s="319"/>
      <c r="HP4" s="319"/>
      <c r="HQ4" s="319"/>
      <c r="HR4" s="319"/>
      <c r="HS4" s="319"/>
      <c r="HT4" s="319"/>
      <c r="HU4" s="319"/>
      <c r="HV4" s="319"/>
      <c r="HW4" s="319"/>
      <c r="HX4" s="319"/>
      <c r="HY4" s="319"/>
      <c r="HZ4" s="319"/>
      <c r="IA4" s="319"/>
      <c r="IB4" s="319"/>
      <c r="IC4" s="319"/>
      <c r="ID4" s="319"/>
      <c r="IE4" s="319"/>
      <c r="IF4" s="319"/>
      <c r="IG4" s="319"/>
      <c r="IH4" s="319"/>
      <c r="II4" s="319"/>
      <c r="IJ4" s="319"/>
      <c r="IK4" s="319"/>
      <c r="IL4" s="319"/>
      <c r="IM4" s="319"/>
      <c r="IN4" s="319"/>
      <c r="IO4" s="319"/>
      <c r="IP4" s="319"/>
      <c r="IQ4" s="319"/>
      <c r="IR4" s="319"/>
      <c r="IS4" s="319"/>
      <c r="IT4" s="319"/>
      <c r="IU4" s="319"/>
      <c r="IV4" s="319"/>
      <c r="IW4" s="319"/>
    </row>
    <row r="5" spans="1:257" s="277" customFormat="1" ht="76.5">
      <c r="A5" s="183" t="s">
        <v>959</v>
      </c>
      <c r="B5" s="315">
        <v>2</v>
      </c>
      <c r="C5" s="316" t="s">
        <v>1238</v>
      </c>
      <c r="D5" s="317" t="s">
        <v>42</v>
      </c>
      <c r="E5" s="186" t="s">
        <v>606</v>
      </c>
      <c r="F5" s="186" t="s">
        <v>39</v>
      </c>
      <c r="G5" s="186" t="s">
        <v>1240</v>
      </c>
      <c r="H5" s="186"/>
      <c r="I5" s="186" t="s">
        <v>1241</v>
      </c>
      <c r="J5" s="187"/>
      <c r="K5" s="188">
        <v>47</v>
      </c>
      <c r="L5" s="186"/>
      <c r="M5" s="186">
        <v>42.300041999999998</v>
      </c>
      <c r="N5" s="186"/>
      <c r="O5" s="186">
        <v>56.4</v>
      </c>
      <c r="P5" s="186">
        <v>39</v>
      </c>
      <c r="Q5" s="186"/>
      <c r="R5" s="186"/>
      <c r="S5" s="186">
        <v>79</v>
      </c>
      <c r="T5" s="186"/>
      <c r="U5" s="189"/>
      <c r="V5" s="189"/>
      <c r="W5" s="186">
        <f t="shared" ref="W5:W16" si="0">M5*1.0751-P5</f>
        <v>6.4767751541999985</v>
      </c>
      <c r="X5" s="186"/>
      <c r="Y5" s="186"/>
      <c r="Z5" s="186"/>
      <c r="AA5" s="186"/>
      <c r="AB5" s="186"/>
      <c r="AC5" s="186"/>
      <c r="AD5" s="186"/>
      <c r="AE5" s="190"/>
      <c r="AF5" s="318"/>
      <c r="AG5" s="318"/>
      <c r="AH5" s="318"/>
      <c r="AI5" s="318"/>
      <c r="AJ5" s="318"/>
      <c r="AK5" s="319"/>
      <c r="AL5" s="319"/>
      <c r="AM5" s="319"/>
      <c r="AN5" s="319"/>
      <c r="AO5" s="319"/>
      <c r="AP5" s="319"/>
      <c r="AQ5" s="319"/>
      <c r="AR5" s="319"/>
      <c r="AS5" s="319"/>
      <c r="AT5" s="319"/>
      <c r="AU5" s="319"/>
      <c r="AV5" s="319"/>
      <c r="AW5" s="319"/>
      <c r="AX5" s="319"/>
      <c r="AY5" s="319"/>
      <c r="AZ5" s="319"/>
      <c r="BA5" s="319"/>
      <c r="BB5" s="319"/>
      <c r="BC5" s="319"/>
      <c r="BD5" s="319"/>
      <c r="BE5" s="319"/>
      <c r="BF5" s="319"/>
      <c r="BG5" s="319"/>
      <c r="BH5" s="319"/>
      <c r="BI5" s="319"/>
      <c r="BJ5" s="319"/>
      <c r="BK5" s="319"/>
      <c r="BL5" s="319"/>
      <c r="BM5" s="319"/>
      <c r="BN5" s="319"/>
      <c r="BO5" s="319"/>
      <c r="BP5" s="319"/>
      <c r="BQ5" s="319"/>
      <c r="BR5" s="319"/>
      <c r="BS5" s="319"/>
      <c r="BT5" s="319"/>
      <c r="BU5" s="319"/>
      <c r="BV5" s="319"/>
      <c r="BW5" s="319"/>
      <c r="BX5" s="319"/>
      <c r="BY5" s="319"/>
      <c r="BZ5" s="319"/>
      <c r="CA5" s="319"/>
      <c r="CB5" s="319"/>
      <c r="CC5" s="319"/>
      <c r="CD5" s="319"/>
      <c r="CE5" s="319"/>
      <c r="CF5" s="319"/>
      <c r="CG5" s="319"/>
      <c r="CH5" s="319"/>
      <c r="CI5" s="319"/>
      <c r="CJ5" s="319"/>
      <c r="CK5" s="319"/>
      <c r="CL5" s="319"/>
      <c r="CM5" s="319"/>
      <c r="CN5" s="319"/>
      <c r="CO5" s="319"/>
      <c r="CP5" s="319"/>
      <c r="CQ5" s="319"/>
      <c r="CR5" s="319"/>
      <c r="CS5" s="319"/>
      <c r="CT5" s="319"/>
      <c r="CU5" s="319"/>
      <c r="CV5" s="319"/>
      <c r="CW5" s="319"/>
      <c r="CX5" s="319"/>
      <c r="CY5" s="319"/>
      <c r="CZ5" s="319"/>
      <c r="DA5" s="319"/>
      <c r="DB5" s="319"/>
      <c r="DC5" s="319"/>
      <c r="DD5" s="319"/>
      <c r="DE5" s="319"/>
      <c r="DF5" s="319"/>
      <c r="DG5" s="319"/>
      <c r="DH5" s="319"/>
      <c r="DI5" s="319"/>
      <c r="DJ5" s="319"/>
      <c r="DK5" s="319"/>
      <c r="DL5" s="319"/>
      <c r="DM5" s="319"/>
      <c r="DN5" s="319"/>
      <c r="DO5" s="319"/>
      <c r="DP5" s="319"/>
      <c r="DQ5" s="319"/>
      <c r="DR5" s="319"/>
      <c r="DS5" s="319"/>
      <c r="DT5" s="319"/>
      <c r="DU5" s="319"/>
      <c r="DV5" s="319"/>
      <c r="DW5" s="319"/>
      <c r="DX5" s="319"/>
      <c r="DY5" s="319"/>
      <c r="DZ5" s="319"/>
      <c r="EA5" s="319"/>
      <c r="EB5" s="319"/>
      <c r="EC5" s="319"/>
      <c r="ED5" s="319"/>
      <c r="EE5" s="319"/>
      <c r="EF5" s="319"/>
      <c r="EG5" s="319"/>
      <c r="EH5" s="319"/>
      <c r="EI5" s="319"/>
      <c r="EJ5" s="319"/>
      <c r="EK5" s="319"/>
      <c r="EL5" s="319"/>
      <c r="EM5" s="319"/>
      <c r="EN5" s="319"/>
      <c r="EO5" s="319"/>
      <c r="EP5" s="319"/>
      <c r="EQ5" s="319"/>
      <c r="ER5" s="319"/>
      <c r="ES5" s="319"/>
      <c r="ET5" s="319"/>
      <c r="EU5" s="319"/>
      <c r="EV5" s="319"/>
      <c r="EW5" s="319"/>
      <c r="EX5" s="319"/>
      <c r="EY5" s="319"/>
      <c r="EZ5" s="319"/>
      <c r="FA5" s="319"/>
      <c r="FB5" s="319"/>
      <c r="FC5" s="319"/>
      <c r="FD5" s="319"/>
      <c r="FE5" s="319"/>
      <c r="FF5" s="319"/>
      <c r="FG5" s="319"/>
      <c r="FH5" s="319"/>
      <c r="FI5" s="319"/>
      <c r="FJ5" s="319"/>
      <c r="FK5" s="319"/>
      <c r="FL5" s="319"/>
      <c r="FM5" s="319"/>
      <c r="FN5" s="319"/>
      <c r="FO5" s="319"/>
      <c r="FP5" s="319"/>
      <c r="FQ5" s="319"/>
      <c r="FR5" s="319"/>
      <c r="FS5" s="319"/>
      <c r="FT5" s="319"/>
      <c r="FU5" s="319"/>
      <c r="FV5" s="319"/>
      <c r="FW5" s="319"/>
      <c r="FX5" s="319"/>
      <c r="FY5" s="319"/>
      <c r="FZ5" s="319"/>
      <c r="GA5" s="319"/>
      <c r="GB5" s="319"/>
      <c r="GC5" s="319"/>
      <c r="GD5" s="319"/>
      <c r="GE5" s="319"/>
      <c r="GF5" s="319"/>
      <c r="GG5" s="319"/>
      <c r="GH5" s="319"/>
      <c r="GI5" s="319"/>
      <c r="GJ5" s="319"/>
      <c r="GK5" s="319"/>
      <c r="GL5" s="319"/>
      <c r="GM5" s="319"/>
      <c r="GN5" s="319"/>
      <c r="GO5" s="319"/>
      <c r="GP5" s="319"/>
      <c r="GQ5" s="319"/>
      <c r="GR5" s="319"/>
      <c r="GS5" s="319"/>
      <c r="GT5" s="319"/>
      <c r="GU5" s="319"/>
      <c r="GV5" s="319"/>
      <c r="GW5" s="319"/>
      <c r="GX5" s="319"/>
      <c r="GY5" s="319"/>
      <c r="GZ5" s="319"/>
      <c r="HA5" s="319"/>
      <c r="HB5" s="319"/>
      <c r="HC5" s="319"/>
      <c r="HD5" s="319"/>
      <c r="HE5" s="319"/>
      <c r="HF5" s="319"/>
      <c r="HG5" s="319"/>
      <c r="HH5" s="319"/>
      <c r="HI5" s="319"/>
      <c r="HJ5" s="319"/>
      <c r="HK5" s="319"/>
      <c r="HL5" s="319"/>
      <c r="HM5" s="319"/>
      <c r="HN5" s="319"/>
      <c r="HO5" s="319"/>
      <c r="HP5" s="319"/>
      <c r="HQ5" s="319"/>
      <c r="HR5" s="319"/>
      <c r="HS5" s="319"/>
      <c r="HT5" s="319"/>
      <c r="HU5" s="319"/>
      <c r="HV5" s="319"/>
      <c r="HW5" s="319"/>
      <c r="HX5" s="319"/>
      <c r="HY5" s="319"/>
      <c r="HZ5" s="319"/>
      <c r="IA5" s="319"/>
      <c r="IB5" s="319"/>
      <c r="IC5" s="319"/>
      <c r="ID5" s="319"/>
      <c r="IE5" s="319"/>
      <c r="IF5" s="319"/>
      <c r="IG5" s="319"/>
      <c r="IH5" s="319"/>
      <c r="II5" s="319"/>
      <c r="IJ5" s="319"/>
      <c r="IK5" s="319"/>
      <c r="IL5" s="319"/>
      <c r="IM5" s="319"/>
      <c r="IN5" s="319"/>
      <c r="IO5" s="319"/>
      <c r="IP5" s="319"/>
      <c r="IQ5" s="319"/>
      <c r="IR5" s="319"/>
      <c r="IS5" s="319"/>
      <c r="IT5" s="319"/>
      <c r="IU5" s="319"/>
      <c r="IV5" s="319"/>
      <c r="IW5" s="319"/>
    </row>
    <row r="6" spans="1:257" s="277" customFormat="1" ht="76.5">
      <c r="A6" s="320" t="s">
        <v>959</v>
      </c>
      <c r="B6" s="321">
        <v>3</v>
      </c>
      <c r="C6" s="186" t="s">
        <v>1238</v>
      </c>
      <c r="D6" s="317" t="s">
        <v>42</v>
      </c>
      <c r="E6" s="186" t="s">
        <v>606</v>
      </c>
      <c r="F6" s="186" t="s">
        <v>39</v>
      </c>
      <c r="G6" s="186" t="s">
        <v>1242</v>
      </c>
      <c r="H6" s="186"/>
      <c r="I6" s="186" t="s">
        <v>1243</v>
      </c>
      <c r="J6" s="187"/>
      <c r="K6" s="188">
        <v>45</v>
      </c>
      <c r="L6" s="186"/>
      <c r="M6" s="186">
        <v>42.300041999999998</v>
      </c>
      <c r="N6" s="186"/>
      <c r="O6" s="186">
        <v>56.4</v>
      </c>
      <c r="P6" s="186">
        <v>39</v>
      </c>
      <c r="Q6" s="186"/>
      <c r="R6" s="186"/>
      <c r="S6" s="186">
        <v>68</v>
      </c>
      <c r="T6" s="186"/>
      <c r="U6" s="189"/>
      <c r="V6" s="189"/>
      <c r="W6" s="186">
        <f t="shared" si="0"/>
        <v>6.4767751541999985</v>
      </c>
      <c r="X6" s="186"/>
      <c r="Y6" s="186"/>
      <c r="Z6" s="186"/>
      <c r="AA6" s="186"/>
      <c r="AB6" s="186"/>
      <c r="AC6" s="186"/>
      <c r="AD6" s="186"/>
      <c r="AE6" s="190"/>
      <c r="AF6" s="318"/>
      <c r="AG6" s="318"/>
      <c r="AH6" s="318"/>
      <c r="AI6" s="318"/>
      <c r="AJ6" s="318"/>
      <c r="AK6" s="319"/>
      <c r="AL6" s="319"/>
      <c r="AM6" s="319"/>
      <c r="AN6" s="319"/>
      <c r="AO6" s="319"/>
      <c r="AP6" s="319"/>
      <c r="AQ6" s="319"/>
      <c r="AR6" s="319"/>
      <c r="AS6" s="319"/>
      <c r="AT6" s="319"/>
      <c r="AU6" s="319"/>
      <c r="AV6" s="319"/>
      <c r="AW6" s="319"/>
      <c r="AX6" s="319"/>
      <c r="AY6" s="319"/>
      <c r="AZ6" s="319"/>
      <c r="BA6" s="319"/>
      <c r="BB6" s="319"/>
      <c r="BC6" s="319"/>
      <c r="BD6" s="319"/>
      <c r="BE6" s="319"/>
      <c r="BF6" s="319"/>
      <c r="BG6" s="319"/>
      <c r="BH6" s="319"/>
      <c r="BI6" s="319"/>
      <c r="BJ6" s="319"/>
      <c r="BK6" s="319"/>
      <c r="BL6" s="319"/>
      <c r="BM6" s="319"/>
      <c r="BN6" s="319"/>
      <c r="BO6" s="319"/>
      <c r="BP6" s="319"/>
      <c r="BQ6" s="319"/>
      <c r="BR6" s="319"/>
      <c r="BS6" s="319"/>
      <c r="BT6" s="319"/>
      <c r="BU6" s="319"/>
      <c r="BV6" s="319"/>
      <c r="BW6" s="319"/>
      <c r="BX6" s="319"/>
      <c r="BY6" s="319"/>
      <c r="BZ6" s="319"/>
      <c r="CA6" s="319"/>
      <c r="CB6" s="319"/>
      <c r="CC6" s="319"/>
      <c r="CD6" s="319"/>
      <c r="CE6" s="319"/>
      <c r="CF6" s="319"/>
      <c r="CG6" s="319"/>
      <c r="CH6" s="319"/>
      <c r="CI6" s="319"/>
      <c r="CJ6" s="319"/>
      <c r="CK6" s="319"/>
      <c r="CL6" s="319"/>
      <c r="CM6" s="319"/>
      <c r="CN6" s="319"/>
      <c r="CO6" s="319"/>
      <c r="CP6" s="319"/>
      <c r="CQ6" s="319"/>
      <c r="CR6" s="319"/>
      <c r="CS6" s="319"/>
      <c r="CT6" s="319"/>
      <c r="CU6" s="319"/>
      <c r="CV6" s="319"/>
      <c r="CW6" s="319"/>
      <c r="CX6" s="319"/>
      <c r="CY6" s="319"/>
      <c r="CZ6" s="319"/>
      <c r="DA6" s="319"/>
      <c r="DB6" s="319"/>
      <c r="DC6" s="319"/>
      <c r="DD6" s="319"/>
      <c r="DE6" s="319"/>
      <c r="DF6" s="319"/>
      <c r="DG6" s="319"/>
      <c r="DH6" s="319"/>
      <c r="DI6" s="319"/>
      <c r="DJ6" s="319"/>
      <c r="DK6" s="319"/>
      <c r="DL6" s="319"/>
      <c r="DM6" s="319"/>
      <c r="DN6" s="319"/>
      <c r="DO6" s="319"/>
      <c r="DP6" s="319"/>
      <c r="DQ6" s="319"/>
      <c r="DR6" s="319"/>
      <c r="DS6" s="319"/>
      <c r="DT6" s="319"/>
      <c r="DU6" s="319"/>
      <c r="DV6" s="319"/>
      <c r="DW6" s="319"/>
      <c r="DX6" s="319"/>
      <c r="DY6" s="319"/>
      <c r="DZ6" s="319"/>
      <c r="EA6" s="319"/>
      <c r="EB6" s="319"/>
      <c r="EC6" s="319"/>
      <c r="ED6" s="319"/>
      <c r="EE6" s="319"/>
      <c r="EF6" s="319"/>
      <c r="EG6" s="319"/>
      <c r="EH6" s="319"/>
      <c r="EI6" s="319"/>
      <c r="EJ6" s="319"/>
      <c r="EK6" s="319"/>
      <c r="EL6" s="319"/>
      <c r="EM6" s="319"/>
      <c r="EN6" s="319"/>
      <c r="EO6" s="319"/>
      <c r="EP6" s="319"/>
      <c r="EQ6" s="319"/>
      <c r="ER6" s="319"/>
      <c r="ES6" s="319"/>
      <c r="ET6" s="319"/>
      <c r="EU6" s="319"/>
      <c r="EV6" s="319"/>
      <c r="EW6" s="319"/>
      <c r="EX6" s="319"/>
      <c r="EY6" s="319"/>
      <c r="EZ6" s="319"/>
      <c r="FA6" s="319"/>
      <c r="FB6" s="319"/>
      <c r="FC6" s="319"/>
      <c r="FD6" s="319"/>
      <c r="FE6" s="319"/>
      <c r="FF6" s="319"/>
      <c r="FG6" s="319"/>
      <c r="FH6" s="319"/>
      <c r="FI6" s="319"/>
      <c r="FJ6" s="319"/>
      <c r="FK6" s="319"/>
      <c r="FL6" s="319"/>
      <c r="FM6" s="319"/>
      <c r="FN6" s="319"/>
      <c r="FO6" s="319"/>
      <c r="FP6" s="319"/>
      <c r="FQ6" s="319"/>
      <c r="FR6" s="319"/>
      <c r="FS6" s="319"/>
      <c r="FT6" s="319"/>
      <c r="FU6" s="319"/>
      <c r="FV6" s="319"/>
      <c r="FW6" s="319"/>
      <c r="FX6" s="319"/>
      <c r="FY6" s="319"/>
      <c r="FZ6" s="319"/>
      <c r="GA6" s="319"/>
      <c r="GB6" s="319"/>
      <c r="GC6" s="319"/>
      <c r="GD6" s="319"/>
      <c r="GE6" s="319"/>
      <c r="GF6" s="319"/>
      <c r="GG6" s="319"/>
      <c r="GH6" s="319"/>
      <c r="GI6" s="319"/>
      <c r="GJ6" s="319"/>
      <c r="GK6" s="319"/>
      <c r="GL6" s="319"/>
      <c r="GM6" s="319"/>
      <c r="GN6" s="319"/>
      <c r="GO6" s="319"/>
      <c r="GP6" s="319"/>
      <c r="GQ6" s="319"/>
      <c r="GR6" s="319"/>
      <c r="GS6" s="319"/>
      <c r="GT6" s="319"/>
      <c r="GU6" s="319"/>
      <c r="GV6" s="319"/>
      <c r="GW6" s="319"/>
      <c r="GX6" s="319"/>
      <c r="GY6" s="319"/>
      <c r="GZ6" s="319"/>
      <c r="HA6" s="319"/>
      <c r="HB6" s="319"/>
      <c r="HC6" s="319"/>
      <c r="HD6" s="319"/>
      <c r="HE6" s="319"/>
      <c r="HF6" s="319"/>
      <c r="HG6" s="319"/>
      <c r="HH6" s="319"/>
      <c r="HI6" s="319"/>
      <c r="HJ6" s="319"/>
      <c r="HK6" s="319"/>
      <c r="HL6" s="319"/>
      <c r="HM6" s="319"/>
      <c r="HN6" s="319"/>
      <c r="HO6" s="319"/>
      <c r="HP6" s="319"/>
      <c r="HQ6" s="319"/>
      <c r="HR6" s="319"/>
      <c r="HS6" s="319"/>
      <c r="HT6" s="319"/>
      <c r="HU6" s="319"/>
      <c r="HV6" s="319"/>
      <c r="HW6" s="319"/>
      <c r="HX6" s="319"/>
      <c r="HY6" s="319"/>
      <c r="HZ6" s="319"/>
      <c r="IA6" s="319"/>
      <c r="IB6" s="319"/>
      <c r="IC6" s="319"/>
      <c r="ID6" s="319"/>
      <c r="IE6" s="319"/>
      <c r="IF6" s="319"/>
      <c r="IG6" s="319"/>
      <c r="IH6" s="319"/>
      <c r="II6" s="319"/>
      <c r="IJ6" s="319"/>
      <c r="IK6" s="319"/>
      <c r="IL6" s="319"/>
      <c r="IM6" s="319"/>
      <c r="IN6" s="319"/>
      <c r="IO6" s="319"/>
      <c r="IP6" s="319"/>
      <c r="IQ6" s="319"/>
      <c r="IR6" s="319"/>
      <c r="IS6" s="319"/>
      <c r="IT6" s="319"/>
      <c r="IU6" s="319"/>
      <c r="IV6" s="319"/>
      <c r="IW6" s="319"/>
    </row>
    <row r="7" spans="1:257" s="197" customFormat="1" ht="36">
      <c r="A7" s="322" t="s">
        <v>959</v>
      </c>
      <c r="B7" s="322">
        <v>4</v>
      </c>
      <c r="C7" s="323" t="s">
        <v>1238</v>
      </c>
      <c r="D7" s="324" t="s">
        <v>42</v>
      </c>
      <c r="E7" s="323" t="s">
        <v>606</v>
      </c>
      <c r="F7" s="323" t="s">
        <v>39</v>
      </c>
      <c r="G7" s="325" t="s">
        <v>1244</v>
      </c>
      <c r="H7" s="326"/>
      <c r="I7" s="327" t="s">
        <v>1245</v>
      </c>
      <c r="J7" s="328" t="s">
        <v>1246</v>
      </c>
      <c r="K7" s="328" t="s">
        <v>1246</v>
      </c>
      <c r="L7" s="326"/>
      <c r="M7" s="329">
        <v>69.3</v>
      </c>
      <c r="N7" s="326"/>
      <c r="O7" s="330">
        <v>79</v>
      </c>
      <c r="P7" s="331">
        <v>59</v>
      </c>
      <c r="Q7" s="332">
        <f>(O7-M7)/O7</f>
        <v>0.12278481012658231</v>
      </c>
      <c r="R7" s="326"/>
      <c r="S7" s="326"/>
      <c r="T7" s="326">
        <v>99</v>
      </c>
      <c r="U7" s="326"/>
      <c r="V7" s="326"/>
      <c r="W7" s="186">
        <f t="shared" si="0"/>
        <v>15.504429999999999</v>
      </c>
      <c r="X7" s="326"/>
      <c r="Y7" s="326"/>
      <c r="Z7" s="326"/>
      <c r="AA7" s="326"/>
      <c r="AB7" s="326"/>
      <c r="AC7" s="326"/>
      <c r="AD7" s="326"/>
    </row>
    <row r="8" spans="1:257" s="197" customFormat="1" ht="36">
      <c r="A8" s="322" t="s">
        <v>959</v>
      </c>
      <c r="B8" s="322">
        <v>5</v>
      </c>
      <c r="C8" s="323" t="s">
        <v>1238</v>
      </c>
      <c r="D8" s="324" t="s">
        <v>42</v>
      </c>
      <c r="E8" s="323" t="s">
        <v>606</v>
      </c>
      <c r="F8" s="323" t="s">
        <v>39</v>
      </c>
      <c r="G8" s="325" t="s">
        <v>1247</v>
      </c>
      <c r="H8" s="326"/>
      <c r="I8" s="327" t="s">
        <v>1248</v>
      </c>
      <c r="J8" s="328" t="s">
        <v>1246</v>
      </c>
      <c r="K8" s="328" t="s">
        <v>1246</v>
      </c>
      <c r="L8" s="326"/>
      <c r="M8" s="329">
        <v>77.2</v>
      </c>
      <c r="N8" s="326"/>
      <c r="O8" s="330">
        <v>89</v>
      </c>
      <c r="P8" s="331">
        <f t="shared" ref="P8" si="1">T8/2</f>
        <v>69</v>
      </c>
      <c r="Q8" s="332">
        <f t="shared" ref="Q8:Q16" si="2">(O8-M8)/O8</f>
        <v>0.13258426966292131</v>
      </c>
      <c r="R8" s="326"/>
      <c r="S8" s="326"/>
      <c r="T8" s="326">
        <v>138</v>
      </c>
      <c r="U8" s="326"/>
      <c r="V8" s="326"/>
      <c r="W8" s="186">
        <f t="shared" si="0"/>
        <v>13.997720000000001</v>
      </c>
      <c r="X8" s="326"/>
      <c r="Y8" s="326"/>
      <c r="Z8" s="326"/>
      <c r="AA8" s="326"/>
      <c r="AB8" s="326"/>
      <c r="AC8" s="326"/>
      <c r="AD8" s="326"/>
    </row>
    <row r="9" spans="1:257" s="197" customFormat="1" ht="36">
      <c r="A9" s="322" t="s">
        <v>959</v>
      </c>
      <c r="B9" s="322">
        <v>6</v>
      </c>
      <c r="C9" s="323" t="s">
        <v>1238</v>
      </c>
      <c r="D9" s="324" t="s">
        <v>42</v>
      </c>
      <c r="E9" s="323" t="s">
        <v>606</v>
      </c>
      <c r="F9" s="323" t="s">
        <v>39</v>
      </c>
      <c r="G9" s="325" t="s">
        <v>1249</v>
      </c>
      <c r="H9" s="326"/>
      <c r="I9" s="327" t="s">
        <v>1250</v>
      </c>
      <c r="J9" s="328" t="s">
        <v>1246</v>
      </c>
      <c r="K9" s="328" t="s">
        <v>1246</v>
      </c>
      <c r="L9" s="326"/>
      <c r="M9" s="329">
        <v>91.3</v>
      </c>
      <c r="N9" s="326"/>
      <c r="O9" s="330">
        <v>115</v>
      </c>
      <c r="P9" s="331">
        <v>99</v>
      </c>
      <c r="Q9" s="332">
        <f t="shared" si="2"/>
        <v>0.20608695652173917</v>
      </c>
      <c r="R9" s="326"/>
      <c r="S9" s="326"/>
      <c r="T9" s="326">
        <v>199</v>
      </c>
      <c r="U9" s="326"/>
      <c r="V9" s="326"/>
      <c r="W9" s="186">
        <f t="shared" si="0"/>
        <v>-0.84337000000000728</v>
      </c>
      <c r="X9" s="326"/>
      <c r="Y9" s="326"/>
      <c r="Z9" s="326"/>
      <c r="AA9" s="326"/>
      <c r="AB9" s="326"/>
      <c r="AC9" s="326"/>
      <c r="AD9" s="326"/>
    </row>
    <row r="10" spans="1:257" s="197" customFormat="1" ht="36">
      <c r="A10" s="322" t="s">
        <v>959</v>
      </c>
      <c r="B10" s="322">
        <v>7</v>
      </c>
      <c r="C10" s="323" t="s">
        <v>1238</v>
      </c>
      <c r="D10" s="324" t="s">
        <v>42</v>
      </c>
      <c r="E10" s="323" t="s">
        <v>606</v>
      </c>
      <c r="F10" s="323" t="s">
        <v>39</v>
      </c>
      <c r="G10" s="325" t="s">
        <v>1251</v>
      </c>
      <c r="H10" s="326"/>
      <c r="I10" s="327" t="s">
        <v>1252</v>
      </c>
      <c r="J10" s="328" t="s">
        <v>1246</v>
      </c>
      <c r="K10" s="328" t="s">
        <v>1246</v>
      </c>
      <c r="L10" s="326"/>
      <c r="M10" s="329">
        <v>44.9</v>
      </c>
      <c r="N10" s="326"/>
      <c r="O10" s="330">
        <v>49</v>
      </c>
      <c r="P10" s="331">
        <v>39</v>
      </c>
      <c r="Q10" s="332">
        <f t="shared" si="2"/>
        <v>8.3673469387755134E-2</v>
      </c>
      <c r="R10" s="326"/>
      <c r="S10" s="326"/>
      <c r="T10" s="326">
        <v>79</v>
      </c>
      <c r="U10" s="326"/>
      <c r="V10" s="326"/>
      <c r="W10" s="186">
        <f t="shared" si="0"/>
        <v>9.2719899999999953</v>
      </c>
      <c r="X10" s="326"/>
      <c r="Y10" s="326"/>
      <c r="Z10" s="326"/>
      <c r="AA10" s="326"/>
      <c r="AB10" s="326"/>
      <c r="AC10" s="326"/>
      <c r="AD10" s="326"/>
    </row>
    <row r="11" spans="1:257" s="197" customFormat="1" ht="36">
      <c r="A11" s="322" t="s">
        <v>959</v>
      </c>
      <c r="B11" s="322">
        <v>8</v>
      </c>
      <c r="C11" s="323" t="s">
        <v>1238</v>
      </c>
      <c r="D11" s="324" t="s">
        <v>42</v>
      </c>
      <c r="E11" s="323" t="s">
        <v>606</v>
      </c>
      <c r="F11" s="323" t="s">
        <v>39</v>
      </c>
      <c r="G11" s="325" t="s">
        <v>1253</v>
      </c>
      <c r="H11" s="326"/>
      <c r="I11" s="327" t="s">
        <v>1254</v>
      </c>
      <c r="J11" s="328" t="s">
        <v>1246</v>
      </c>
      <c r="K11" s="328" t="s">
        <v>1246</v>
      </c>
      <c r="L11" s="326"/>
      <c r="M11" s="329">
        <v>73.599999999999994</v>
      </c>
      <c r="N11" s="326"/>
      <c r="O11" s="330">
        <v>89</v>
      </c>
      <c r="P11" s="331">
        <v>69</v>
      </c>
      <c r="Q11" s="332">
        <f t="shared" si="2"/>
        <v>0.17303370786516861</v>
      </c>
      <c r="R11" s="326"/>
      <c r="S11" s="326"/>
      <c r="T11" s="326">
        <v>139</v>
      </c>
      <c r="U11" s="326"/>
      <c r="V11" s="326"/>
      <c r="W11" s="186">
        <f t="shared" si="0"/>
        <v>10.127359999999996</v>
      </c>
      <c r="X11" s="326"/>
      <c r="Y11" s="326"/>
      <c r="Z11" s="326"/>
      <c r="AA11" s="326"/>
      <c r="AB11" s="326"/>
      <c r="AC11" s="326"/>
      <c r="AD11" s="326"/>
    </row>
    <row r="12" spans="1:257" s="197" customFormat="1" ht="36">
      <c r="A12" s="322" t="s">
        <v>959</v>
      </c>
      <c r="B12" s="322">
        <v>9</v>
      </c>
      <c r="C12" s="323" t="s">
        <v>1238</v>
      </c>
      <c r="D12" s="324" t="s">
        <v>42</v>
      </c>
      <c r="E12" s="323" t="s">
        <v>606</v>
      </c>
      <c r="F12" s="323" t="s">
        <v>39</v>
      </c>
      <c r="G12" s="325" t="s">
        <v>1255</v>
      </c>
      <c r="H12" s="326"/>
      <c r="I12" s="327" t="s">
        <v>1256</v>
      </c>
      <c r="J12" s="328" t="s">
        <v>1246</v>
      </c>
      <c r="K12" s="328" t="s">
        <v>1246</v>
      </c>
      <c r="L12" s="326"/>
      <c r="M12" s="329">
        <v>75.900000000000006</v>
      </c>
      <c r="N12" s="326"/>
      <c r="O12" s="330">
        <v>89</v>
      </c>
      <c r="P12" s="331">
        <v>69</v>
      </c>
      <c r="Q12" s="332">
        <f t="shared" si="2"/>
        <v>0.14719101123595499</v>
      </c>
      <c r="R12" s="326"/>
      <c r="S12" s="326"/>
      <c r="T12" s="326">
        <v>139</v>
      </c>
      <c r="U12" s="326"/>
      <c r="V12" s="326"/>
      <c r="W12" s="186">
        <f t="shared" si="0"/>
        <v>12.600090000000009</v>
      </c>
      <c r="X12" s="326"/>
      <c r="Y12" s="326"/>
      <c r="Z12" s="326"/>
      <c r="AA12" s="326"/>
      <c r="AB12" s="326"/>
      <c r="AC12" s="326"/>
      <c r="AD12" s="326"/>
    </row>
    <row r="13" spans="1:257" s="197" customFormat="1" ht="36">
      <c r="A13" s="322" t="s">
        <v>959</v>
      </c>
      <c r="B13" s="322">
        <v>10</v>
      </c>
      <c r="C13" s="323" t="s">
        <v>1238</v>
      </c>
      <c r="D13" s="324" t="s">
        <v>42</v>
      </c>
      <c r="E13" s="323" t="s">
        <v>606</v>
      </c>
      <c r="F13" s="323" t="s">
        <v>39</v>
      </c>
      <c r="G13" s="325" t="s">
        <v>1257</v>
      </c>
      <c r="H13" s="326"/>
      <c r="I13" s="327" t="s">
        <v>1258</v>
      </c>
      <c r="J13" s="328" t="s">
        <v>1246</v>
      </c>
      <c r="K13" s="328" t="s">
        <v>1246</v>
      </c>
      <c r="L13" s="326"/>
      <c r="M13" s="329">
        <v>74.7</v>
      </c>
      <c r="N13" s="326"/>
      <c r="O13" s="330">
        <v>99.8</v>
      </c>
      <c r="P13" s="331">
        <v>99</v>
      </c>
      <c r="Q13" s="332">
        <f t="shared" si="2"/>
        <v>0.25150300601202402</v>
      </c>
      <c r="R13" s="326"/>
      <c r="S13" s="326"/>
      <c r="T13" s="326">
        <v>199</v>
      </c>
      <c r="U13" s="326"/>
      <c r="V13" s="326"/>
      <c r="W13" s="186">
        <f t="shared" si="0"/>
        <v>-18.690030000000007</v>
      </c>
      <c r="X13" s="326"/>
      <c r="Y13" s="326"/>
      <c r="Z13" s="326"/>
      <c r="AA13" s="326"/>
      <c r="AB13" s="326"/>
      <c r="AC13" s="326"/>
      <c r="AD13" s="326"/>
    </row>
    <row r="14" spans="1:257" s="197" customFormat="1" ht="36">
      <c r="A14" s="322" t="s">
        <v>959</v>
      </c>
      <c r="B14" s="322">
        <v>11</v>
      </c>
      <c r="C14" s="323" t="s">
        <v>1238</v>
      </c>
      <c r="D14" s="324" t="s">
        <v>42</v>
      </c>
      <c r="E14" s="323" t="s">
        <v>606</v>
      </c>
      <c r="F14" s="323" t="s">
        <v>39</v>
      </c>
      <c r="G14" s="325" t="s">
        <v>1259</v>
      </c>
      <c r="H14" s="326"/>
      <c r="I14" s="327" t="s">
        <v>1260</v>
      </c>
      <c r="J14" s="328" t="s">
        <v>1246</v>
      </c>
      <c r="K14" s="328" t="s">
        <v>1246</v>
      </c>
      <c r="L14" s="326"/>
      <c r="M14" s="329">
        <v>47.5</v>
      </c>
      <c r="N14" s="326"/>
      <c r="O14" s="330">
        <v>89.9</v>
      </c>
      <c r="P14" s="331">
        <v>89</v>
      </c>
      <c r="Q14" s="332">
        <f t="shared" si="2"/>
        <v>0.47163515016685209</v>
      </c>
      <c r="R14" s="326"/>
      <c r="S14" s="326"/>
      <c r="T14" s="326">
        <v>179</v>
      </c>
      <c r="U14" s="326"/>
      <c r="V14" s="326"/>
      <c r="W14" s="186">
        <f t="shared" si="0"/>
        <v>-37.932750000000006</v>
      </c>
      <c r="X14" s="326"/>
      <c r="Y14" s="326"/>
      <c r="Z14" s="326"/>
      <c r="AA14" s="326"/>
      <c r="AB14" s="326"/>
      <c r="AC14" s="326"/>
      <c r="AD14" s="326"/>
    </row>
    <row r="15" spans="1:257" s="197" customFormat="1" ht="36">
      <c r="A15" s="322" t="s">
        <v>959</v>
      </c>
      <c r="B15" s="322">
        <v>12</v>
      </c>
      <c r="C15" s="323" t="s">
        <v>1238</v>
      </c>
      <c r="D15" s="324" t="s">
        <v>42</v>
      </c>
      <c r="E15" s="323" t="s">
        <v>606</v>
      </c>
      <c r="F15" s="323" t="s">
        <v>39</v>
      </c>
      <c r="G15" s="325" t="s">
        <v>1261</v>
      </c>
      <c r="H15" s="326"/>
      <c r="I15" s="327" t="s">
        <v>1262</v>
      </c>
      <c r="J15" s="328" t="s">
        <v>1246</v>
      </c>
      <c r="K15" s="328" t="s">
        <v>1246</v>
      </c>
      <c r="L15" s="326"/>
      <c r="M15" s="329">
        <v>64.8</v>
      </c>
      <c r="N15" s="326"/>
      <c r="O15" s="330">
        <v>79.900000000000006</v>
      </c>
      <c r="P15" s="331">
        <v>79</v>
      </c>
      <c r="Q15" s="332">
        <f t="shared" si="2"/>
        <v>0.18898623279098883</v>
      </c>
      <c r="R15" s="326"/>
      <c r="S15" s="326"/>
      <c r="T15" s="326">
        <v>159</v>
      </c>
      <c r="U15" s="326"/>
      <c r="V15" s="326"/>
      <c r="W15" s="186">
        <f t="shared" si="0"/>
        <v>-9.3335200000000071</v>
      </c>
      <c r="X15" s="326"/>
      <c r="Y15" s="326"/>
      <c r="Z15" s="326"/>
      <c r="AA15" s="326"/>
      <c r="AB15" s="326"/>
      <c r="AC15" s="326"/>
      <c r="AD15" s="326"/>
    </row>
    <row r="16" spans="1:257" s="197" customFormat="1" ht="36">
      <c r="A16" s="322" t="s">
        <v>959</v>
      </c>
      <c r="B16" s="322">
        <v>13</v>
      </c>
      <c r="C16" s="323" t="s">
        <v>1238</v>
      </c>
      <c r="D16" s="324" t="s">
        <v>42</v>
      </c>
      <c r="E16" s="323" t="s">
        <v>606</v>
      </c>
      <c r="F16" s="323" t="s">
        <v>39</v>
      </c>
      <c r="G16" s="325" t="s">
        <v>1263</v>
      </c>
      <c r="H16" s="326"/>
      <c r="I16" s="327" t="s">
        <v>1264</v>
      </c>
      <c r="J16" s="328" t="s">
        <v>1246</v>
      </c>
      <c r="K16" s="328" t="s">
        <v>1246</v>
      </c>
      <c r="L16" s="326"/>
      <c r="M16" s="329">
        <v>135.69999999999999</v>
      </c>
      <c r="N16" s="326"/>
      <c r="O16" s="330">
        <v>149.9</v>
      </c>
      <c r="P16" s="331">
        <v>149</v>
      </c>
      <c r="Q16" s="332">
        <f t="shared" si="2"/>
        <v>9.472981987992006E-2</v>
      </c>
      <c r="R16" s="326"/>
      <c r="S16" s="326"/>
      <c r="T16" s="326">
        <v>299</v>
      </c>
      <c r="U16" s="326"/>
      <c r="V16" s="326"/>
      <c r="W16" s="186">
        <f t="shared" si="0"/>
        <v>-3.1089300000000151</v>
      </c>
      <c r="X16" s="326"/>
      <c r="Y16" s="326"/>
      <c r="Z16" s="326"/>
      <c r="AA16" s="326"/>
      <c r="AB16" s="326"/>
      <c r="AC16" s="326"/>
      <c r="AD16" s="326"/>
    </row>
  </sheetData>
  <protectedRanges>
    <protectedRange sqref="G7:G9" name="範圍1_53_1"/>
    <protectedRange password="EBE8" sqref="G7:G9" name="品管编辑_54_1"/>
    <protectedRange password="EBE8" sqref="G10:G12" name="品管编辑_99_1"/>
    <protectedRange sqref="G10:G12" name="範圍1_99_1"/>
    <protectedRange sqref="I7:I9" name="範圍1_53_1_1"/>
    <protectedRange password="EBE8" sqref="I7:I9" name="品管编辑_54_1_1"/>
    <protectedRange password="EBE8" sqref="I10:I12" name="品管编辑_99_1_1"/>
    <protectedRange sqref="I10:I12" name="範圍1_99_1_1"/>
    <protectedRange sqref="M7:M9" name="範圍1_53_1_2"/>
    <protectedRange password="EBE8" sqref="M7:M9" name="品管编辑_54_1_2"/>
    <protectedRange password="EBE8" sqref="M10:M12" name="品管编辑_99_1_2"/>
    <protectedRange sqref="M10:M12" name="範圍1_99_1_2"/>
    <protectedRange password="EBE8" sqref="O8:O9" name="品管编辑_54_1_3"/>
    <protectedRange password="EBE8" sqref="O10:O12" name="品管编辑_99_1_3"/>
  </protectedRanges>
  <mergeCells count="24">
    <mergeCell ref="O2:P2"/>
    <mergeCell ref="A1:K1"/>
    <mergeCell ref="L1:Z1"/>
    <mergeCell ref="AA1:AC1"/>
    <mergeCell ref="AD1:AD3"/>
    <mergeCell ref="A2:A3"/>
    <mergeCell ref="B2:B3"/>
    <mergeCell ref="C2:C3"/>
    <mergeCell ref="D2:D3"/>
    <mergeCell ref="E2:E3"/>
    <mergeCell ref="G2:G3"/>
    <mergeCell ref="H2:H3"/>
    <mergeCell ref="I2:I3"/>
    <mergeCell ref="J2:J3"/>
    <mergeCell ref="K2:K3"/>
    <mergeCell ref="M2:N2"/>
    <mergeCell ref="AB2:AB3"/>
    <mergeCell ref="AC2:AC3"/>
    <mergeCell ref="Q2:R2"/>
    <mergeCell ref="S2:V2"/>
    <mergeCell ref="X2:X3"/>
    <mergeCell ref="Y2:Y3"/>
    <mergeCell ref="Z2:Z3"/>
    <mergeCell ref="AA2:AA3"/>
  </mergeCells>
  <phoneticPr fontId="1"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IV40"/>
  <sheetViews>
    <sheetView topLeftCell="G1" workbookViewId="0">
      <selection activeCell="V36" sqref="V36"/>
    </sheetView>
  </sheetViews>
  <sheetFormatPr defaultRowHeight="13.5"/>
  <sheetData>
    <row r="1" spans="1:256" s="44" customFormat="1" ht="18" customHeight="1">
      <c r="A1" s="608" t="s">
        <v>381</v>
      </c>
      <c r="B1" s="609"/>
      <c r="C1" s="610"/>
      <c r="D1" s="610"/>
      <c r="E1" s="610"/>
      <c r="F1" s="610"/>
      <c r="G1" s="610"/>
      <c r="H1" s="610"/>
      <c r="I1" s="610"/>
      <c r="J1" s="611"/>
      <c r="K1" s="612"/>
      <c r="L1" s="610"/>
      <c r="M1" s="610"/>
      <c r="N1" s="610"/>
      <c r="O1" s="610"/>
      <c r="P1" s="610"/>
      <c r="Q1" s="610"/>
      <c r="R1" s="610"/>
      <c r="S1" s="610"/>
      <c r="T1" s="610"/>
      <c r="U1" s="610"/>
      <c r="V1" s="610"/>
      <c r="W1" s="610"/>
      <c r="X1" s="610"/>
      <c r="Y1" s="611"/>
      <c r="Z1" s="613" t="s">
        <v>1</v>
      </c>
      <c r="AA1" s="610"/>
      <c r="AB1" s="611"/>
      <c r="AC1" s="614" t="s">
        <v>2</v>
      </c>
    </row>
    <row r="2" spans="1:256" s="44" customFormat="1" ht="24.75" customHeight="1">
      <c r="A2" s="617" t="s">
        <v>3</v>
      </c>
      <c r="B2" s="617" t="s">
        <v>4</v>
      </c>
      <c r="C2" s="617" t="s">
        <v>382</v>
      </c>
      <c r="D2" s="617" t="s">
        <v>383</v>
      </c>
      <c r="E2" s="45" t="s">
        <v>8</v>
      </c>
      <c r="F2" s="617" t="s">
        <v>9</v>
      </c>
      <c r="G2" s="604" t="s">
        <v>10</v>
      </c>
      <c r="H2" s="617" t="s">
        <v>11</v>
      </c>
      <c r="I2" s="604" t="s">
        <v>384</v>
      </c>
      <c r="J2" s="617" t="s">
        <v>385</v>
      </c>
      <c r="K2" s="45" t="s">
        <v>14</v>
      </c>
      <c r="L2" s="605" t="s">
        <v>15</v>
      </c>
      <c r="M2" s="606"/>
      <c r="N2" s="601" t="s">
        <v>386</v>
      </c>
      <c r="O2" s="607"/>
      <c r="P2" s="601" t="s">
        <v>387</v>
      </c>
      <c r="Q2" s="607"/>
      <c r="R2" s="601" t="s">
        <v>388</v>
      </c>
      <c r="S2" s="602"/>
      <c r="T2" s="602"/>
      <c r="U2" s="603"/>
      <c r="V2" s="46" t="s">
        <v>389</v>
      </c>
      <c r="W2" s="604" t="s">
        <v>20</v>
      </c>
      <c r="X2" s="604" t="s">
        <v>21</v>
      </c>
      <c r="Y2" s="604" t="s">
        <v>22</v>
      </c>
      <c r="Z2" s="593" t="s">
        <v>23</v>
      </c>
      <c r="AA2" s="593" t="s">
        <v>24</v>
      </c>
      <c r="AB2" s="593" t="s">
        <v>25</v>
      </c>
      <c r="AC2" s="615"/>
    </row>
    <row r="3" spans="1:256" s="44" customFormat="1" ht="24.75" customHeight="1">
      <c r="A3" s="618"/>
      <c r="B3" s="618"/>
      <c r="C3" s="618"/>
      <c r="D3" s="618"/>
      <c r="E3" s="47" t="s">
        <v>390</v>
      </c>
      <c r="F3" s="619"/>
      <c r="G3" s="620"/>
      <c r="H3" s="619"/>
      <c r="I3" s="620"/>
      <c r="J3" s="618"/>
      <c r="K3" s="47" t="s">
        <v>27</v>
      </c>
      <c r="L3" s="48" t="s">
        <v>28</v>
      </c>
      <c r="M3" s="48" t="s">
        <v>391</v>
      </c>
      <c r="N3" s="49" t="s">
        <v>28</v>
      </c>
      <c r="O3" s="49" t="s">
        <v>392</v>
      </c>
      <c r="P3" s="49" t="s">
        <v>28</v>
      </c>
      <c r="Q3" s="48" t="s">
        <v>392</v>
      </c>
      <c r="R3" s="47" t="s">
        <v>31</v>
      </c>
      <c r="S3" s="47" t="s">
        <v>32</v>
      </c>
      <c r="T3" s="47" t="s">
        <v>33</v>
      </c>
      <c r="U3" s="47" t="s">
        <v>34</v>
      </c>
      <c r="V3" s="50" t="s">
        <v>394</v>
      </c>
      <c r="W3" s="594"/>
      <c r="X3" s="594"/>
      <c r="Y3" s="594"/>
      <c r="Z3" s="594"/>
      <c r="AA3" s="594"/>
      <c r="AB3" s="594"/>
      <c r="AC3" s="616"/>
    </row>
    <row r="4" spans="1:256" s="83" customFormat="1" ht="16.5" customHeight="1">
      <c r="A4" s="95" t="s">
        <v>604</v>
      </c>
      <c r="B4" s="95">
        <v>1</v>
      </c>
      <c r="C4" s="641" t="s">
        <v>1535</v>
      </c>
      <c r="D4" s="641" t="s">
        <v>690</v>
      </c>
      <c r="E4" s="663" t="s">
        <v>39</v>
      </c>
      <c r="F4" s="664" t="s">
        <v>691</v>
      </c>
      <c r="G4" s="96" t="s">
        <v>691</v>
      </c>
      <c r="H4" s="97" t="s">
        <v>692</v>
      </c>
      <c r="I4" s="97"/>
      <c r="J4" s="78" t="s">
        <v>693</v>
      </c>
      <c r="K4" s="78"/>
      <c r="L4" s="96">
        <v>80</v>
      </c>
      <c r="M4" s="96">
        <v>80</v>
      </c>
      <c r="N4" s="96" t="s">
        <v>694</v>
      </c>
      <c r="O4" s="96">
        <v>63.32</v>
      </c>
      <c r="P4" s="96"/>
      <c r="Q4" s="98">
        <f>(O4-M4)/O4</f>
        <v>-0.26342387871130762</v>
      </c>
      <c r="R4" s="96">
        <v>126.64</v>
      </c>
      <c r="S4" s="78"/>
      <c r="T4" s="80"/>
      <c r="U4" s="80"/>
      <c r="V4" s="63">
        <f t="shared" ref="V4:V16" si="0">M4-O4</f>
        <v>16.68</v>
      </c>
      <c r="W4" s="80"/>
      <c r="X4" s="80"/>
      <c r="Y4" s="80"/>
      <c r="Z4" s="80"/>
      <c r="AA4" s="80"/>
      <c r="AB4" s="80"/>
      <c r="AC4" s="80"/>
      <c r="AD4" s="82"/>
      <c r="AE4" s="88"/>
      <c r="AF4" s="88"/>
      <c r="AG4" s="88"/>
      <c r="AH4" s="88"/>
      <c r="AI4" s="88"/>
      <c r="AJ4" s="88"/>
      <c r="AK4" s="88"/>
      <c r="AL4" s="88"/>
      <c r="AM4" s="88"/>
      <c r="AN4" s="88"/>
      <c r="AO4" s="88"/>
      <c r="AP4" s="88"/>
      <c r="AQ4" s="88"/>
      <c r="AR4" s="88"/>
      <c r="AS4" s="88"/>
      <c r="AT4" s="88"/>
      <c r="AU4" s="88"/>
      <c r="AV4" s="88"/>
      <c r="AW4" s="88"/>
      <c r="AX4" s="88"/>
      <c r="AY4" s="88"/>
      <c r="AZ4" s="88"/>
      <c r="BA4" s="88"/>
      <c r="BB4" s="88"/>
      <c r="BC4" s="88"/>
      <c r="BD4" s="88"/>
      <c r="BE4" s="88"/>
      <c r="BF4" s="88"/>
      <c r="BG4" s="88"/>
      <c r="BH4" s="88"/>
      <c r="BI4" s="88"/>
      <c r="BJ4" s="88"/>
      <c r="BK4" s="88"/>
      <c r="BL4" s="88"/>
      <c r="BM4" s="88"/>
      <c r="BN4" s="88"/>
      <c r="BO4" s="88"/>
      <c r="BP4" s="88"/>
      <c r="BQ4" s="88"/>
      <c r="BR4" s="88"/>
      <c r="BS4" s="88"/>
      <c r="BT4" s="88"/>
      <c r="BU4" s="88"/>
      <c r="BV4" s="88"/>
      <c r="BW4" s="88"/>
      <c r="BX4" s="88"/>
      <c r="BY4" s="88"/>
      <c r="BZ4" s="88"/>
      <c r="CA4" s="88"/>
      <c r="CB4" s="88"/>
      <c r="CC4" s="88"/>
      <c r="CD4" s="88"/>
      <c r="CE4" s="88"/>
      <c r="CF4" s="88"/>
      <c r="CG4" s="88"/>
      <c r="CH4" s="88"/>
      <c r="CI4" s="88"/>
      <c r="CJ4" s="88"/>
      <c r="CK4" s="88"/>
      <c r="CL4" s="88"/>
      <c r="CM4" s="88"/>
      <c r="CN4" s="88"/>
      <c r="CO4" s="88"/>
      <c r="CP4" s="88"/>
      <c r="CQ4" s="88"/>
      <c r="CR4" s="88"/>
      <c r="CS4" s="88"/>
      <c r="CT4" s="88"/>
      <c r="CU4" s="88"/>
      <c r="CV4" s="88"/>
      <c r="CW4" s="88"/>
      <c r="CX4" s="88"/>
      <c r="CY4" s="88"/>
      <c r="CZ4" s="88"/>
      <c r="DA4" s="88"/>
      <c r="DB4" s="88"/>
      <c r="DC4" s="88"/>
      <c r="DD4" s="88"/>
      <c r="DE4" s="88"/>
      <c r="DF4" s="88"/>
      <c r="DG4" s="88"/>
      <c r="DH4" s="88"/>
      <c r="DI4" s="88"/>
      <c r="DJ4" s="88"/>
      <c r="DK4" s="88"/>
      <c r="DL4" s="88"/>
      <c r="DM4" s="88"/>
      <c r="DN4" s="88"/>
      <c r="DO4" s="88"/>
      <c r="DP4" s="88"/>
      <c r="DQ4" s="88"/>
      <c r="DR4" s="88"/>
      <c r="DS4" s="88"/>
      <c r="DT4" s="88"/>
      <c r="DU4" s="88"/>
      <c r="DV4" s="88"/>
      <c r="DW4" s="88"/>
      <c r="DX4" s="88"/>
      <c r="DY4" s="88"/>
      <c r="DZ4" s="88"/>
      <c r="EA4" s="88"/>
      <c r="EB4" s="88"/>
      <c r="EC4" s="88"/>
      <c r="ED4" s="88"/>
      <c r="EE4" s="88"/>
      <c r="EF4" s="88"/>
      <c r="EG4" s="88"/>
      <c r="EH4" s="88"/>
      <c r="EI4" s="88"/>
      <c r="EJ4" s="88"/>
      <c r="EK4" s="88"/>
      <c r="EL4" s="88"/>
      <c r="EM4" s="88"/>
      <c r="EN4" s="88"/>
      <c r="EO4" s="88"/>
      <c r="EP4" s="88"/>
      <c r="EQ4" s="88"/>
      <c r="ER4" s="88"/>
      <c r="ES4" s="88"/>
      <c r="ET4" s="88"/>
      <c r="EU4" s="88"/>
      <c r="EV4" s="88"/>
      <c r="EW4" s="88"/>
      <c r="EX4" s="88"/>
      <c r="EY4" s="88"/>
      <c r="EZ4" s="88"/>
      <c r="FA4" s="88"/>
      <c r="FB4" s="88"/>
      <c r="FC4" s="88"/>
      <c r="FD4" s="88"/>
      <c r="FE4" s="88"/>
      <c r="FF4" s="88"/>
      <c r="FG4" s="88"/>
      <c r="FH4" s="88"/>
      <c r="FI4" s="88"/>
      <c r="FJ4" s="88"/>
      <c r="FK4" s="88"/>
      <c r="FL4" s="88"/>
      <c r="FM4" s="88"/>
      <c r="FN4" s="88"/>
      <c r="FO4" s="88"/>
      <c r="FP4" s="88"/>
      <c r="FQ4" s="88"/>
      <c r="FR4" s="88"/>
      <c r="FS4" s="88"/>
      <c r="FT4" s="88"/>
      <c r="FU4" s="88"/>
      <c r="FV4" s="88"/>
      <c r="FW4" s="88"/>
      <c r="FX4" s="88"/>
      <c r="FY4" s="88"/>
      <c r="FZ4" s="88"/>
      <c r="GA4" s="88"/>
      <c r="GB4" s="88"/>
      <c r="GC4" s="88"/>
      <c r="GD4" s="88"/>
      <c r="GE4" s="88"/>
      <c r="GF4" s="88"/>
      <c r="GG4" s="88"/>
      <c r="GH4" s="88"/>
      <c r="GI4" s="88"/>
      <c r="GJ4" s="88"/>
      <c r="GK4" s="88"/>
      <c r="GL4" s="88"/>
      <c r="GM4" s="88"/>
      <c r="GN4" s="88"/>
      <c r="GO4" s="88"/>
      <c r="GP4" s="88"/>
      <c r="GQ4" s="88"/>
      <c r="GR4" s="88"/>
      <c r="GS4" s="88"/>
      <c r="GT4" s="88"/>
      <c r="GU4" s="88"/>
      <c r="GV4" s="88"/>
      <c r="GW4" s="88"/>
      <c r="GX4" s="88"/>
      <c r="GY4" s="88"/>
      <c r="GZ4" s="88"/>
      <c r="HA4" s="88"/>
      <c r="HB4" s="88"/>
      <c r="HC4" s="88"/>
      <c r="HD4" s="88"/>
      <c r="HE4" s="88"/>
      <c r="HF4" s="88"/>
      <c r="HG4" s="88"/>
      <c r="HH4" s="88"/>
      <c r="HI4" s="88"/>
      <c r="HJ4" s="88"/>
      <c r="HK4" s="88"/>
      <c r="HL4" s="88"/>
      <c r="HM4" s="88"/>
      <c r="HN4" s="88"/>
      <c r="HO4" s="88"/>
      <c r="HP4" s="88"/>
      <c r="HQ4" s="88"/>
      <c r="HR4" s="88"/>
      <c r="HS4" s="88"/>
      <c r="HT4" s="88"/>
      <c r="HU4" s="88"/>
      <c r="HV4" s="88"/>
      <c r="HW4" s="88"/>
      <c r="HX4" s="88"/>
      <c r="HY4" s="88"/>
      <c r="HZ4" s="88"/>
      <c r="IA4" s="88"/>
      <c r="IB4" s="88"/>
      <c r="IC4" s="88"/>
      <c r="ID4" s="88"/>
      <c r="IE4" s="88"/>
      <c r="IF4" s="88"/>
      <c r="IG4" s="88"/>
      <c r="IH4" s="88"/>
      <c r="II4" s="88"/>
      <c r="IJ4" s="88"/>
      <c r="IK4" s="88"/>
      <c r="IL4" s="88"/>
      <c r="IM4" s="88"/>
      <c r="IN4" s="88"/>
      <c r="IO4" s="88"/>
      <c r="IP4" s="88"/>
      <c r="IQ4" s="88"/>
      <c r="IR4" s="88"/>
      <c r="IS4" s="88"/>
      <c r="IT4" s="88"/>
      <c r="IU4" s="88"/>
      <c r="IV4" s="88"/>
    </row>
    <row r="5" spans="1:256" s="83" customFormat="1" ht="16.5" customHeight="1">
      <c r="A5" s="99" t="s">
        <v>604</v>
      </c>
      <c r="B5" s="99"/>
      <c r="C5" s="642"/>
      <c r="D5" s="642"/>
      <c r="E5" s="663" t="s">
        <v>39</v>
      </c>
      <c r="F5" s="664"/>
      <c r="G5" s="96" t="s">
        <v>695</v>
      </c>
      <c r="H5" s="97" t="s">
        <v>696</v>
      </c>
      <c r="I5" s="97"/>
      <c r="J5" s="78" t="s">
        <v>693</v>
      </c>
      <c r="K5" s="78"/>
      <c r="L5" s="96">
        <v>80</v>
      </c>
      <c r="M5" s="96">
        <v>80</v>
      </c>
      <c r="N5" s="96" t="s">
        <v>694</v>
      </c>
      <c r="O5" s="96">
        <v>63.32</v>
      </c>
      <c r="P5" s="96"/>
      <c r="Q5" s="98">
        <f t="shared" ref="Q5:Q16" si="1">(O5-M5)/O5</f>
        <v>-0.26342387871130762</v>
      </c>
      <c r="R5" s="96">
        <v>126.64</v>
      </c>
      <c r="S5" s="78"/>
      <c r="T5" s="80"/>
      <c r="U5" s="80"/>
      <c r="V5" s="63">
        <f t="shared" si="0"/>
        <v>16.68</v>
      </c>
      <c r="W5" s="80"/>
      <c r="X5" s="80"/>
      <c r="Y5" s="80"/>
      <c r="Z5" s="80"/>
      <c r="AA5" s="80"/>
      <c r="AB5" s="80"/>
      <c r="AC5" s="80"/>
      <c r="AD5" s="82"/>
      <c r="AE5" s="88"/>
      <c r="AF5" s="88"/>
      <c r="AG5" s="88"/>
      <c r="AH5" s="88"/>
      <c r="AI5" s="88"/>
      <c r="AJ5" s="88"/>
      <c r="AK5" s="88"/>
      <c r="AL5" s="88"/>
      <c r="AM5" s="88"/>
      <c r="AN5" s="88"/>
      <c r="AO5" s="88"/>
      <c r="AP5" s="88"/>
      <c r="AQ5" s="88"/>
      <c r="AR5" s="88"/>
      <c r="AS5" s="88"/>
      <c r="AT5" s="88"/>
      <c r="AU5" s="88"/>
      <c r="AV5" s="88"/>
      <c r="AW5" s="88"/>
      <c r="AX5" s="88"/>
      <c r="AY5" s="88"/>
      <c r="AZ5" s="88"/>
      <c r="BA5" s="88"/>
      <c r="BB5" s="88"/>
      <c r="BC5" s="88"/>
      <c r="BD5" s="88"/>
      <c r="BE5" s="88"/>
      <c r="BF5" s="88"/>
      <c r="BG5" s="88"/>
      <c r="BH5" s="88"/>
      <c r="BI5" s="88"/>
      <c r="BJ5" s="88"/>
      <c r="BK5" s="88"/>
      <c r="BL5" s="88"/>
      <c r="BM5" s="88"/>
      <c r="BN5" s="88"/>
      <c r="BO5" s="88"/>
      <c r="BP5" s="88"/>
      <c r="BQ5" s="88"/>
      <c r="BR5" s="88"/>
      <c r="BS5" s="88"/>
      <c r="BT5" s="88"/>
      <c r="BU5" s="88"/>
      <c r="BV5" s="88"/>
      <c r="BW5" s="88"/>
      <c r="BX5" s="88"/>
      <c r="BY5" s="88"/>
      <c r="BZ5" s="88"/>
      <c r="CA5" s="88"/>
      <c r="CB5" s="88"/>
      <c r="CC5" s="88"/>
      <c r="CD5" s="88"/>
      <c r="CE5" s="88"/>
      <c r="CF5" s="88"/>
      <c r="CG5" s="88"/>
      <c r="CH5" s="88"/>
      <c r="CI5" s="88"/>
      <c r="CJ5" s="88"/>
      <c r="CK5" s="88"/>
      <c r="CL5" s="88"/>
      <c r="CM5" s="88"/>
      <c r="CN5" s="88"/>
      <c r="CO5" s="88"/>
      <c r="CP5" s="88"/>
      <c r="CQ5" s="88"/>
      <c r="CR5" s="88"/>
      <c r="CS5" s="88"/>
      <c r="CT5" s="88"/>
      <c r="CU5" s="88"/>
      <c r="CV5" s="88"/>
      <c r="CW5" s="88"/>
      <c r="CX5" s="88"/>
      <c r="CY5" s="88"/>
      <c r="CZ5" s="88"/>
      <c r="DA5" s="88"/>
      <c r="DB5" s="88"/>
      <c r="DC5" s="88"/>
      <c r="DD5" s="88"/>
      <c r="DE5" s="88"/>
      <c r="DF5" s="88"/>
      <c r="DG5" s="88"/>
      <c r="DH5" s="88"/>
      <c r="DI5" s="88"/>
      <c r="DJ5" s="88"/>
      <c r="DK5" s="88"/>
      <c r="DL5" s="88"/>
      <c r="DM5" s="88"/>
      <c r="DN5" s="88"/>
      <c r="DO5" s="88"/>
      <c r="DP5" s="88"/>
      <c r="DQ5" s="88"/>
      <c r="DR5" s="88"/>
      <c r="DS5" s="88"/>
      <c r="DT5" s="88"/>
      <c r="DU5" s="88"/>
      <c r="DV5" s="88"/>
      <c r="DW5" s="88"/>
      <c r="DX5" s="88"/>
      <c r="DY5" s="88"/>
      <c r="DZ5" s="88"/>
      <c r="EA5" s="88"/>
      <c r="EB5" s="88"/>
      <c r="EC5" s="88"/>
      <c r="ED5" s="88"/>
      <c r="EE5" s="88"/>
      <c r="EF5" s="88"/>
      <c r="EG5" s="88"/>
      <c r="EH5" s="88"/>
      <c r="EI5" s="88"/>
      <c r="EJ5" s="88"/>
      <c r="EK5" s="88"/>
      <c r="EL5" s="88"/>
      <c r="EM5" s="88"/>
      <c r="EN5" s="88"/>
      <c r="EO5" s="88"/>
      <c r="EP5" s="88"/>
      <c r="EQ5" s="88"/>
      <c r="ER5" s="88"/>
      <c r="ES5" s="88"/>
      <c r="ET5" s="88"/>
      <c r="EU5" s="88"/>
      <c r="EV5" s="88"/>
      <c r="EW5" s="88"/>
      <c r="EX5" s="88"/>
      <c r="EY5" s="88"/>
      <c r="EZ5" s="88"/>
      <c r="FA5" s="88"/>
      <c r="FB5" s="88"/>
      <c r="FC5" s="88"/>
      <c r="FD5" s="88"/>
      <c r="FE5" s="88"/>
      <c r="FF5" s="88"/>
      <c r="FG5" s="88"/>
      <c r="FH5" s="88"/>
      <c r="FI5" s="88"/>
      <c r="FJ5" s="88"/>
      <c r="FK5" s="88"/>
      <c r="FL5" s="88"/>
      <c r="FM5" s="88"/>
      <c r="FN5" s="88"/>
      <c r="FO5" s="88"/>
      <c r="FP5" s="88"/>
      <c r="FQ5" s="88"/>
      <c r="FR5" s="88"/>
      <c r="FS5" s="88"/>
      <c r="FT5" s="88"/>
      <c r="FU5" s="88"/>
      <c r="FV5" s="88"/>
      <c r="FW5" s="88"/>
      <c r="FX5" s="88"/>
      <c r="FY5" s="88"/>
      <c r="FZ5" s="88"/>
      <c r="GA5" s="88"/>
      <c r="GB5" s="88"/>
      <c r="GC5" s="88"/>
      <c r="GD5" s="88"/>
      <c r="GE5" s="88"/>
      <c r="GF5" s="88"/>
      <c r="GG5" s="88"/>
      <c r="GH5" s="88"/>
      <c r="GI5" s="88"/>
      <c r="GJ5" s="88"/>
      <c r="GK5" s="88"/>
      <c r="GL5" s="88"/>
      <c r="GM5" s="88"/>
      <c r="GN5" s="88"/>
      <c r="GO5" s="88"/>
      <c r="GP5" s="88"/>
      <c r="GQ5" s="88"/>
      <c r="GR5" s="88"/>
      <c r="GS5" s="88"/>
      <c r="GT5" s="88"/>
      <c r="GU5" s="88"/>
      <c r="GV5" s="88"/>
      <c r="GW5" s="88"/>
      <c r="GX5" s="88"/>
      <c r="GY5" s="88"/>
      <c r="GZ5" s="88"/>
      <c r="HA5" s="88"/>
      <c r="HB5" s="88"/>
      <c r="HC5" s="88"/>
      <c r="HD5" s="88"/>
      <c r="HE5" s="88"/>
      <c r="HF5" s="88"/>
      <c r="HG5" s="88"/>
      <c r="HH5" s="88"/>
      <c r="HI5" s="88"/>
      <c r="HJ5" s="88"/>
      <c r="HK5" s="88"/>
      <c r="HL5" s="88"/>
      <c r="HM5" s="88"/>
      <c r="HN5" s="88"/>
      <c r="HO5" s="88"/>
      <c r="HP5" s="88"/>
      <c r="HQ5" s="88"/>
      <c r="HR5" s="88"/>
      <c r="HS5" s="88"/>
      <c r="HT5" s="88"/>
      <c r="HU5" s="88"/>
      <c r="HV5" s="88"/>
      <c r="HW5" s="88"/>
      <c r="HX5" s="88"/>
      <c r="HY5" s="88"/>
      <c r="HZ5" s="88"/>
      <c r="IA5" s="88"/>
      <c r="IB5" s="88"/>
      <c r="IC5" s="88"/>
      <c r="ID5" s="88"/>
      <c r="IE5" s="88"/>
      <c r="IF5" s="88"/>
      <c r="IG5" s="88"/>
      <c r="IH5" s="88"/>
      <c r="II5" s="88"/>
      <c r="IJ5" s="88"/>
      <c r="IK5" s="88"/>
      <c r="IL5" s="88"/>
      <c r="IM5" s="88"/>
      <c r="IN5" s="88"/>
      <c r="IO5" s="88"/>
      <c r="IP5" s="88"/>
      <c r="IQ5" s="88"/>
      <c r="IR5" s="88"/>
      <c r="IS5" s="88"/>
      <c r="IT5" s="88"/>
      <c r="IU5" s="88"/>
      <c r="IV5" s="88"/>
    </row>
    <row r="6" spans="1:256" s="83" customFormat="1" ht="16.5" customHeight="1">
      <c r="A6" s="95" t="s">
        <v>604</v>
      </c>
      <c r="B6" s="95">
        <v>2</v>
      </c>
      <c r="C6" s="642"/>
      <c r="D6" s="642"/>
      <c r="E6" s="663" t="s">
        <v>475</v>
      </c>
      <c r="F6" s="664" t="s">
        <v>697</v>
      </c>
      <c r="G6" s="96" t="s">
        <v>697</v>
      </c>
      <c r="H6" s="97" t="s">
        <v>698</v>
      </c>
      <c r="I6" s="97"/>
      <c r="J6" s="78" t="s">
        <v>699</v>
      </c>
      <c r="K6" s="78"/>
      <c r="L6" s="96">
        <v>24</v>
      </c>
      <c r="M6" s="96">
        <v>24</v>
      </c>
      <c r="N6" s="96" t="s">
        <v>694</v>
      </c>
      <c r="O6" s="96">
        <v>19</v>
      </c>
      <c r="P6" s="96"/>
      <c r="Q6" s="98">
        <f t="shared" si="1"/>
        <v>-0.26315789473684209</v>
      </c>
      <c r="R6" s="96">
        <v>38</v>
      </c>
      <c r="S6" s="78"/>
      <c r="T6" s="80"/>
      <c r="U6" s="80"/>
      <c r="V6" s="63">
        <f t="shared" si="0"/>
        <v>5</v>
      </c>
      <c r="W6" s="80"/>
      <c r="X6" s="80"/>
      <c r="Y6" s="80"/>
      <c r="Z6" s="80"/>
      <c r="AA6" s="80"/>
      <c r="AB6" s="80"/>
      <c r="AC6" s="80"/>
      <c r="AD6" s="82"/>
      <c r="AE6" s="88"/>
      <c r="AF6" s="88"/>
      <c r="AG6" s="88"/>
      <c r="AH6" s="88"/>
      <c r="AI6" s="88"/>
      <c r="AJ6" s="88"/>
      <c r="AK6" s="88"/>
      <c r="AL6" s="88"/>
      <c r="AM6" s="88"/>
      <c r="AN6" s="88"/>
      <c r="AO6" s="88"/>
      <c r="AP6" s="88"/>
      <c r="AQ6" s="88"/>
      <c r="AR6" s="88"/>
      <c r="AS6" s="88"/>
      <c r="AT6" s="88"/>
      <c r="AU6" s="88"/>
      <c r="AV6" s="88"/>
      <c r="AW6" s="88"/>
      <c r="AX6" s="88"/>
      <c r="AY6" s="88"/>
      <c r="AZ6" s="88"/>
      <c r="BA6" s="88"/>
      <c r="BB6" s="88"/>
      <c r="BC6" s="88"/>
      <c r="BD6" s="88"/>
      <c r="BE6" s="88"/>
      <c r="BF6" s="88"/>
      <c r="BG6" s="88"/>
      <c r="BH6" s="88"/>
      <c r="BI6" s="88"/>
      <c r="BJ6" s="88"/>
      <c r="BK6" s="88"/>
      <c r="BL6" s="88"/>
      <c r="BM6" s="88"/>
      <c r="BN6" s="88"/>
      <c r="BO6" s="88"/>
      <c r="BP6" s="88"/>
      <c r="BQ6" s="88"/>
      <c r="BR6" s="88"/>
      <c r="BS6" s="88"/>
      <c r="BT6" s="88"/>
      <c r="BU6" s="88"/>
      <c r="BV6" s="88"/>
      <c r="BW6" s="88"/>
      <c r="BX6" s="88"/>
      <c r="BY6" s="88"/>
      <c r="BZ6" s="88"/>
      <c r="CA6" s="88"/>
      <c r="CB6" s="88"/>
      <c r="CC6" s="88"/>
      <c r="CD6" s="88"/>
      <c r="CE6" s="88"/>
      <c r="CF6" s="88"/>
      <c r="CG6" s="88"/>
      <c r="CH6" s="88"/>
      <c r="CI6" s="88"/>
      <c r="CJ6" s="88"/>
      <c r="CK6" s="88"/>
      <c r="CL6" s="88"/>
      <c r="CM6" s="88"/>
      <c r="CN6" s="88"/>
      <c r="CO6" s="88"/>
      <c r="CP6" s="88"/>
      <c r="CQ6" s="88"/>
      <c r="CR6" s="88"/>
      <c r="CS6" s="88"/>
      <c r="CT6" s="88"/>
      <c r="CU6" s="88"/>
      <c r="CV6" s="88"/>
      <c r="CW6" s="88"/>
      <c r="CX6" s="88"/>
      <c r="CY6" s="88"/>
      <c r="CZ6" s="88"/>
      <c r="DA6" s="88"/>
      <c r="DB6" s="88"/>
      <c r="DC6" s="88"/>
      <c r="DD6" s="88"/>
      <c r="DE6" s="88"/>
      <c r="DF6" s="88"/>
      <c r="DG6" s="88"/>
      <c r="DH6" s="88"/>
      <c r="DI6" s="88"/>
      <c r="DJ6" s="88"/>
      <c r="DK6" s="88"/>
      <c r="DL6" s="88"/>
      <c r="DM6" s="88"/>
      <c r="DN6" s="88"/>
      <c r="DO6" s="88"/>
      <c r="DP6" s="88"/>
      <c r="DQ6" s="88"/>
      <c r="DR6" s="88"/>
      <c r="DS6" s="88"/>
      <c r="DT6" s="88"/>
      <c r="DU6" s="88"/>
      <c r="DV6" s="88"/>
      <c r="DW6" s="88"/>
      <c r="DX6" s="88"/>
      <c r="DY6" s="88"/>
      <c r="DZ6" s="88"/>
      <c r="EA6" s="88"/>
      <c r="EB6" s="88"/>
      <c r="EC6" s="88"/>
      <c r="ED6" s="88"/>
      <c r="EE6" s="88"/>
      <c r="EF6" s="88"/>
      <c r="EG6" s="88"/>
      <c r="EH6" s="88"/>
      <c r="EI6" s="88"/>
      <c r="EJ6" s="88"/>
      <c r="EK6" s="88"/>
      <c r="EL6" s="88"/>
      <c r="EM6" s="88"/>
      <c r="EN6" s="88"/>
      <c r="EO6" s="88"/>
      <c r="EP6" s="88"/>
      <c r="EQ6" s="88"/>
      <c r="ER6" s="88"/>
      <c r="ES6" s="88"/>
      <c r="ET6" s="88"/>
      <c r="EU6" s="88"/>
      <c r="EV6" s="88"/>
      <c r="EW6" s="88"/>
      <c r="EX6" s="88"/>
      <c r="EY6" s="88"/>
      <c r="EZ6" s="88"/>
      <c r="FA6" s="88"/>
      <c r="FB6" s="88"/>
      <c r="FC6" s="88"/>
      <c r="FD6" s="88"/>
      <c r="FE6" s="88"/>
      <c r="FF6" s="88"/>
      <c r="FG6" s="88"/>
      <c r="FH6" s="88"/>
      <c r="FI6" s="88"/>
      <c r="FJ6" s="88"/>
      <c r="FK6" s="88"/>
      <c r="FL6" s="88"/>
      <c r="FM6" s="88"/>
      <c r="FN6" s="88"/>
      <c r="FO6" s="88"/>
      <c r="FP6" s="88"/>
      <c r="FQ6" s="88"/>
      <c r="FR6" s="88"/>
      <c r="FS6" s="88"/>
      <c r="FT6" s="88"/>
      <c r="FU6" s="88"/>
      <c r="FV6" s="88"/>
      <c r="FW6" s="88"/>
      <c r="FX6" s="88"/>
      <c r="FY6" s="88"/>
      <c r="FZ6" s="88"/>
      <c r="GA6" s="88"/>
      <c r="GB6" s="88"/>
      <c r="GC6" s="88"/>
      <c r="GD6" s="88"/>
      <c r="GE6" s="88"/>
      <c r="GF6" s="88"/>
      <c r="GG6" s="88"/>
      <c r="GH6" s="88"/>
      <c r="GI6" s="88"/>
      <c r="GJ6" s="88"/>
      <c r="GK6" s="88"/>
      <c r="GL6" s="88"/>
      <c r="GM6" s="88"/>
      <c r="GN6" s="88"/>
      <c r="GO6" s="88"/>
      <c r="GP6" s="88"/>
      <c r="GQ6" s="88"/>
      <c r="GR6" s="88"/>
      <c r="GS6" s="88"/>
      <c r="GT6" s="88"/>
      <c r="GU6" s="88"/>
      <c r="GV6" s="88"/>
      <c r="GW6" s="88"/>
      <c r="GX6" s="88"/>
      <c r="GY6" s="88"/>
      <c r="GZ6" s="88"/>
      <c r="HA6" s="88"/>
      <c r="HB6" s="88"/>
      <c r="HC6" s="88"/>
      <c r="HD6" s="88"/>
      <c r="HE6" s="88"/>
      <c r="HF6" s="88"/>
      <c r="HG6" s="88"/>
      <c r="HH6" s="88"/>
      <c r="HI6" s="88"/>
      <c r="HJ6" s="88"/>
      <c r="HK6" s="88"/>
      <c r="HL6" s="88"/>
      <c r="HM6" s="88"/>
      <c r="HN6" s="88"/>
      <c r="HO6" s="88"/>
      <c r="HP6" s="88"/>
      <c r="HQ6" s="88"/>
      <c r="HR6" s="88"/>
      <c r="HS6" s="88"/>
      <c r="HT6" s="88"/>
      <c r="HU6" s="88"/>
      <c r="HV6" s="88"/>
      <c r="HW6" s="88"/>
      <c r="HX6" s="88"/>
      <c r="HY6" s="88"/>
      <c r="HZ6" s="88"/>
      <c r="IA6" s="88"/>
      <c r="IB6" s="88"/>
      <c r="IC6" s="88"/>
      <c r="ID6" s="88"/>
      <c r="IE6" s="88"/>
      <c r="IF6" s="88"/>
      <c r="IG6" s="88"/>
      <c r="IH6" s="88"/>
      <c r="II6" s="88"/>
      <c r="IJ6" s="88"/>
      <c r="IK6" s="88"/>
      <c r="IL6" s="88"/>
      <c r="IM6" s="88"/>
      <c r="IN6" s="88"/>
      <c r="IO6" s="88"/>
      <c r="IP6" s="88"/>
      <c r="IQ6" s="88"/>
      <c r="IR6" s="88"/>
      <c r="IS6" s="88"/>
      <c r="IT6" s="88"/>
      <c r="IU6" s="88"/>
      <c r="IV6" s="88"/>
    </row>
    <row r="7" spans="1:256" s="83" customFormat="1" ht="16.5" customHeight="1">
      <c r="A7" s="99" t="s">
        <v>604</v>
      </c>
      <c r="B7" s="99"/>
      <c r="C7" s="642"/>
      <c r="D7" s="642"/>
      <c r="E7" s="663" t="s">
        <v>39</v>
      </c>
      <c r="F7" s="664"/>
      <c r="G7" s="96" t="s">
        <v>700</v>
      </c>
      <c r="H7" s="97" t="s">
        <v>701</v>
      </c>
      <c r="I7" s="97"/>
      <c r="J7" s="78" t="s">
        <v>702</v>
      </c>
      <c r="K7" s="78"/>
      <c r="L7" s="96">
        <v>24</v>
      </c>
      <c r="M7" s="96">
        <v>24</v>
      </c>
      <c r="N7" s="96" t="s">
        <v>694</v>
      </c>
      <c r="O7" s="96">
        <v>19</v>
      </c>
      <c r="P7" s="96"/>
      <c r="Q7" s="98">
        <f t="shared" si="1"/>
        <v>-0.26315789473684209</v>
      </c>
      <c r="R7" s="96">
        <v>38</v>
      </c>
      <c r="S7" s="78"/>
      <c r="T7" s="80"/>
      <c r="U7" s="80"/>
      <c r="V7" s="63">
        <f t="shared" si="0"/>
        <v>5</v>
      </c>
      <c r="W7" s="80"/>
      <c r="X7" s="80"/>
      <c r="Y7" s="80"/>
      <c r="Z7" s="80"/>
      <c r="AA7" s="80"/>
      <c r="AB7" s="80"/>
      <c r="AC7" s="80"/>
      <c r="AD7" s="82"/>
      <c r="AE7" s="88"/>
      <c r="AF7" s="88"/>
      <c r="AG7" s="88"/>
      <c r="AH7" s="88"/>
      <c r="AI7" s="88"/>
      <c r="AJ7" s="88"/>
      <c r="AK7" s="88"/>
      <c r="AL7" s="88"/>
      <c r="AM7" s="88"/>
      <c r="AN7" s="88"/>
      <c r="AO7" s="88"/>
      <c r="AP7" s="88"/>
      <c r="AQ7" s="88"/>
      <c r="AR7" s="88"/>
      <c r="AS7" s="88"/>
      <c r="AT7" s="88"/>
      <c r="AU7" s="88"/>
      <c r="AV7" s="88"/>
      <c r="AW7" s="88"/>
      <c r="AX7" s="88"/>
      <c r="AY7" s="88"/>
      <c r="AZ7" s="88"/>
      <c r="BA7" s="88"/>
      <c r="BB7" s="88"/>
      <c r="BC7" s="88"/>
      <c r="BD7" s="88"/>
      <c r="BE7" s="88"/>
      <c r="BF7" s="88"/>
      <c r="BG7" s="88"/>
      <c r="BH7" s="88"/>
      <c r="BI7" s="88"/>
      <c r="BJ7" s="88"/>
      <c r="BK7" s="88"/>
      <c r="BL7" s="88"/>
      <c r="BM7" s="88"/>
      <c r="BN7" s="88"/>
      <c r="BO7" s="88"/>
      <c r="BP7" s="88"/>
      <c r="BQ7" s="88"/>
      <c r="BR7" s="88"/>
      <c r="BS7" s="88"/>
      <c r="BT7" s="88"/>
      <c r="BU7" s="88"/>
      <c r="BV7" s="88"/>
      <c r="BW7" s="88"/>
      <c r="BX7" s="88"/>
      <c r="BY7" s="88"/>
      <c r="BZ7" s="88"/>
      <c r="CA7" s="88"/>
      <c r="CB7" s="88"/>
      <c r="CC7" s="88"/>
      <c r="CD7" s="88"/>
      <c r="CE7" s="88"/>
      <c r="CF7" s="88"/>
      <c r="CG7" s="88"/>
      <c r="CH7" s="88"/>
      <c r="CI7" s="88"/>
      <c r="CJ7" s="88"/>
      <c r="CK7" s="88"/>
      <c r="CL7" s="88"/>
      <c r="CM7" s="88"/>
      <c r="CN7" s="88"/>
      <c r="CO7" s="88"/>
      <c r="CP7" s="88"/>
      <c r="CQ7" s="88"/>
      <c r="CR7" s="88"/>
      <c r="CS7" s="88"/>
      <c r="CT7" s="88"/>
      <c r="CU7" s="88"/>
      <c r="CV7" s="88"/>
      <c r="CW7" s="88"/>
      <c r="CX7" s="88"/>
      <c r="CY7" s="88"/>
      <c r="CZ7" s="88"/>
      <c r="DA7" s="88"/>
      <c r="DB7" s="88"/>
      <c r="DC7" s="88"/>
      <c r="DD7" s="88"/>
      <c r="DE7" s="88"/>
      <c r="DF7" s="88"/>
      <c r="DG7" s="88"/>
      <c r="DH7" s="88"/>
      <c r="DI7" s="88"/>
      <c r="DJ7" s="88"/>
      <c r="DK7" s="88"/>
      <c r="DL7" s="88"/>
      <c r="DM7" s="88"/>
      <c r="DN7" s="88"/>
      <c r="DO7" s="88"/>
      <c r="DP7" s="88"/>
      <c r="DQ7" s="88"/>
      <c r="DR7" s="88"/>
      <c r="DS7" s="88"/>
      <c r="DT7" s="88"/>
      <c r="DU7" s="88"/>
      <c r="DV7" s="88"/>
      <c r="DW7" s="88"/>
      <c r="DX7" s="88"/>
      <c r="DY7" s="88"/>
      <c r="DZ7" s="88"/>
      <c r="EA7" s="88"/>
      <c r="EB7" s="88"/>
      <c r="EC7" s="88"/>
      <c r="ED7" s="88"/>
      <c r="EE7" s="88"/>
      <c r="EF7" s="88"/>
      <c r="EG7" s="88"/>
      <c r="EH7" s="88"/>
      <c r="EI7" s="88"/>
      <c r="EJ7" s="88"/>
      <c r="EK7" s="88"/>
      <c r="EL7" s="88"/>
      <c r="EM7" s="88"/>
      <c r="EN7" s="88"/>
      <c r="EO7" s="88"/>
      <c r="EP7" s="88"/>
      <c r="EQ7" s="88"/>
      <c r="ER7" s="88"/>
      <c r="ES7" s="88"/>
      <c r="ET7" s="88"/>
      <c r="EU7" s="88"/>
      <c r="EV7" s="88"/>
      <c r="EW7" s="88"/>
      <c r="EX7" s="88"/>
      <c r="EY7" s="88"/>
      <c r="EZ7" s="88"/>
      <c r="FA7" s="88"/>
      <c r="FB7" s="88"/>
      <c r="FC7" s="88"/>
      <c r="FD7" s="88"/>
      <c r="FE7" s="88"/>
      <c r="FF7" s="88"/>
      <c r="FG7" s="88"/>
      <c r="FH7" s="88"/>
      <c r="FI7" s="88"/>
      <c r="FJ7" s="88"/>
      <c r="FK7" s="88"/>
      <c r="FL7" s="88"/>
      <c r="FM7" s="88"/>
      <c r="FN7" s="88"/>
      <c r="FO7" s="88"/>
      <c r="FP7" s="88"/>
      <c r="FQ7" s="88"/>
      <c r="FR7" s="88"/>
      <c r="FS7" s="88"/>
      <c r="FT7" s="88"/>
      <c r="FU7" s="88"/>
      <c r="FV7" s="88"/>
      <c r="FW7" s="88"/>
      <c r="FX7" s="88"/>
      <c r="FY7" s="88"/>
      <c r="FZ7" s="88"/>
      <c r="GA7" s="88"/>
      <c r="GB7" s="88"/>
      <c r="GC7" s="88"/>
      <c r="GD7" s="88"/>
      <c r="GE7" s="88"/>
      <c r="GF7" s="88"/>
      <c r="GG7" s="88"/>
      <c r="GH7" s="88"/>
      <c r="GI7" s="88"/>
      <c r="GJ7" s="88"/>
      <c r="GK7" s="88"/>
      <c r="GL7" s="88"/>
      <c r="GM7" s="88"/>
      <c r="GN7" s="88"/>
      <c r="GO7" s="88"/>
      <c r="GP7" s="88"/>
      <c r="GQ7" s="88"/>
      <c r="GR7" s="88"/>
      <c r="GS7" s="88"/>
      <c r="GT7" s="88"/>
      <c r="GU7" s="88"/>
      <c r="GV7" s="88"/>
      <c r="GW7" s="88"/>
      <c r="GX7" s="88"/>
      <c r="GY7" s="88"/>
      <c r="GZ7" s="88"/>
      <c r="HA7" s="88"/>
      <c r="HB7" s="88"/>
      <c r="HC7" s="88"/>
      <c r="HD7" s="88"/>
      <c r="HE7" s="88"/>
      <c r="HF7" s="88"/>
      <c r="HG7" s="88"/>
      <c r="HH7" s="88"/>
      <c r="HI7" s="88"/>
      <c r="HJ7" s="88"/>
      <c r="HK7" s="88"/>
      <c r="HL7" s="88"/>
      <c r="HM7" s="88"/>
      <c r="HN7" s="88"/>
      <c r="HO7" s="88"/>
      <c r="HP7" s="88"/>
      <c r="HQ7" s="88"/>
      <c r="HR7" s="88"/>
      <c r="HS7" s="88"/>
      <c r="HT7" s="88"/>
      <c r="HU7" s="88"/>
      <c r="HV7" s="88"/>
      <c r="HW7" s="88"/>
      <c r="HX7" s="88"/>
      <c r="HY7" s="88"/>
      <c r="HZ7" s="88"/>
      <c r="IA7" s="88"/>
      <c r="IB7" s="88"/>
      <c r="IC7" s="88"/>
      <c r="ID7" s="88"/>
      <c r="IE7" s="88"/>
      <c r="IF7" s="88"/>
      <c r="IG7" s="88"/>
      <c r="IH7" s="88"/>
      <c r="II7" s="88"/>
      <c r="IJ7" s="88"/>
      <c r="IK7" s="88"/>
      <c r="IL7" s="88"/>
      <c r="IM7" s="88"/>
      <c r="IN7" s="88"/>
      <c r="IO7" s="88"/>
      <c r="IP7" s="88"/>
      <c r="IQ7" s="88"/>
      <c r="IR7" s="88"/>
      <c r="IS7" s="88"/>
      <c r="IT7" s="88"/>
      <c r="IU7" s="88"/>
      <c r="IV7" s="88"/>
    </row>
    <row r="8" spans="1:256" s="83" customFormat="1" ht="16.5" customHeight="1">
      <c r="A8" s="95" t="s">
        <v>604</v>
      </c>
      <c r="B8" s="95">
        <v>3</v>
      </c>
      <c r="C8" s="642"/>
      <c r="D8" s="642"/>
      <c r="E8" s="663" t="s">
        <v>39</v>
      </c>
      <c r="F8" s="664" t="s">
        <v>703</v>
      </c>
      <c r="G8" s="96" t="s">
        <v>703</v>
      </c>
      <c r="H8" s="97" t="s">
        <v>704</v>
      </c>
      <c r="I8" s="97"/>
      <c r="J8" s="78" t="s">
        <v>705</v>
      </c>
      <c r="K8" s="78"/>
      <c r="L8" s="96">
        <v>130</v>
      </c>
      <c r="M8" s="96">
        <v>130</v>
      </c>
      <c r="N8" s="96" t="s">
        <v>694</v>
      </c>
      <c r="O8" s="96">
        <v>114</v>
      </c>
      <c r="P8" s="96"/>
      <c r="Q8" s="98">
        <f t="shared" si="1"/>
        <v>-0.14035087719298245</v>
      </c>
      <c r="R8" s="96">
        <v>228</v>
      </c>
      <c r="S8" s="78"/>
      <c r="T8" s="80"/>
      <c r="U8" s="80"/>
      <c r="V8" s="63">
        <f t="shared" si="0"/>
        <v>16</v>
      </c>
      <c r="W8" s="80"/>
      <c r="X8" s="80"/>
      <c r="Y8" s="80"/>
      <c r="Z8" s="80"/>
      <c r="AA8" s="80"/>
      <c r="AB8" s="80"/>
      <c r="AC8" s="80"/>
      <c r="AD8" s="82"/>
      <c r="AE8" s="88"/>
      <c r="AF8" s="88"/>
      <c r="AG8" s="88"/>
      <c r="AH8" s="88"/>
      <c r="AI8" s="88"/>
      <c r="AJ8" s="88"/>
      <c r="AK8" s="88"/>
      <c r="AL8" s="88"/>
      <c r="AM8" s="88"/>
      <c r="AN8" s="88"/>
      <c r="AO8" s="88"/>
      <c r="AP8" s="88"/>
      <c r="AQ8" s="88"/>
      <c r="AR8" s="88"/>
      <c r="AS8" s="88"/>
      <c r="AT8" s="88"/>
      <c r="AU8" s="88"/>
      <c r="AV8" s="88"/>
      <c r="AW8" s="88"/>
      <c r="AX8" s="88"/>
      <c r="AY8" s="88"/>
      <c r="AZ8" s="88"/>
      <c r="BA8" s="88"/>
      <c r="BB8" s="88"/>
      <c r="BC8" s="88"/>
      <c r="BD8" s="88"/>
      <c r="BE8" s="88"/>
      <c r="BF8" s="88"/>
      <c r="BG8" s="88"/>
      <c r="BH8" s="88"/>
      <c r="BI8" s="88"/>
      <c r="BJ8" s="88"/>
      <c r="BK8" s="88"/>
      <c r="BL8" s="88"/>
      <c r="BM8" s="88"/>
      <c r="BN8" s="88"/>
      <c r="BO8" s="88"/>
      <c r="BP8" s="88"/>
      <c r="BQ8" s="88"/>
      <c r="BR8" s="88"/>
      <c r="BS8" s="88"/>
      <c r="BT8" s="88"/>
      <c r="BU8" s="88"/>
      <c r="BV8" s="88"/>
      <c r="BW8" s="88"/>
      <c r="BX8" s="88"/>
      <c r="BY8" s="88"/>
      <c r="BZ8" s="88"/>
      <c r="CA8" s="88"/>
      <c r="CB8" s="88"/>
      <c r="CC8" s="88"/>
      <c r="CD8" s="88"/>
      <c r="CE8" s="88"/>
      <c r="CF8" s="88"/>
      <c r="CG8" s="88"/>
      <c r="CH8" s="88"/>
      <c r="CI8" s="88"/>
      <c r="CJ8" s="88"/>
      <c r="CK8" s="88"/>
      <c r="CL8" s="88"/>
      <c r="CM8" s="88"/>
      <c r="CN8" s="88"/>
      <c r="CO8" s="88"/>
      <c r="CP8" s="88"/>
      <c r="CQ8" s="88"/>
      <c r="CR8" s="88"/>
      <c r="CS8" s="88"/>
      <c r="CT8" s="88"/>
      <c r="CU8" s="88"/>
      <c r="CV8" s="88"/>
      <c r="CW8" s="88"/>
      <c r="CX8" s="88"/>
      <c r="CY8" s="88"/>
      <c r="CZ8" s="88"/>
      <c r="DA8" s="88"/>
      <c r="DB8" s="88"/>
      <c r="DC8" s="88"/>
      <c r="DD8" s="88"/>
      <c r="DE8" s="88"/>
      <c r="DF8" s="88"/>
      <c r="DG8" s="88"/>
      <c r="DH8" s="88"/>
      <c r="DI8" s="88"/>
      <c r="DJ8" s="88"/>
      <c r="DK8" s="88"/>
      <c r="DL8" s="88"/>
      <c r="DM8" s="88"/>
      <c r="DN8" s="88"/>
      <c r="DO8" s="88"/>
      <c r="DP8" s="88"/>
      <c r="DQ8" s="88"/>
      <c r="DR8" s="88"/>
      <c r="DS8" s="88"/>
      <c r="DT8" s="88"/>
      <c r="DU8" s="88"/>
      <c r="DV8" s="88"/>
      <c r="DW8" s="88"/>
      <c r="DX8" s="88"/>
      <c r="DY8" s="88"/>
      <c r="DZ8" s="88"/>
      <c r="EA8" s="88"/>
      <c r="EB8" s="88"/>
      <c r="EC8" s="88"/>
      <c r="ED8" s="88"/>
      <c r="EE8" s="88"/>
      <c r="EF8" s="88"/>
      <c r="EG8" s="88"/>
      <c r="EH8" s="88"/>
      <c r="EI8" s="88"/>
      <c r="EJ8" s="88"/>
      <c r="EK8" s="88"/>
      <c r="EL8" s="88"/>
      <c r="EM8" s="88"/>
      <c r="EN8" s="88"/>
      <c r="EO8" s="88"/>
      <c r="EP8" s="88"/>
      <c r="EQ8" s="88"/>
      <c r="ER8" s="88"/>
      <c r="ES8" s="88"/>
      <c r="ET8" s="88"/>
      <c r="EU8" s="88"/>
      <c r="EV8" s="88"/>
      <c r="EW8" s="88"/>
      <c r="EX8" s="88"/>
      <c r="EY8" s="88"/>
      <c r="EZ8" s="88"/>
      <c r="FA8" s="88"/>
      <c r="FB8" s="88"/>
      <c r="FC8" s="88"/>
      <c r="FD8" s="88"/>
      <c r="FE8" s="88"/>
      <c r="FF8" s="88"/>
      <c r="FG8" s="88"/>
      <c r="FH8" s="88"/>
      <c r="FI8" s="88"/>
      <c r="FJ8" s="88"/>
      <c r="FK8" s="88"/>
      <c r="FL8" s="88"/>
      <c r="FM8" s="88"/>
      <c r="FN8" s="88"/>
      <c r="FO8" s="88"/>
      <c r="FP8" s="88"/>
      <c r="FQ8" s="88"/>
      <c r="FR8" s="88"/>
      <c r="FS8" s="88"/>
      <c r="FT8" s="88"/>
      <c r="FU8" s="88"/>
      <c r="FV8" s="88"/>
      <c r="FW8" s="88"/>
      <c r="FX8" s="88"/>
      <c r="FY8" s="88"/>
      <c r="FZ8" s="88"/>
      <c r="GA8" s="88"/>
      <c r="GB8" s="88"/>
      <c r="GC8" s="88"/>
      <c r="GD8" s="88"/>
      <c r="GE8" s="88"/>
      <c r="GF8" s="88"/>
      <c r="GG8" s="88"/>
      <c r="GH8" s="88"/>
      <c r="GI8" s="88"/>
      <c r="GJ8" s="88"/>
      <c r="GK8" s="88"/>
      <c r="GL8" s="88"/>
      <c r="GM8" s="88"/>
      <c r="GN8" s="88"/>
      <c r="GO8" s="88"/>
      <c r="GP8" s="88"/>
      <c r="GQ8" s="88"/>
      <c r="GR8" s="88"/>
      <c r="GS8" s="88"/>
      <c r="GT8" s="88"/>
      <c r="GU8" s="88"/>
      <c r="GV8" s="88"/>
      <c r="GW8" s="88"/>
      <c r="GX8" s="88"/>
      <c r="GY8" s="88"/>
      <c r="GZ8" s="88"/>
      <c r="HA8" s="88"/>
      <c r="HB8" s="88"/>
      <c r="HC8" s="88"/>
      <c r="HD8" s="88"/>
      <c r="HE8" s="88"/>
      <c r="HF8" s="88"/>
      <c r="HG8" s="88"/>
      <c r="HH8" s="88"/>
      <c r="HI8" s="88"/>
      <c r="HJ8" s="88"/>
      <c r="HK8" s="88"/>
      <c r="HL8" s="88"/>
      <c r="HM8" s="88"/>
      <c r="HN8" s="88"/>
      <c r="HO8" s="88"/>
      <c r="HP8" s="88"/>
      <c r="HQ8" s="88"/>
      <c r="HR8" s="88"/>
      <c r="HS8" s="88"/>
      <c r="HT8" s="88"/>
      <c r="HU8" s="88"/>
      <c r="HV8" s="88"/>
      <c r="HW8" s="88"/>
      <c r="HX8" s="88"/>
      <c r="HY8" s="88"/>
      <c r="HZ8" s="88"/>
      <c r="IA8" s="88"/>
      <c r="IB8" s="88"/>
      <c r="IC8" s="88"/>
      <c r="ID8" s="88"/>
      <c r="IE8" s="88"/>
      <c r="IF8" s="88"/>
      <c r="IG8" s="88"/>
      <c r="IH8" s="88"/>
      <c r="II8" s="88"/>
      <c r="IJ8" s="88"/>
      <c r="IK8" s="88"/>
      <c r="IL8" s="88"/>
      <c r="IM8" s="88"/>
      <c r="IN8" s="88"/>
      <c r="IO8" s="88"/>
      <c r="IP8" s="88"/>
      <c r="IQ8" s="88"/>
      <c r="IR8" s="88"/>
      <c r="IS8" s="88"/>
      <c r="IT8" s="88"/>
      <c r="IU8" s="88"/>
      <c r="IV8" s="88"/>
    </row>
    <row r="9" spans="1:256" s="83" customFormat="1" ht="16.5" customHeight="1">
      <c r="A9" s="100" t="s">
        <v>604</v>
      </c>
      <c r="B9" s="100"/>
      <c r="C9" s="642"/>
      <c r="D9" s="642"/>
      <c r="E9" s="663" t="s">
        <v>39</v>
      </c>
      <c r="F9" s="664"/>
      <c r="G9" s="96" t="s">
        <v>706</v>
      </c>
      <c r="H9" s="97" t="s">
        <v>707</v>
      </c>
      <c r="I9" s="97"/>
      <c r="J9" s="78" t="s">
        <v>705</v>
      </c>
      <c r="K9" s="78"/>
      <c r="L9" s="96">
        <v>130</v>
      </c>
      <c r="M9" s="96">
        <v>130</v>
      </c>
      <c r="N9" s="96" t="s">
        <v>694</v>
      </c>
      <c r="O9" s="96">
        <v>114</v>
      </c>
      <c r="P9" s="96"/>
      <c r="Q9" s="98">
        <f t="shared" si="1"/>
        <v>-0.14035087719298245</v>
      </c>
      <c r="R9" s="96">
        <v>228</v>
      </c>
      <c r="S9" s="78"/>
      <c r="T9" s="80"/>
      <c r="U9" s="80"/>
      <c r="V9" s="63">
        <f t="shared" si="0"/>
        <v>16</v>
      </c>
      <c r="W9" s="80"/>
      <c r="X9" s="80"/>
      <c r="Y9" s="80"/>
      <c r="Z9" s="80"/>
      <c r="AA9" s="80"/>
      <c r="AB9" s="80"/>
      <c r="AC9" s="80"/>
      <c r="AD9" s="82"/>
      <c r="AE9" s="88"/>
      <c r="AF9" s="88"/>
      <c r="AG9" s="88"/>
      <c r="AH9" s="88"/>
      <c r="AI9" s="88"/>
      <c r="AJ9" s="88"/>
      <c r="AK9" s="88"/>
      <c r="AL9" s="88"/>
      <c r="AM9" s="88"/>
      <c r="AN9" s="88"/>
      <c r="AO9" s="88"/>
      <c r="AP9" s="88"/>
      <c r="AQ9" s="88"/>
      <c r="AR9" s="88"/>
      <c r="AS9" s="88"/>
      <c r="AT9" s="88"/>
      <c r="AU9" s="88"/>
      <c r="AV9" s="88"/>
      <c r="AW9" s="88"/>
      <c r="AX9" s="88"/>
      <c r="AY9" s="88"/>
      <c r="AZ9" s="88"/>
      <c r="BA9" s="88"/>
      <c r="BB9" s="88"/>
      <c r="BC9" s="88"/>
      <c r="BD9" s="88"/>
      <c r="BE9" s="88"/>
      <c r="BF9" s="88"/>
      <c r="BG9" s="88"/>
      <c r="BH9" s="88"/>
      <c r="BI9" s="88"/>
      <c r="BJ9" s="88"/>
      <c r="BK9" s="88"/>
      <c r="BL9" s="88"/>
      <c r="BM9" s="88"/>
      <c r="BN9" s="88"/>
      <c r="BO9" s="88"/>
      <c r="BP9" s="88"/>
      <c r="BQ9" s="88"/>
      <c r="BR9" s="88"/>
      <c r="BS9" s="88"/>
      <c r="BT9" s="88"/>
      <c r="BU9" s="88"/>
      <c r="BV9" s="88"/>
      <c r="BW9" s="88"/>
      <c r="BX9" s="88"/>
      <c r="BY9" s="88"/>
      <c r="BZ9" s="88"/>
      <c r="CA9" s="88"/>
      <c r="CB9" s="88"/>
      <c r="CC9" s="88"/>
      <c r="CD9" s="88"/>
      <c r="CE9" s="88"/>
      <c r="CF9" s="88"/>
      <c r="CG9" s="88"/>
      <c r="CH9" s="88"/>
      <c r="CI9" s="88"/>
      <c r="CJ9" s="88"/>
      <c r="CK9" s="88"/>
      <c r="CL9" s="88"/>
      <c r="CM9" s="88"/>
      <c r="CN9" s="88"/>
      <c r="CO9" s="88"/>
      <c r="CP9" s="88"/>
      <c r="CQ9" s="88"/>
      <c r="CR9" s="88"/>
      <c r="CS9" s="88"/>
      <c r="CT9" s="88"/>
      <c r="CU9" s="88"/>
      <c r="CV9" s="88"/>
      <c r="CW9" s="88"/>
      <c r="CX9" s="88"/>
      <c r="CY9" s="88"/>
      <c r="CZ9" s="88"/>
      <c r="DA9" s="88"/>
      <c r="DB9" s="88"/>
      <c r="DC9" s="88"/>
      <c r="DD9" s="88"/>
      <c r="DE9" s="88"/>
      <c r="DF9" s="88"/>
      <c r="DG9" s="88"/>
      <c r="DH9" s="88"/>
      <c r="DI9" s="88"/>
      <c r="DJ9" s="88"/>
      <c r="DK9" s="88"/>
      <c r="DL9" s="88"/>
      <c r="DM9" s="88"/>
      <c r="DN9" s="88"/>
      <c r="DO9" s="88"/>
      <c r="DP9" s="88"/>
      <c r="DQ9" s="88"/>
      <c r="DR9" s="88"/>
      <c r="DS9" s="88"/>
      <c r="DT9" s="88"/>
      <c r="DU9" s="88"/>
      <c r="DV9" s="88"/>
      <c r="DW9" s="88"/>
      <c r="DX9" s="88"/>
      <c r="DY9" s="88"/>
      <c r="DZ9" s="88"/>
      <c r="EA9" s="88"/>
      <c r="EB9" s="88"/>
      <c r="EC9" s="88"/>
      <c r="ED9" s="88"/>
      <c r="EE9" s="88"/>
      <c r="EF9" s="88"/>
      <c r="EG9" s="88"/>
      <c r="EH9" s="88"/>
      <c r="EI9" s="88"/>
      <c r="EJ9" s="88"/>
      <c r="EK9" s="88"/>
      <c r="EL9" s="88"/>
      <c r="EM9" s="88"/>
      <c r="EN9" s="88"/>
      <c r="EO9" s="88"/>
      <c r="EP9" s="88"/>
      <c r="EQ9" s="88"/>
      <c r="ER9" s="88"/>
      <c r="ES9" s="88"/>
      <c r="ET9" s="88"/>
      <c r="EU9" s="88"/>
      <c r="EV9" s="88"/>
      <c r="EW9" s="88"/>
      <c r="EX9" s="88"/>
      <c r="EY9" s="88"/>
      <c r="EZ9" s="88"/>
      <c r="FA9" s="88"/>
      <c r="FB9" s="88"/>
      <c r="FC9" s="88"/>
      <c r="FD9" s="88"/>
      <c r="FE9" s="88"/>
      <c r="FF9" s="88"/>
      <c r="FG9" s="88"/>
      <c r="FH9" s="88"/>
      <c r="FI9" s="88"/>
      <c r="FJ9" s="88"/>
      <c r="FK9" s="88"/>
      <c r="FL9" s="88"/>
      <c r="FM9" s="88"/>
      <c r="FN9" s="88"/>
      <c r="FO9" s="88"/>
      <c r="FP9" s="88"/>
      <c r="FQ9" s="88"/>
      <c r="FR9" s="88"/>
      <c r="FS9" s="88"/>
      <c r="FT9" s="88"/>
      <c r="FU9" s="88"/>
      <c r="FV9" s="88"/>
      <c r="FW9" s="88"/>
      <c r="FX9" s="88"/>
      <c r="FY9" s="88"/>
      <c r="FZ9" s="88"/>
      <c r="GA9" s="88"/>
      <c r="GB9" s="88"/>
      <c r="GC9" s="88"/>
      <c r="GD9" s="88"/>
      <c r="GE9" s="88"/>
      <c r="GF9" s="88"/>
      <c r="GG9" s="88"/>
      <c r="GH9" s="88"/>
      <c r="GI9" s="88"/>
      <c r="GJ9" s="88"/>
      <c r="GK9" s="88"/>
      <c r="GL9" s="88"/>
      <c r="GM9" s="88"/>
      <c r="GN9" s="88"/>
      <c r="GO9" s="88"/>
      <c r="GP9" s="88"/>
      <c r="GQ9" s="88"/>
      <c r="GR9" s="88"/>
      <c r="GS9" s="88"/>
      <c r="GT9" s="88"/>
      <c r="GU9" s="88"/>
      <c r="GV9" s="88"/>
      <c r="GW9" s="88"/>
      <c r="GX9" s="88"/>
      <c r="GY9" s="88"/>
      <c r="GZ9" s="88"/>
      <c r="HA9" s="88"/>
      <c r="HB9" s="88"/>
      <c r="HC9" s="88"/>
      <c r="HD9" s="88"/>
      <c r="HE9" s="88"/>
      <c r="HF9" s="88"/>
      <c r="HG9" s="88"/>
      <c r="HH9" s="88"/>
      <c r="HI9" s="88"/>
      <c r="HJ9" s="88"/>
      <c r="HK9" s="88"/>
      <c r="HL9" s="88"/>
      <c r="HM9" s="88"/>
      <c r="HN9" s="88"/>
      <c r="HO9" s="88"/>
      <c r="HP9" s="88"/>
      <c r="HQ9" s="88"/>
      <c r="HR9" s="88"/>
      <c r="HS9" s="88"/>
      <c r="HT9" s="88"/>
      <c r="HU9" s="88"/>
      <c r="HV9" s="88"/>
      <c r="HW9" s="88"/>
      <c r="HX9" s="88"/>
      <c r="HY9" s="88"/>
      <c r="HZ9" s="88"/>
      <c r="IA9" s="88"/>
      <c r="IB9" s="88"/>
      <c r="IC9" s="88"/>
      <c r="ID9" s="88"/>
      <c r="IE9" s="88"/>
      <c r="IF9" s="88"/>
      <c r="IG9" s="88"/>
      <c r="IH9" s="88"/>
      <c r="II9" s="88"/>
      <c r="IJ9" s="88"/>
      <c r="IK9" s="88"/>
      <c r="IL9" s="88"/>
      <c r="IM9" s="88"/>
      <c r="IN9" s="88"/>
      <c r="IO9" s="88"/>
      <c r="IP9" s="88"/>
      <c r="IQ9" s="88"/>
      <c r="IR9" s="88"/>
      <c r="IS9" s="88"/>
      <c r="IT9" s="88"/>
      <c r="IU9" s="88"/>
      <c r="IV9" s="88"/>
    </row>
    <row r="10" spans="1:256" s="83" customFormat="1" ht="16.5" customHeight="1">
      <c r="A10" s="99" t="s">
        <v>604</v>
      </c>
      <c r="B10" s="99"/>
      <c r="C10" s="642"/>
      <c r="D10" s="642"/>
      <c r="E10" s="663" t="s">
        <v>39</v>
      </c>
      <c r="F10" s="664"/>
      <c r="G10" s="96" t="s">
        <v>708</v>
      </c>
      <c r="H10" s="97" t="s">
        <v>709</v>
      </c>
      <c r="I10" s="97"/>
      <c r="J10" s="78" t="s">
        <v>705</v>
      </c>
      <c r="K10" s="78"/>
      <c r="L10" s="96">
        <v>130</v>
      </c>
      <c r="M10" s="96">
        <v>130</v>
      </c>
      <c r="N10" s="96" t="s">
        <v>694</v>
      </c>
      <c r="O10" s="96">
        <v>114</v>
      </c>
      <c r="P10" s="96"/>
      <c r="Q10" s="98">
        <f t="shared" si="1"/>
        <v>-0.14035087719298245</v>
      </c>
      <c r="R10" s="96">
        <v>228</v>
      </c>
      <c r="S10" s="78"/>
      <c r="T10" s="80"/>
      <c r="U10" s="80"/>
      <c r="V10" s="63">
        <f t="shared" si="0"/>
        <v>16</v>
      </c>
      <c r="W10" s="80"/>
      <c r="X10" s="80"/>
      <c r="Y10" s="80"/>
      <c r="Z10" s="80"/>
      <c r="AA10" s="80"/>
      <c r="AB10" s="80"/>
      <c r="AC10" s="80"/>
      <c r="AD10" s="82"/>
      <c r="AE10" s="88"/>
      <c r="AF10" s="88"/>
      <c r="AG10" s="88"/>
      <c r="AH10" s="88"/>
      <c r="AI10" s="88"/>
      <c r="AJ10" s="88"/>
      <c r="AK10" s="88"/>
      <c r="AL10" s="88"/>
      <c r="AM10" s="88"/>
      <c r="AN10" s="88"/>
      <c r="AO10" s="88"/>
      <c r="AP10" s="88"/>
      <c r="AQ10" s="88"/>
      <c r="AR10" s="88"/>
      <c r="AS10" s="88"/>
      <c r="AT10" s="88"/>
      <c r="AU10" s="88"/>
      <c r="AV10" s="88"/>
      <c r="AW10" s="88"/>
      <c r="AX10" s="88"/>
      <c r="AY10" s="88"/>
      <c r="AZ10" s="88"/>
      <c r="BA10" s="88"/>
      <c r="BB10" s="88"/>
      <c r="BC10" s="88"/>
      <c r="BD10" s="88"/>
      <c r="BE10" s="88"/>
      <c r="BF10" s="88"/>
      <c r="BG10" s="88"/>
      <c r="BH10" s="88"/>
      <c r="BI10" s="88"/>
      <c r="BJ10" s="88"/>
      <c r="BK10" s="88"/>
      <c r="BL10" s="88"/>
      <c r="BM10" s="88"/>
      <c r="BN10" s="88"/>
      <c r="BO10" s="88"/>
      <c r="BP10" s="88"/>
      <c r="BQ10" s="88"/>
      <c r="BR10" s="88"/>
      <c r="BS10" s="88"/>
      <c r="BT10" s="88"/>
      <c r="BU10" s="88"/>
      <c r="BV10" s="88"/>
      <c r="BW10" s="88"/>
      <c r="BX10" s="88"/>
      <c r="BY10" s="88"/>
      <c r="BZ10" s="88"/>
      <c r="CA10" s="88"/>
      <c r="CB10" s="88"/>
      <c r="CC10" s="88"/>
      <c r="CD10" s="88"/>
      <c r="CE10" s="88"/>
      <c r="CF10" s="88"/>
      <c r="CG10" s="88"/>
      <c r="CH10" s="88"/>
      <c r="CI10" s="88"/>
      <c r="CJ10" s="88"/>
      <c r="CK10" s="88"/>
      <c r="CL10" s="88"/>
      <c r="CM10" s="88"/>
      <c r="CN10" s="88"/>
      <c r="CO10" s="88"/>
      <c r="CP10" s="88"/>
      <c r="CQ10" s="88"/>
      <c r="CR10" s="88"/>
      <c r="CS10" s="88"/>
      <c r="CT10" s="88"/>
      <c r="CU10" s="88"/>
      <c r="CV10" s="88"/>
      <c r="CW10" s="88"/>
      <c r="CX10" s="88"/>
      <c r="CY10" s="88"/>
      <c r="CZ10" s="88"/>
      <c r="DA10" s="88"/>
      <c r="DB10" s="88"/>
      <c r="DC10" s="88"/>
      <c r="DD10" s="88"/>
      <c r="DE10" s="88"/>
      <c r="DF10" s="88"/>
      <c r="DG10" s="88"/>
      <c r="DH10" s="88"/>
      <c r="DI10" s="88"/>
      <c r="DJ10" s="88"/>
      <c r="DK10" s="88"/>
      <c r="DL10" s="88"/>
      <c r="DM10" s="88"/>
      <c r="DN10" s="88"/>
      <c r="DO10" s="88"/>
      <c r="DP10" s="88"/>
      <c r="DQ10" s="88"/>
      <c r="DR10" s="88"/>
      <c r="DS10" s="88"/>
      <c r="DT10" s="88"/>
      <c r="DU10" s="88"/>
      <c r="DV10" s="88"/>
      <c r="DW10" s="88"/>
      <c r="DX10" s="88"/>
      <c r="DY10" s="88"/>
      <c r="DZ10" s="88"/>
      <c r="EA10" s="88"/>
      <c r="EB10" s="88"/>
      <c r="EC10" s="88"/>
      <c r="ED10" s="88"/>
      <c r="EE10" s="88"/>
      <c r="EF10" s="88"/>
      <c r="EG10" s="88"/>
      <c r="EH10" s="88"/>
      <c r="EI10" s="88"/>
      <c r="EJ10" s="88"/>
      <c r="EK10" s="88"/>
      <c r="EL10" s="88"/>
      <c r="EM10" s="88"/>
      <c r="EN10" s="88"/>
      <c r="EO10" s="88"/>
      <c r="EP10" s="88"/>
      <c r="EQ10" s="88"/>
      <c r="ER10" s="88"/>
      <c r="ES10" s="88"/>
      <c r="ET10" s="88"/>
      <c r="EU10" s="88"/>
      <c r="EV10" s="88"/>
      <c r="EW10" s="88"/>
      <c r="EX10" s="88"/>
      <c r="EY10" s="88"/>
      <c r="EZ10" s="88"/>
      <c r="FA10" s="88"/>
      <c r="FB10" s="88"/>
      <c r="FC10" s="88"/>
      <c r="FD10" s="88"/>
      <c r="FE10" s="88"/>
      <c r="FF10" s="88"/>
      <c r="FG10" s="88"/>
      <c r="FH10" s="88"/>
      <c r="FI10" s="88"/>
      <c r="FJ10" s="88"/>
      <c r="FK10" s="88"/>
      <c r="FL10" s="88"/>
      <c r="FM10" s="88"/>
      <c r="FN10" s="88"/>
      <c r="FO10" s="88"/>
      <c r="FP10" s="88"/>
      <c r="FQ10" s="88"/>
      <c r="FR10" s="88"/>
      <c r="FS10" s="88"/>
      <c r="FT10" s="88"/>
      <c r="FU10" s="88"/>
      <c r="FV10" s="88"/>
      <c r="FW10" s="88"/>
      <c r="FX10" s="88"/>
      <c r="FY10" s="88"/>
      <c r="FZ10" s="88"/>
      <c r="GA10" s="88"/>
      <c r="GB10" s="88"/>
      <c r="GC10" s="88"/>
      <c r="GD10" s="88"/>
      <c r="GE10" s="88"/>
      <c r="GF10" s="88"/>
      <c r="GG10" s="88"/>
      <c r="GH10" s="88"/>
      <c r="GI10" s="88"/>
      <c r="GJ10" s="88"/>
      <c r="GK10" s="88"/>
      <c r="GL10" s="88"/>
      <c r="GM10" s="88"/>
      <c r="GN10" s="88"/>
      <c r="GO10" s="88"/>
      <c r="GP10" s="88"/>
      <c r="GQ10" s="88"/>
      <c r="GR10" s="88"/>
      <c r="GS10" s="88"/>
      <c r="GT10" s="88"/>
      <c r="GU10" s="88"/>
      <c r="GV10" s="88"/>
      <c r="GW10" s="88"/>
      <c r="GX10" s="88"/>
      <c r="GY10" s="88"/>
      <c r="GZ10" s="88"/>
      <c r="HA10" s="88"/>
      <c r="HB10" s="88"/>
      <c r="HC10" s="88"/>
      <c r="HD10" s="88"/>
      <c r="HE10" s="88"/>
      <c r="HF10" s="88"/>
      <c r="HG10" s="88"/>
      <c r="HH10" s="88"/>
      <c r="HI10" s="88"/>
      <c r="HJ10" s="88"/>
      <c r="HK10" s="88"/>
      <c r="HL10" s="88"/>
      <c r="HM10" s="88"/>
      <c r="HN10" s="88"/>
      <c r="HO10" s="88"/>
      <c r="HP10" s="88"/>
      <c r="HQ10" s="88"/>
      <c r="HR10" s="88"/>
      <c r="HS10" s="88"/>
      <c r="HT10" s="88"/>
      <c r="HU10" s="88"/>
      <c r="HV10" s="88"/>
      <c r="HW10" s="88"/>
      <c r="HX10" s="88"/>
      <c r="HY10" s="88"/>
      <c r="HZ10" s="88"/>
      <c r="IA10" s="88"/>
      <c r="IB10" s="88"/>
      <c r="IC10" s="88"/>
      <c r="ID10" s="88"/>
      <c r="IE10" s="88"/>
      <c r="IF10" s="88"/>
      <c r="IG10" s="88"/>
      <c r="IH10" s="88"/>
      <c r="II10" s="88"/>
      <c r="IJ10" s="88"/>
      <c r="IK10" s="88"/>
      <c r="IL10" s="88"/>
      <c r="IM10" s="88"/>
      <c r="IN10" s="88"/>
      <c r="IO10" s="88"/>
      <c r="IP10" s="88"/>
      <c r="IQ10" s="88"/>
      <c r="IR10" s="88"/>
      <c r="IS10" s="88"/>
      <c r="IT10" s="88"/>
      <c r="IU10" s="88"/>
      <c r="IV10" s="88"/>
    </row>
    <row r="11" spans="1:256" s="83" customFormat="1" ht="16.5" customHeight="1">
      <c r="A11" s="95" t="s">
        <v>604</v>
      </c>
      <c r="B11" s="95">
        <v>4</v>
      </c>
      <c r="C11" s="642"/>
      <c r="D11" s="642"/>
      <c r="E11" s="663" t="s">
        <v>39</v>
      </c>
      <c r="F11" s="664" t="s">
        <v>710</v>
      </c>
      <c r="G11" s="96" t="s">
        <v>710</v>
      </c>
      <c r="H11" s="97" t="s">
        <v>1536</v>
      </c>
      <c r="I11" s="97"/>
      <c r="J11" s="78" t="s">
        <v>693</v>
      </c>
      <c r="K11" s="78"/>
      <c r="L11" s="96">
        <v>162</v>
      </c>
      <c r="M11" s="96">
        <v>162</v>
      </c>
      <c r="N11" s="96" t="s">
        <v>694</v>
      </c>
      <c r="O11" s="96">
        <v>144.75</v>
      </c>
      <c r="P11" s="96"/>
      <c r="Q11" s="98">
        <f t="shared" si="1"/>
        <v>-0.11917098445595854</v>
      </c>
      <c r="R11" s="96">
        <v>289.5</v>
      </c>
      <c r="S11" s="78"/>
      <c r="T11" s="80"/>
      <c r="U11" s="80"/>
      <c r="V11" s="63">
        <f t="shared" si="0"/>
        <v>17.25</v>
      </c>
      <c r="W11" s="80"/>
      <c r="X11" s="80"/>
      <c r="Y11" s="80"/>
      <c r="Z11" s="80"/>
      <c r="AA11" s="80"/>
      <c r="AB11" s="80"/>
      <c r="AC11" s="80"/>
      <c r="AD11" s="101"/>
      <c r="AE11" s="88"/>
      <c r="AF11" s="88"/>
      <c r="AG11" s="88"/>
      <c r="AH11" s="88"/>
      <c r="AI11" s="88"/>
      <c r="AJ11" s="88"/>
      <c r="AK11" s="88"/>
      <c r="AL11" s="88"/>
      <c r="AM11" s="88"/>
      <c r="AN11" s="88"/>
      <c r="AO11" s="88"/>
      <c r="AP11" s="88"/>
      <c r="AQ11" s="88"/>
      <c r="AR11" s="88"/>
      <c r="AS11" s="88"/>
      <c r="AT11" s="88"/>
      <c r="AU11" s="88"/>
      <c r="AV11" s="88"/>
      <c r="AW11" s="88"/>
      <c r="AX11" s="88"/>
      <c r="AY11" s="88"/>
      <c r="AZ11" s="88"/>
      <c r="BA11" s="88"/>
      <c r="BB11" s="88"/>
      <c r="BC11" s="88"/>
      <c r="BD11" s="88"/>
      <c r="BE11" s="88"/>
      <c r="BF11" s="88"/>
      <c r="BG11" s="88"/>
      <c r="BH11" s="88"/>
      <c r="BI11" s="88"/>
      <c r="BJ11" s="88"/>
      <c r="BK11" s="88"/>
      <c r="BL11" s="88"/>
      <c r="BM11" s="88"/>
      <c r="BN11" s="88"/>
      <c r="BO11" s="88"/>
      <c r="BP11" s="88"/>
      <c r="BQ11" s="88"/>
      <c r="BR11" s="88"/>
      <c r="BS11" s="88"/>
      <c r="BT11" s="88"/>
      <c r="BU11" s="88"/>
      <c r="BV11" s="88"/>
      <c r="BW11" s="88"/>
      <c r="BX11" s="88"/>
      <c r="BY11" s="88"/>
      <c r="BZ11" s="88"/>
      <c r="CA11" s="88"/>
      <c r="CB11" s="88"/>
      <c r="CC11" s="88"/>
      <c r="CD11" s="88"/>
      <c r="CE11" s="88"/>
      <c r="CF11" s="88"/>
      <c r="CG11" s="88"/>
      <c r="CH11" s="88"/>
      <c r="CI11" s="88"/>
      <c r="CJ11" s="88"/>
      <c r="CK11" s="88"/>
      <c r="CL11" s="88"/>
      <c r="CM11" s="88"/>
      <c r="CN11" s="88"/>
      <c r="CO11" s="88"/>
      <c r="CP11" s="88"/>
      <c r="CQ11" s="88"/>
      <c r="CR11" s="88"/>
      <c r="CS11" s="88"/>
      <c r="CT11" s="88"/>
      <c r="CU11" s="88"/>
      <c r="CV11" s="88"/>
      <c r="CW11" s="88"/>
      <c r="CX11" s="88"/>
      <c r="CY11" s="88"/>
      <c r="CZ11" s="88"/>
      <c r="DA11" s="88"/>
      <c r="DB11" s="88"/>
      <c r="DC11" s="88"/>
      <c r="DD11" s="88"/>
      <c r="DE11" s="88"/>
      <c r="DF11" s="88"/>
      <c r="DG11" s="88"/>
      <c r="DH11" s="88"/>
      <c r="DI11" s="88"/>
      <c r="DJ11" s="88"/>
      <c r="DK11" s="88"/>
      <c r="DL11" s="88"/>
      <c r="DM11" s="88"/>
      <c r="DN11" s="88"/>
      <c r="DO11" s="88"/>
      <c r="DP11" s="88"/>
      <c r="DQ11" s="88"/>
      <c r="DR11" s="88"/>
      <c r="DS11" s="88"/>
      <c r="DT11" s="88"/>
      <c r="DU11" s="88"/>
      <c r="DV11" s="88"/>
      <c r="DW11" s="88"/>
      <c r="DX11" s="88"/>
      <c r="DY11" s="88"/>
      <c r="DZ11" s="88"/>
      <c r="EA11" s="88"/>
      <c r="EB11" s="88"/>
      <c r="EC11" s="88"/>
      <c r="ED11" s="88"/>
      <c r="EE11" s="88"/>
      <c r="EF11" s="88"/>
      <c r="EG11" s="88"/>
      <c r="EH11" s="88"/>
      <c r="EI11" s="88"/>
      <c r="EJ11" s="88"/>
      <c r="EK11" s="88"/>
      <c r="EL11" s="88"/>
      <c r="EM11" s="88"/>
      <c r="EN11" s="88"/>
      <c r="EO11" s="88"/>
      <c r="EP11" s="88"/>
      <c r="EQ11" s="88"/>
      <c r="ER11" s="88"/>
      <c r="ES11" s="88"/>
      <c r="ET11" s="88"/>
      <c r="EU11" s="88"/>
      <c r="EV11" s="88"/>
      <c r="EW11" s="88"/>
      <c r="EX11" s="88"/>
      <c r="EY11" s="88"/>
      <c r="EZ11" s="88"/>
      <c r="FA11" s="88"/>
      <c r="FB11" s="88"/>
      <c r="FC11" s="88"/>
      <c r="FD11" s="88"/>
      <c r="FE11" s="88"/>
      <c r="FF11" s="88"/>
      <c r="FG11" s="88"/>
      <c r="FH11" s="88"/>
      <c r="FI11" s="88"/>
      <c r="FJ11" s="88"/>
      <c r="FK11" s="88"/>
      <c r="FL11" s="88"/>
      <c r="FM11" s="88"/>
      <c r="FN11" s="88"/>
      <c r="FO11" s="88"/>
      <c r="FP11" s="88"/>
      <c r="FQ11" s="88"/>
      <c r="FR11" s="88"/>
      <c r="FS11" s="88"/>
      <c r="FT11" s="88"/>
      <c r="FU11" s="88"/>
      <c r="FV11" s="88"/>
      <c r="FW11" s="88"/>
      <c r="FX11" s="88"/>
      <c r="FY11" s="88"/>
      <c r="FZ11" s="88"/>
      <c r="GA11" s="88"/>
      <c r="GB11" s="88"/>
      <c r="GC11" s="88"/>
      <c r="GD11" s="88"/>
      <c r="GE11" s="88"/>
      <c r="GF11" s="88"/>
      <c r="GG11" s="88"/>
      <c r="GH11" s="88"/>
      <c r="GI11" s="88"/>
      <c r="GJ11" s="88"/>
      <c r="GK11" s="88"/>
      <c r="GL11" s="88"/>
      <c r="GM11" s="88"/>
      <c r="GN11" s="88"/>
      <c r="GO11" s="88"/>
      <c r="GP11" s="88"/>
      <c r="GQ11" s="88"/>
      <c r="GR11" s="88"/>
      <c r="GS11" s="88"/>
      <c r="GT11" s="88"/>
      <c r="GU11" s="88"/>
      <c r="GV11" s="88"/>
      <c r="GW11" s="88"/>
      <c r="GX11" s="88"/>
      <c r="GY11" s="88"/>
      <c r="GZ11" s="88"/>
      <c r="HA11" s="88"/>
      <c r="HB11" s="88"/>
      <c r="HC11" s="88"/>
      <c r="HD11" s="88"/>
      <c r="HE11" s="88"/>
      <c r="HF11" s="88"/>
      <c r="HG11" s="88"/>
      <c r="HH11" s="88"/>
      <c r="HI11" s="88"/>
      <c r="HJ11" s="88"/>
      <c r="HK11" s="88"/>
      <c r="HL11" s="88"/>
      <c r="HM11" s="88"/>
      <c r="HN11" s="88"/>
      <c r="HO11" s="88"/>
      <c r="HP11" s="88"/>
      <c r="HQ11" s="88"/>
      <c r="HR11" s="88"/>
      <c r="HS11" s="88"/>
      <c r="HT11" s="88"/>
      <c r="HU11" s="88"/>
      <c r="HV11" s="88"/>
      <c r="HW11" s="88"/>
      <c r="HX11" s="88"/>
      <c r="HY11" s="88"/>
      <c r="HZ11" s="88"/>
      <c r="IA11" s="88"/>
      <c r="IB11" s="88"/>
      <c r="IC11" s="88"/>
      <c r="ID11" s="88"/>
      <c r="IE11" s="88"/>
      <c r="IF11" s="88"/>
      <c r="IG11" s="88"/>
      <c r="IH11" s="88"/>
      <c r="II11" s="88"/>
      <c r="IJ11" s="88"/>
      <c r="IK11" s="88"/>
      <c r="IL11" s="88"/>
      <c r="IM11" s="88"/>
      <c r="IN11" s="88"/>
      <c r="IO11" s="88"/>
      <c r="IP11" s="88"/>
      <c r="IQ11" s="88"/>
      <c r="IR11" s="88"/>
      <c r="IS11" s="88"/>
      <c r="IT11" s="88"/>
      <c r="IU11" s="88"/>
      <c r="IV11" s="88"/>
    </row>
    <row r="12" spans="1:256" s="83" customFormat="1" ht="16.5" customHeight="1">
      <c r="A12" s="100" t="s">
        <v>604</v>
      </c>
      <c r="B12" s="100"/>
      <c r="C12" s="642"/>
      <c r="D12" s="642"/>
      <c r="E12" s="663" t="s">
        <v>39</v>
      </c>
      <c r="F12" s="664"/>
      <c r="G12" s="96" t="s">
        <v>711</v>
      </c>
      <c r="H12" s="97" t="s">
        <v>712</v>
      </c>
      <c r="I12" s="97"/>
      <c r="J12" s="78" t="s">
        <v>693</v>
      </c>
      <c r="K12" s="78"/>
      <c r="L12" s="96">
        <v>162</v>
      </c>
      <c r="M12" s="96">
        <v>162</v>
      </c>
      <c r="N12" s="96" t="s">
        <v>694</v>
      </c>
      <c r="O12" s="96">
        <v>144.75</v>
      </c>
      <c r="P12" s="96"/>
      <c r="Q12" s="98">
        <f t="shared" si="1"/>
        <v>-0.11917098445595854</v>
      </c>
      <c r="R12" s="96">
        <v>289.5</v>
      </c>
      <c r="S12" s="78"/>
      <c r="T12" s="80"/>
      <c r="U12" s="80"/>
      <c r="V12" s="63">
        <f t="shared" si="0"/>
        <v>17.25</v>
      </c>
      <c r="W12" s="80"/>
      <c r="X12" s="80"/>
      <c r="Y12" s="80"/>
      <c r="Z12" s="80"/>
      <c r="AA12" s="80"/>
      <c r="AB12" s="80"/>
      <c r="AC12" s="80"/>
      <c r="AD12" s="101"/>
      <c r="AE12" s="88"/>
      <c r="AF12" s="88"/>
      <c r="AG12" s="88"/>
      <c r="AH12" s="88"/>
      <c r="AI12" s="88"/>
      <c r="AJ12" s="88"/>
      <c r="AK12" s="88"/>
      <c r="AL12" s="88"/>
      <c r="AM12" s="88"/>
      <c r="AN12" s="88"/>
      <c r="AO12" s="88"/>
      <c r="AP12" s="88"/>
      <c r="AQ12" s="88"/>
      <c r="AR12" s="88"/>
      <c r="AS12" s="88"/>
      <c r="AT12" s="88"/>
      <c r="AU12" s="88"/>
      <c r="AV12" s="88"/>
      <c r="AW12" s="88"/>
      <c r="AX12" s="88"/>
      <c r="AY12" s="88"/>
      <c r="AZ12" s="88"/>
      <c r="BA12" s="88"/>
      <c r="BB12" s="88"/>
      <c r="BC12" s="88"/>
      <c r="BD12" s="88"/>
      <c r="BE12" s="88"/>
      <c r="BF12" s="88"/>
      <c r="BG12" s="88"/>
      <c r="BH12" s="88"/>
      <c r="BI12" s="88"/>
      <c r="BJ12" s="88"/>
      <c r="BK12" s="88"/>
      <c r="BL12" s="88"/>
      <c r="BM12" s="88"/>
      <c r="BN12" s="88"/>
      <c r="BO12" s="88"/>
      <c r="BP12" s="88"/>
      <c r="BQ12" s="88"/>
      <c r="BR12" s="88"/>
      <c r="BS12" s="88"/>
      <c r="BT12" s="88"/>
      <c r="BU12" s="88"/>
      <c r="BV12" s="88"/>
      <c r="BW12" s="88"/>
      <c r="BX12" s="88"/>
      <c r="BY12" s="88"/>
      <c r="BZ12" s="88"/>
      <c r="CA12" s="88"/>
      <c r="CB12" s="88"/>
      <c r="CC12" s="88"/>
      <c r="CD12" s="88"/>
      <c r="CE12" s="88"/>
      <c r="CF12" s="88"/>
      <c r="CG12" s="88"/>
      <c r="CH12" s="88"/>
      <c r="CI12" s="88"/>
      <c r="CJ12" s="88"/>
      <c r="CK12" s="88"/>
      <c r="CL12" s="88"/>
      <c r="CM12" s="88"/>
      <c r="CN12" s="88"/>
      <c r="CO12" s="88"/>
      <c r="CP12" s="88"/>
      <c r="CQ12" s="88"/>
      <c r="CR12" s="88"/>
      <c r="CS12" s="88"/>
      <c r="CT12" s="88"/>
      <c r="CU12" s="88"/>
      <c r="CV12" s="88"/>
      <c r="CW12" s="88"/>
      <c r="CX12" s="88"/>
      <c r="CY12" s="88"/>
      <c r="CZ12" s="88"/>
      <c r="DA12" s="88"/>
      <c r="DB12" s="88"/>
      <c r="DC12" s="88"/>
      <c r="DD12" s="88"/>
      <c r="DE12" s="88"/>
      <c r="DF12" s="88"/>
      <c r="DG12" s="88"/>
      <c r="DH12" s="88"/>
      <c r="DI12" s="88"/>
      <c r="DJ12" s="88"/>
      <c r="DK12" s="88"/>
      <c r="DL12" s="88"/>
      <c r="DM12" s="88"/>
      <c r="DN12" s="88"/>
      <c r="DO12" s="88"/>
      <c r="DP12" s="88"/>
      <c r="DQ12" s="88"/>
      <c r="DR12" s="88"/>
      <c r="DS12" s="88"/>
      <c r="DT12" s="88"/>
      <c r="DU12" s="88"/>
      <c r="DV12" s="88"/>
      <c r="DW12" s="88"/>
      <c r="DX12" s="88"/>
      <c r="DY12" s="88"/>
      <c r="DZ12" s="88"/>
      <c r="EA12" s="88"/>
      <c r="EB12" s="88"/>
      <c r="EC12" s="88"/>
      <c r="ED12" s="88"/>
      <c r="EE12" s="88"/>
      <c r="EF12" s="88"/>
      <c r="EG12" s="88"/>
      <c r="EH12" s="88"/>
      <c r="EI12" s="88"/>
      <c r="EJ12" s="88"/>
      <c r="EK12" s="88"/>
      <c r="EL12" s="88"/>
      <c r="EM12" s="88"/>
      <c r="EN12" s="88"/>
      <c r="EO12" s="88"/>
      <c r="EP12" s="88"/>
      <c r="EQ12" s="88"/>
      <c r="ER12" s="88"/>
      <c r="ES12" s="88"/>
      <c r="ET12" s="88"/>
      <c r="EU12" s="88"/>
      <c r="EV12" s="88"/>
      <c r="EW12" s="88"/>
      <c r="EX12" s="88"/>
      <c r="EY12" s="88"/>
      <c r="EZ12" s="88"/>
      <c r="FA12" s="88"/>
      <c r="FB12" s="88"/>
      <c r="FC12" s="88"/>
      <c r="FD12" s="88"/>
      <c r="FE12" s="88"/>
      <c r="FF12" s="88"/>
      <c r="FG12" s="88"/>
      <c r="FH12" s="88"/>
      <c r="FI12" s="88"/>
      <c r="FJ12" s="88"/>
      <c r="FK12" s="88"/>
      <c r="FL12" s="88"/>
      <c r="FM12" s="88"/>
      <c r="FN12" s="88"/>
      <c r="FO12" s="88"/>
      <c r="FP12" s="88"/>
      <c r="FQ12" s="88"/>
      <c r="FR12" s="88"/>
      <c r="FS12" s="88"/>
      <c r="FT12" s="88"/>
      <c r="FU12" s="88"/>
      <c r="FV12" s="88"/>
      <c r="FW12" s="88"/>
      <c r="FX12" s="88"/>
      <c r="FY12" s="88"/>
      <c r="FZ12" s="88"/>
      <c r="GA12" s="88"/>
      <c r="GB12" s="88"/>
      <c r="GC12" s="88"/>
      <c r="GD12" s="88"/>
      <c r="GE12" s="88"/>
      <c r="GF12" s="88"/>
      <c r="GG12" s="88"/>
      <c r="GH12" s="88"/>
      <c r="GI12" s="88"/>
      <c r="GJ12" s="88"/>
      <c r="GK12" s="88"/>
      <c r="GL12" s="88"/>
      <c r="GM12" s="88"/>
      <c r="GN12" s="88"/>
      <c r="GO12" s="88"/>
      <c r="GP12" s="88"/>
      <c r="GQ12" s="88"/>
      <c r="GR12" s="88"/>
      <c r="GS12" s="88"/>
      <c r="GT12" s="88"/>
      <c r="GU12" s="88"/>
      <c r="GV12" s="88"/>
      <c r="GW12" s="88"/>
      <c r="GX12" s="88"/>
      <c r="GY12" s="88"/>
      <c r="GZ12" s="88"/>
      <c r="HA12" s="88"/>
      <c r="HB12" s="88"/>
      <c r="HC12" s="88"/>
      <c r="HD12" s="88"/>
      <c r="HE12" s="88"/>
      <c r="HF12" s="88"/>
      <c r="HG12" s="88"/>
      <c r="HH12" s="88"/>
      <c r="HI12" s="88"/>
      <c r="HJ12" s="88"/>
      <c r="HK12" s="88"/>
      <c r="HL12" s="88"/>
      <c r="HM12" s="88"/>
      <c r="HN12" s="88"/>
      <c r="HO12" s="88"/>
      <c r="HP12" s="88"/>
      <c r="HQ12" s="88"/>
      <c r="HR12" s="88"/>
      <c r="HS12" s="88"/>
      <c r="HT12" s="88"/>
      <c r="HU12" s="88"/>
      <c r="HV12" s="88"/>
      <c r="HW12" s="88"/>
      <c r="HX12" s="88"/>
      <c r="HY12" s="88"/>
      <c r="HZ12" s="88"/>
      <c r="IA12" s="88"/>
      <c r="IB12" s="88"/>
      <c r="IC12" s="88"/>
      <c r="ID12" s="88"/>
      <c r="IE12" s="88"/>
      <c r="IF12" s="88"/>
      <c r="IG12" s="88"/>
      <c r="IH12" s="88"/>
      <c r="II12" s="88"/>
      <c r="IJ12" s="88"/>
      <c r="IK12" s="88"/>
      <c r="IL12" s="88"/>
      <c r="IM12" s="88"/>
      <c r="IN12" s="88"/>
      <c r="IO12" s="88"/>
      <c r="IP12" s="88"/>
      <c r="IQ12" s="88"/>
      <c r="IR12" s="88"/>
      <c r="IS12" s="88"/>
      <c r="IT12" s="88"/>
      <c r="IU12" s="88"/>
      <c r="IV12" s="88"/>
    </row>
    <row r="13" spans="1:256" s="83" customFormat="1" ht="16.5" customHeight="1">
      <c r="A13" s="99" t="s">
        <v>604</v>
      </c>
      <c r="B13" s="99"/>
      <c r="C13" s="642"/>
      <c r="D13" s="642"/>
      <c r="E13" s="663" t="s">
        <v>39</v>
      </c>
      <c r="F13" s="664"/>
      <c r="G13" s="96" t="s">
        <v>713</v>
      </c>
      <c r="H13" s="97" t="s">
        <v>714</v>
      </c>
      <c r="I13" s="97"/>
      <c r="J13" s="78" t="s">
        <v>693</v>
      </c>
      <c r="K13" s="78"/>
      <c r="L13" s="96">
        <v>162</v>
      </c>
      <c r="M13" s="96">
        <v>162</v>
      </c>
      <c r="N13" s="96" t="s">
        <v>694</v>
      </c>
      <c r="O13" s="96">
        <v>144.75</v>
      </c>
      <c r="P13" s="96"/>
      <c r="Q13" s="98">
        <f t="shared" si="1"/>
        <v>-0.11917098445595854</v>
      </c>
      <c r="R13" s="96">
        <v>289.5</v>
      </c>
      <c r="S13" s="78"/>
      <c r="T13" s="80"/>
      <c r="U13" s="80"/>
      <c r="V13" s="63">
        <f t="shared" si="0"/>
        <v>17.25</v>
      </c>
      <c r="W13" s="80"/>
      <c r="X13" s="80"/>
      <c r="Y13" s="80"/>
      <c r="Z13" s="80"/>
      <c r="AA13" s="80"/>
      <c r="AB13" s="80"/>
      <c r="AC13" s="80"/>
      <c r="AD13" s="101"/>
      <c r="AE13" s="88"/>
      <c r="AF13" s="88"/>
      <c r="AG13" s="88"/>
      <c r="AH13" s="88"/>
      <c r="AI13" s="88"/>
      <c r="AJ13" s="88"/>
      <c r="AK13" s="88"/>
      <c r="AL13" s="88"/>
      <c r="AM13" s="88"/>
      <c r="AN13" s="88"/>
      <c r="AO13" s="88"/>
      <c r="AP13" s="88"/>
      <c r="AQ13" s="88"/>
      <c r="AR13" s="88"/>
      <c r="AS13" s="88"/>
      <c r="AT13" s="88"/>
      <c r="AU13" s="88"/>
      <c r="AV13" s="88"/>
      <c r="AW13" s="88"/>
      <c r="AX13" s="88"/>
      <c r="AY13" s="88"/>
      <c r="AZ13" s="88"/>
      <c r="BA13" s="88"/>
      <c r="BB13" s="88"/>
      <c r="BC13" s="88"/>
      <c r="BD13" s="88"/>
      <c r="BE13" s="88"/>
      <c r="BF13" s="88"/>
      <c r="BG13" s="88"/>
      <c r="BH13" s="88"/>
      <c r="BI13" s="88"/>
      <c r="BJ13" s="88"/>
      <c r="BK13" s="88"/>
      <c r="BL13" s="88"/>
      <c r="BM13" s="88"/>
      <c r="BN13" s="88"/>
      <c r="BO13" s="88"/>
      <c r="BP13" s="88"/>
      <c r="BQ13" s="88"/>
      <c r="BR13" s="88"/>
      <c r="BS13" s="88"/>
      <c r="BT13" s="88"/>
      <c r="BU13" s="88"/>
      <c r="BV13" s="88"/>
      <c r="BW13" s="88"/>
      <c r="BX13" s="88"/>
      <c r="BY13" s="88"/>
      <c r="BZ13" s="88"/>
      <c r="CA13" s="88"/>
      <c r="CB13" s="88"/>
      <c r="CC13" s="88"/>
      <c r="CD13" s="88"/>
      <c r="CE13" s="88"/>
      <c r="CF13" s="88"/>
      <c r="CG13" s="88"/>
      <c r="CH13" s="88"/>
      <c r="CI13" s="88"/>
      <c r="CJ13" s="88"/>
      <c r="CK13" s="88"/>
      <c r="CL13" s="88"/>
      <c r="CM13" s="88"/>
      <c r="CN13" s="88"/>
      <c r="CO13" s="88"/>
      <c r="CP13" s="88"/>
      <c r="CQ13" s="88"/>
      <c r="CR13" s="88"/>
      <c r="CS13" s="88"/>
      <c r="CT13" s="88"/>
      <c r="CU13" s="88"/>
      <c r="CV13" s="88"/>
      <c r="CW13" s="88"/>
      <c r="CX13" s="88"/>
      <c r="CY13" s="88"/>
      <c r="CZ13" s="88"/>
      <c r="DA13" s="88"/>
      <c r="DB13" s="88"/>
      <c r="DC13" s="88"/>
      <c r="DD13" s="88"/>
      <c r="DE13" s="88"/>
      <c r="DF13" s="88"/>
      <c r="DG13" s="88"/>
      <c r="DH13" s="88"/>
      <c r="DI13" s="88"/>
      <c r="DJ13" s="88"/>
      <c r="DK13" s="88"/>
      <c r="DL13" s="88"/>
      <c r="DM13" s="88"/>
      <c r="DN13" s="88"/>
      <c r="DO13" s="88"/>
      <c r="DP13" s="88"/>
      <c r="DQ13" s="88"/>
      <c r="DR13" s="88"/>
      <c r="DS13" s="88"/>
      <c r="DT13" s="88"/>
      <c r="DU13" s="88"/>
      <c r="DV13" s="88"/>
      <c r="DW13" s="88"/>
      <c r="DX13" s="88"/>
      <c r="DY13" s="88"/>
      <c r="DZ13" s="88"/>
      <c r="EA13" s="88"/>
      <c r="EB13" s="88"/>
      <c r="EC13" s="88"/>
      <c r="ED13" s="88"/>
      <c r="EE13" s="88"/>
      <c r="EF13" s="88"/>
      <c r="EG13" s="88"/>
      <c r="EH13" s="88"/>
      <c r="EI13" s="88"/>
      <c r="EJ13" s="88"/>
      <c r="EK13" s="88"/>
      <c r="EL13" s="88"/>
      <c r="EM13" s="88"/>
      <c r="EN13" s="88"/>
      <c r="EO13" s="88"/>
      <c r="EP13" s="88"/>
      <c r="EQ13" s="88"/>
      <c r="ER13" s="88"/>
      <c r="ES13" s="88"/>
      <c r="ET13" s="88"/>
      <c r="EU13" s="88"/>
      <c r="EV13" s="88"/>
      <c r="EW13" s="88"/>
      <c r="EX13" s="88"/>
      <c r="EY13" s="88"/>
      <c r="EZ13" s="88"/>
      <c r="FA13" s="88"/>
      <c r="FB13" s="88"/>
      <c r="FC13" s="88"/>
      <c r="FD13" s="88"/>
      <c r="FE13" s="88"/>
      <c r="FF13" s="88"/>
      <c r="FG13" s="88"/>
      <c r="FH13" s="88"/>
      <c r="FI13" s="88"/>
      <c r="FJ13" s="88"/>
      <c r="FK13" s="88"/>
      <c r="FL13" s="88"/>
      <c r="FM13" s="88"/>
      <c r="FN13" s="88"/>
      <c r="FO13" s="88"/>
      <c r="FP13" s="88"/>
      <c r="FQ13" s="88"/>
      <c r="FR13" s="88"/>
      <c r="FS13" s="88"/>
      <c r="FT13" s="88"/>
      <c r="FU13" s="88"/>
      <c r="FV13" s="88"/>
      <c r="FW13" s="88"/>
      <c r="FX13" s="88"/>
      <c r="FY13" s="88"/>
      <c r="FZ13" s="88"/>
      <c r="GA13" s="88"/>
      <c r="GB13" s="88"/>
      <c r="GC13" s="88"/>
      <c r="GD13" s="88"/>
      <c r="GE13" s="88"/>
      <c r="GF13" s="88"/>
      <c r="GG13" s="88"/>
      <c r="GH13" s="88"/>
      <c r="GI13" s="88"/>
      <c r="GJ13" s="88"/>
      <c r="GK13" s="88"/>
      <c r="GL13" s="88"/>
      <c r="GM13" s="88"/>
      <c r="GN13" s="88"/>
      <c r="GO13" s="88"/>
      <c r="GP13" s="88"/>
      <c r="GQ13" s="88"/>
      <c r="GR13" s="88"/>
      <c r="GS13" s="88"/>
      <c r="GT13" s="88"/>
      <c r="GU13" s="88"/>
      <c r="GV13" s="88"/>
      <c r="GW13" s="88"/>
      <c r="GX13" s="88"/>
      <c r="GY13" s="88"/>
      <c r="GZ13" s="88"/>
      <c r="HA13" s="88"/>
      <c r="HB13" s="88"/>
      <c r="HC13" s="88"/>
      <c r="HD13" s="88"/>
      <c r="HE13" s="88"/>
      <c r="HF13" s="88"/>
      <c r="HG13" s="88"/>
      <c r="HH13" s="88"/>
      <c r="HI13" s="88"/>
      <c r="HJ13" s="88"/>
      <c r="HK13" s="88"/>
      <c r="HL13" s="88"/>
      <c r="HM13" s="88"/>
      <c r="HN13" s="88"/>
      <c r="HO13" s="88"/>
      <c r="HP13" s="88"/>
      <c r="HQ13" s="88"/>
      <c r="HR13" s="88"/>
      <c r="HS13" s="88"/>
      <c r="HT13" s="88"/>
      <c r="HU13" s="88"/>
      <c r="HV13" s="88"/>
      <c r="HW13" s="88"/>
      <c r="HX13" s="88"/>
      <c r="HY13" s="88"/>
      <c r="HZ13" s="88"/>
      <c r="IA13" s="88"/>
      <c r="IB13" s="88"/>
      <c r="IC13" s="88"/>
      <c r="ID13" s="88"/>
      <c r="IE13" s="88"/>
      <c r="IF13" s="88"/>
      <c r="IG13" s="88"/>
      <c r="IH13" s="88"/>
      <c r="II13" s="88"/>
      <c r="IJ13" s="88"/>
      <c r="IK13" s="88"/>
      <c r="IL13" s="88"/>
      <c r="IM13" s="88"/>
      <c r="IN13" s="88"/>
      <c r="IO13" s="88"/>
      <c r="IP13" s="88"/>
      <c r="IQ13" s="88"/>
      <c r="IR13" s="88"/>
      <c r="IS13" s="88"/>
      <c r="IT13" s="88"/>
      <c r="IU13" s="88"/>
      <c r="IV13" s="88"/>
    </row>
    <row r="14" spans="1:256" s="83" customFormat="1" ht="16.5" customHeight="1">
      <c r="A14" s="95" t="s">
        <v>604</v>
      </c>
      <c r="B14" s="95">
        <v>5</v>
      </c>
      <c r="C14" s="642"/>
      <c r="D14" s="642"/>
      <c r="E14" s="663" t="s">
        <v>39</v>
      </c>
      <c r="F14" s="664" t="s">
        <v>715</v>
      </c>
      <c r="G14" s="96" t="s">
        <v>715</v>
      </c>
      <c r="H14" s="97" t="s">
        <v>716</v>
      </c>
      <c r="I14" s="97"/>
      <c r="J14" s="78" t="s">
        <v>1537</v>
      </c>
      <c r="K14" s="78"/>
      <c r="L14" s="96">
        <v>51</v>
      </c>
      <c r="M14" s="96">
        <v>51</v>
      </c>
      <c r="N14" s="96" t="s">
        <v>694</v>
      </c>
      <c r="O14" s="96">
        <v>41</v>
      </c>
      <c r="P14" s="96"/>
      <c r="Q14" s="98">
        <f t="shared" si="1"/>
        <v>-0.24390243902439024</v>
      </c>
      <c r="R14" s="96">
        <v>82</v>
      </c>
      <c r="S14" s="78"/>
      <c r="T14" s="80"/>
      <c r="U14" s="80"/>
      <c r="V14" s="63">
        <f t="shared" si="0"/>
        <v>10</v>
      </c>
      <c r="W14" s="80"/>
      <c r="X14" s="80"/>
      <c r="Y14" s="80"/>
      <c r="Z14" s="80"/>
      <c r="AA14" s="80"/>
      <c r="AB14" s="80"/>
      <c r="AC14" s="80"/>
      <c r="AD14" s="101"/>
      <c r="AE14" s="88"/>
      <c r="AF14" s="88"/>
      <c r="AG14" s="88"/>
      <c r="AH14" s="88"/>
      <c r="AI14" s="88"/>
      <c r="AJ14" s="88"/>
      <c r="AK14" s="88"/>
      <c r="AL14" s="88"/>
      <c r="AM14" s="88"/>
      <c r="AN14" s="88"/>
      <c r="AO14" s="88"/>
      <c r="AP14" s="88"/>
      <c r="AQ14" s="88"/>
      <c r="AR14" s="88"/>
      <c r="AS14" s="88"/>
      <c r="AT14" s="88"/>
      <c r="AU14" s="88"/>
      <c r="AV14" s="88"/>
      <c r="AW14" s="88"/>
      <c r="AX14" s="88"/>
      <c r="AY14" s="88"/>
      <c r="AZ14" s="88"/>
      <c r="BA14" s="88"/>
      <c r="BB14" s="88"/>
      <c r="BC14" s="88"/>
      <c r="BD14" s="88"/>
      <c r="BE14" s="88"/>
      <c r="BF14" s="88"/>
      <c r="BG14" s="88"/>
      <c r="BH14" s="88"/>
      <c r="BI14" s="88"/>
      <c r="BJ14" s="88"/>
      <c r="BK14" s="88"/>
      <c r="BL14" s="88"/>
      <c r="BM14" s="88"/>
      <c r="BN14" s="88"/>
      <c r="BO14" s="88"/>
      <c r="BP14" s="88"/>
      <c r="BQ14" s="88"/>
      <c r="BR14" s="88"/>
      <c r="BS14" s="88"/>
      <c r="BT14" s="88"/>
      <c r="BU14" s="88"/>
      <c r="BV14" s="88"/>
      <c r="BW14" s="88"/>
      <c r="BX14" s="88"/>
      <c r="BY14" s="88"/>
      <c r="BZ14" s="88"/>
      <c r="CA14" s="88"/>
      <c r="CB14" s="88"/>
      <c r="CC14" s="88"/>
      <c r="CD14" s="88"/>
      <c r="CE14" s="88"/>
      <c r="CF14" s="88"/>
      <c r="CG14" s="88"/>
      <c r="CH14" s="88"/>
      <c r="CI14" s="88"/>
      <c r="CJ14" s="88"/>
      <c r="CK14" s="88"/>
      <c r="CL14" s="88"/>
      <c r="CM14" s="88"/>
      <c r="CN14" s="88"/>
      <c r="CO14" s="88"/>
      <c r="CP14" s="88"/>
      <c r="CQ14" s="88"/>
      <c r="CR14" s="88"/>
      <c r="CS14" s="88"/>
      <c r="CT14" s="88"/>
      <c r="CU14" s="88"/>
      <c r="CV14" s="88"/>
      <c r="CW14" s="88"/>
      <c r="CX14" s="88"/>
      <c r="CY14" s="88"/>
      <c r="CZ14" s="88"/>
      <c r="DA14" s="88"/>
      <c r="DB14" s="88"/>
      <c r="DC14" s="88"/>
      <c r="DD14" s="88"/>
      <c r="DE14" s="88"/>
      <c r="DF14" s="88"/>
      <c r="DG14" s="88"/>
      <c r="DH14" s="88"/>
      <c r="DI14" s="88"/>
      <c r="DJ14" s="88"/>
      <c r="DK14" s="88"/>
      <c r="DL14" s="88"/>
      <c r="DM14" s="88"/>
      <c r="DN14" s="88"/>
      <c r="DO14" s="88"/>
      <c r="DP14" s="88"/>
      <c r="DQ14" s="88"/>
      <c r="DR14" s="88"/>
      <c r="DS14" s="88"/>
      <c r="DT14" s="88"/>
      <c r="DU14" s="88"/>
      <c r="DV14" s="88"/>
      <c r="DW14" s="88"/>
      <c r="DX14" s="88"/>
      <c r="DY14" s="88"/>
      <c r="DZ14" s="88"/>
      <c r="EA14" s="88"/>
      <c r="EB14" s="88"/>
      <c r="EC14" s="88"/>
      <c r="ED14" s="88"/>
      <c r="EE14" s="88"/>
      <c r="EF14" s="88"/>
      <c r="EG14" s="88"/>
      <c r="EH14" s="88"/>
      <c r="EI14" s="88"/>
      <c r="EJ14" s="88"/>
      <c r="EK14" s="88"/>
      <c r="EL14" s="88"/>
      <c r="EM14" s="88"/>
      <c r="EN14" s="88"/>
      <c r="EO14" s="88"/>
      <c r="EP14" s="88"/>
      <c r="EQ14" s="88"/>
      <c r="ER14" s="88"/>
      <c r="ES14" s="88"/>
      <c r="ET14" s="88"/>
      <c r="EU14" s="88"/>
      <c r="EV14" s="88"/>
      <c r="EW14" s="88"/>
      <c r="EX14" s="88"/>
      <c r="EY14" s="88"/>
      <c r="EZ14" s="88"/>
      <c r="FA14" s="88"/>
      <c r="FB14" s="88"/>
      <c r="FC14" s="88"/>
      <c r="FD14" s="88"/>
      <c r="FE14" s="88"/>
      <c r="FF14" s="88"/>
      <c r="FG14" s="88"/>
      <c r="FH14" s="88"/>
      <c r="FI14" s="88"/>
      <c r="FJ14" s="88"/>
      <c r="FK14" s="88"/>
      <c r="FL14" s="88"/>
      <c r="FM14" s="88"/>
      <c r="FN14" s="88"/>
      <c r="FO14" s="88"/>
      <c r="FP14" s="88"/>
      <c r="FQ14" s="88"/>
      <c r="FR14" s="88"/>
      <c r="FS14" s="88"/>
      <c r="FT14" s="88"/>
      <c r="FU14" s="88"/>
      <c r="FV14" s="88"/>
      <c r="FW14" s="88"/>
      <c r="FX14" s="88"/>
      <c r="FY14" s="88"/>
      <c r="FZ14" s="88"/>
      <c r="GA14" s="88"/>
      <c r="GB14" s="88"/>
      <c r="GC14" s="88"/>
      <c r="GD14" s="88"/>
      <c r="GE14" s="88"/>
      <c r="GF14" s="88"/>
      <c r="GG14" s="88"/>
      <c r="GH14" s="88"/>
      <c r="GI14" s="88"/>
      <c r="GJ14" s="88"/>
      <c r="GK14" s="88"/>
      <c r="GL14" s="88"/>
      <c r="GM14" s="88"/>
      <c r="GN14" s="88"/>
      <c r="GO14" s="88"/>
      <c r="GP14" s="88"/>
      <c r="GQ14" s="88"/>
      <c r="GR14" s="88"/>
      <c r="GS14" s="88"/>
      <c r="GT14" s="88"/>
      <c r="GU14" s="88"/>
      <c r="GV14" s="88"/>
      <c r="GW14" s="88"/>
      <c r="GX14" s="88"/>
      <c r="GY14" s="88"/>
      <c r="GZ14" s="88"/>
      <c r="HA14" s="88"/>
      <c r="HB14" s="88"/>
      <c r="HC14" s="88"/>
      <c r="HD14" s="88"/>
      <c r="HE14" s="88"/>
      <c r="HF14" s="88"/>
      <c r="HG14" s="88"/>
      <c r="HH14" s="88"/>
      <c r="HI14" s="88"/>
      <c r="HJ14" s="88"/>
      <c r="HK14" s="88"/>
      <c r="HL14" s="88"/>
      <c r="HM14" s="88"/>
      <c r="HN14" s="88"/>
      <c r="HO14" s="88"/>
      <c r="HP14" s="88"/>
      <c r="HQ14" s="88"/>
      <c r="HR14" s="88"/>
      <c r="HS14" s="88"/>
      <c r="HT14" s="88"/>
      <c r="HU14" s="88"/>
      <c r="HV14" s="88"/>
      <c r="HW14" s="88"/>
      <c r="HX14" s="88"/>
      <c r="HY14" s="88"/>
      <c r="HZ14" s="88"/>
      <c r="IA14" s="88"/>
      <c r="IB14" s="88"/>
      <c r="IC14" s="88"/>
      <c r="ID14" s="88"/>
      <c r="IE14" s="88"/>
      <c r="IF14" s="88"/>
      <c r="IG14" s="88"/>
      <c r="IH14" s="88"/>
      <c r="II14" s="88"/>
      <c r="IJ14" s="88"/>
      <c r="IK14" s="88"/>
      <c r="IL14" s="88"/>
      <c r="IM14" s="88"/>
      <c r="IN14" s="88"/>
      <c r="IO14" s="88"/>
      <c r="IP14" s="88"/>
      <c r="IQ14" s="88"/>
      <c r="IR14" s="88"/>
      <c r="IS14" s="88"/>
      <c r="IT14" s="88"/>
      <c r="IU14" s="88"/>
      <c r="IV14" s="88"/>
    </row>
    <row r="15" spans="1:256" s="83" customFormat="1" ht="16.5" customHeight="1">
      <c r="A15" s="100" t="s">
        <v>604</v>
      </c>
      <c r="B15" s="100"/>
      <c r="C15" s="642"/>
      <c r="D15" s="642"/>
      <c r="E15" s="663" t="s">
        <v>39</v>
      </c>
      <c r="F15" s="664"/>
      <c r="G15" s="96" t="s">
        <v>717</v>
      </c>
      <c r="H15" s="97" t="s">
        <v>718</v>
      </c>
      <c r="I15" s="97"/>
      <c r="J15" s="78" t="s">
        <v>719</v>
      </c>
      <c r="K15" s="78"/>
      <c r="L15" s="96">
        <v>51</v>
      </c>
      <c r="M15" s="96">
        <v>51</v>
      </c>
      <c r="N15" s="96" t="s">
        <v>694</v>
      </c>
      <c r="O15" s="96">
        <v>41</v>
      </c>
      <c r="P15" s="96"/>
      <c r="Q15" s="98">
        <f t="shared" si="1"/>
        <v>-0.24390243902439024</v>
      </c>
      <c r="R15" s="96">
        <v>82</v>
      </c>
      <c r="S15" s="78"/>
      <c r="T15" s="80"/>
      <c r="U15" s="80"/>
      <c r="V15" s="63">
        <f t="shared" si="0"/>
        <v>10</v>
      </c>
      <c r="W15" s="80"/>
      <c r="X15" s="80"/>
      <c r="Y15" s="80"/>
      <c r="Z15" s="80"/>
      <c r="AA15" s="80"/>
      <c r="AB15" s="80"/>
      <c r="AC15" s="80"/>
      <c r="AD15" s="101"/>
      <c r="AE15" s="88"/>
      <c r="AF15" s="88"/>
      <c r="AG15" s="88"/>
      <c r="AH15" s="88"/>
      <c r="AI15" s="88"/>
      <c r="AJ15" s="88"/>
      <c r="AK15" s="88"/>
      <c r="AL15" s="88"/>
      <c r="AM15" s="88"/>
      <c r="AN15" s="88"/>
      <c r="AO15" s="88"/>
      <c r="AP15" s="88"/>
      <c r="AQ15" s="88"/>
      <c r="AR15" s="88"/>
      <c r="AS15" s="88"/>
      <c r="AT15" s="88"/>
      <c r="AU15" s="88"/>
      <c r="AV15" s="88"/>
      <c r="AW15" s="88"/>
      <c r="AX15" s="88"/>
      <c r="AY15" s="88"/>
      <c r="AZ15" s="88"/>
      <c r="BA15" s="88"/>
      <c r="BB15" s="88"/>
      <c r="BC15" s="88"/>
      <c r="BD15" s="88"/>
      <c r="BE15" s="88"/>
      <c r="BF15" s="88"/>
      <c r="BG15" s="88"/>
      <c r="BH15" s="88"/>
      <c r="BI15" s="88"/>
      <c r="BJ15" s="88"/>
      <c r="BK15" s="88"/>
      <c r="BL15" s="88"/>
      <c r="BM15" s="88"/>
      <c r="BN15" s="88"/>
      <c r="BO15" s="88"/>
      <c r="BP15" s="88"/>
      <c r="BQ15" s="88"/>
      <c r="BR15" s="88"/>
      <c r="BS15" s="88"/>
      <c r="BT15" s="88"/>
      <c r="BU15" s="88"/>
      <c r="BV15" s="88"/>
      <c r="BW15" s="88"/>
      <c r="BX15" s="88"/>
      <c r="BY15" s="88"/>
      <c r="BZ15" s="88"/>
      <c r="CA15" s="88"/>
      <c r="CB15" s="88"/>
      <c r="CC15" s="88"/>
      <c r="CD15" s="88"/>
      <c r="CE15" s="88"/>
      <c r="CF15" s="88"/>
      <c r="CG15" s="88"/>
      <c r="CH15" s="88"/>
      <c r="CI15" s="88"/>
      <c r="CJ15" s="88"/>
      <c r="CK15" s="88"/>
      <c r="CL15" s="88"/>
      <c r="CM15" s="88"/>
      <c r="CN15" s="88"/>
      <c r="CO15" s="88"/>
      <c r="CP15" s="88"/>
      <c r="CQ15" s="88"/>
      <c r="CR15" s="88"/>
      <c r="CS15" s="88"/>
      <c r="CT15" s="88"/>
      <c r="CU15" s="88"/>
      <c r="CV15" s="88"/>
      <c r="CW15" s="88"/>
      <c r="CX15" s="88"/>
      <c r="CY15" s="88"/>
      <c r="CZ15" s="88"/>
      <c r="DA15" s="88"/>
      <c r="DB15" s="88"/>
      <c r="DC15" s="88"/>
      <c r="DD15" s="88"/>
      <c r="DE15" s="88"/>
      <c r="DF15" s="88"/>
      <c r="DG15" s="88"/>
      <c r="DH15" s="88"/>
      <c r="DI15" s="88"/>
      <c r="DJ15" s="88"/>
      <c r="DK15" s="88"/>
      <c r="DL15" s="88"/>
      <c r="DM15" s="88"/>
      <c r="DN15" s="88"/>
      <c r="DO15" s="88"/>
      <c r="DP15" s="88"/>
      <c r="DQ15" s="88"/>
      <c r="DR15" s="88"/>
      <c r="DS15" s="88"/>
      <c r="DT15" s="88"/>
      <c r="DU15" s="88"/>
      <c r="DV15" s="88"/>
      <c r="DW15" s="88"/>
      <c r="DX15" s="88"/>
      <c r="DY15" s="88"/>
      <c r="DZ15" s="88"/>
      <c r="EA15" s="88"/>
      <c r="EB15" s="88"/>
      <c r="EC15" s="88"/>
      <c r="ED15" s="88"/>
      <c r="EE15" s="88"/>
      <c r="EF15" s="88"/>
      <c r="EG15" s="88"/>
      <c r="EH15" s="88"/>
      <c r="EI15" s="88"/>
      <c r="EJ15" s="88"/>
      <c r="EK15" s="88"/>
      <c r="EL15" s="88"/>
      <c r="EM15" s="88"/>
      <c r="EN15" s="88"/>
      <c r="EO15" s="88"/>
      <c r="EP15" s="88"/>
      <c r="EQ15" s="88"/>
      <c r="ER15" s="88"/>
      <c r="ES15" s="88"/>
      <c r="ET15" s="88"/>
      <c r="EU15" s="88"/>
      <c r="EV15" s="88"/>
      <c r="EW15" s="88"/>
      <c r="EX15" s="88"/>
      <c r="EY15" s="88"/>
      <c r="EZ15" s="88"/>
      <c r="FA15" s="88"/>
      <c r="FB15" s="88"/>
      <c r="FC15" s="88"/>
      <c r="FD15" s="88"/>
      <c r="FE15" s="88"/>
      <c r="FF15" s="88"/>
      <c r="FG15" s="88"/>
      <c r="FH15" s="88"/>
      <c r="FI15" s="88"/>
      <c r="FJ15" s="88"/>
      <c r="FK15" s="88"/>
      <c r="FL15" s="88"/>
      <c r="FM15" s="88"/>
      <c r="FN15" s="88"/>
      <c r="FO15" s="88"/>
      <c r="FP15" s="88"/>
      <c r="FQ15" s="88"/>
      <c r="FR15" s="88"/>
      <c r="FS15" s="88"/>
      <c r="FT15" s="88"/>
      <c r="FU15" s="88"/>
      <c r="FV15" s="88"/>
      <c r="FW15" s="88"/>
      <c r="FX15" s="88"/>
      <c r="FY15" s="88"/>
      <c r="FZ15" s="88"/>
      <c r="GA15" s="88"/>
      <c r="GB15" s="88"/>
      <c r="GC15" s="88"/>
      <c r="GD15" s="88"/>
      <c r="GE15" s="88"/>
      <c r="GF15" s="88"/>
      <c r="GG15" s="88"/>
      <c r="GH15" s="88"/>
      <c r="GI15" s="88"/>
      <c r="GJ15" s="88"/>
      <c r="GK15" s="88"/>
      <c r="GL15" s="88"/>
      <c r="GM15" s="88"/>
      <c r="GN15" s="88"/>
      <c r="GO15" s="88"/>
      <c r="GP15" s="88"/>
      <c r="GQ15" s="88"/>
      <c r="GR15" s="88"/>
      <c r="GS15" s="88"/>
      <c r="GT15" s="88"/>
      <c r="GU15" s="88"/>
      <c r="GV15" s="88"/>
      <c r="GW15" s="88"/>
      <c r="GX15" s="88"/>
      <c r="GY15" s="88"/>
      <c r="GZ15" s="88"/>
      <c r="HA15" s="88"/>
      <c r="HB15" s="88"/>
      <c r="HC15" s="88"/>
      <c r="HD15" s="88"/>
      <c r="HE15" s="88"/>
      <c r="HF15" s="88"/>
      <c r="HG15" s="88"/>
      <c r="HH15" s="88"/>
      <c r="HI15" s="88"/>
      <c r="HJ15" s="88"/>
      <c r="HK15" s="88"/>
      <c r="HL15" s="88"/>
      <c r="HM15" s="88"/>
      <c r="HN15" s="88"/>
      <c r="HO15" s="88"/>
      <c r="HP15" s="88"/>
      <c r="HQ15" s="88"/>
      <c r="HR15" s="88"/>
      <c r="HS15" s="88"/>
      <c r="HT15" s="88"/>
      <c r="HU15" s="88"/>
      <c r="HV15" s="88"/>
      <c r="HW15" s="88"/>
      <c r="HX15" s="88"/>
      <c r="HY15" s="88"/>
      <c r="HZ15" s="88"/>
      <c r="IA15" s="88"/>
      <c r="IB15" s="88"/>
      <c r="IC15" s="88"/>
      <c r="ID15" s="88"/>
      <c r="IE15" s="88"/>
      <c r="IF15" s="88"/>
      <c r="IG15" s="88"/>
      <c r="IH15" s="88"/>
      <c r="II15" s="88"/>
      <c r="IJ15" s="88"/>
      <c r="IK15" s="88"/>
      <c r="IL15" s="88"/>
      <c r="IM15" s="88"/>
      <c r="IN15" s="88"/>
      <c r="IO15" s="88"/>
      <c r="IP15" s="88"/>
      <c r="IQ15" s="88"/>
      <c r="IR15" s="88"/>
      <c r="IS15" s="88"/>
      <c r="IT15" s="88"/>
      <c r="IU15" s="88"/>
      <c r="IV15" s="88"/>
    </row>
    <row r="16" spans="1:256" s="83" customFormat="1" ht="16.5" customHeight="1">
      <c r="A16" s="99" t="s">
        <v>604</v>
      </c>
      <c r="B16" s="99"/>
      <c r="C16" s="643"/>
      <c r="D16" s="642"/>
      <c r="E16" s="663" t="s">
        <v>39</v>
      </c>
      <c r="F16" s="664"/>
      <c r="G16" s="96" t="s">
        <v>720</v>
      </c>
      <c r="H16" s="97" t="s">
        <v>721</v>
      </c>
      <c r="I16" s="97"/>
      <c r="J16" s="78" t="s">
        <v>1537</v>
      </c>
      <c r="K16" s="78"/>
      <c r="L16" s="96">
        <v>51</v>
      </c>
      <c r="M16" s="96">
        <v>51</v>
      </c>
      <c r="N16" s="96" t="s">
        <v>694</v>
      </c>
      <c r="O16" s="96">
        <v>41</v>
      </c>
      <c r="P16" s="96"/>
      <c r="Q16" s="98">
        <f t="shared" si="1"/>
        <v>-0.24390243902439024</v>
      </c>
      <c r="R16" s="96">
        <v>82</v>
      </c>
      <c r="S16" s="78"/>
      <c r="T16" s="80"/>
      <c r="U16" s="80"/>
      <c r="V16" s="63">
        <f t="shared" si="0"/>
        <v>10</v>
      </c>
      <c r="W16" s="80"/>
      <c r="X16" s="80"/>
      <c r="Y16" s="80"/>
      <c r="Z16" s="80"/>
      <c r="AA16" s="80"/>
      <c r="AB16" s="80"/>
      <c r="AC16" s="80"/>
      <c r="AD16" s="101"/>
      <c r="AE16" s="88"/>
      <c r="AF16" s="88"/>
      <c r="AG16" s="88"/>
      <c r="AH16" s="88"/>
      <c r="AI16" s="88"/>
      <c r="AJ16" s="88"/>
      <c r="AK16" s="88"/>
      <c r="AL16" s="88"/>
      <c r="AM16" s="88"/>
      <c r="AN16" s="88"/>
      <c r="AO16" s="88"/>
      <c r="AP16" s="88"/>
      <c r="AQ16" s="88"/>
      <c r="AR16" s="88"/>
      <c r="AS16" s="88"/>
      <c r="AT16" s="88"/>
      <c r="AU16" s="88"/>
      <c r="AV16" s="88"/>
      <c r="AW16" s="88"/>
      <c r="AX16" s="88"/>
      <c r="AY16" s="88"/>
      <c r="AZ16" s="88"/>
      <c r="BA16" s="88"/>
      <c r="BB16" s="88"/>
      <c r="BC16" s="88"/>
      <c r="BD16" s="88"/>
      <c r="BE16" s="88"/>
      <c r="BF16" s="88"/>
      <c r="BG16" s="88"/>
      <c r="BH16" s="88"/>
      <c r="BI16" s="88"/>
      <c r="BJ16" s="88"/>
      <c r="BK16" s="88"/>
      <c r="BL16" s="88"/>
      <c r="BM16" s="88"/>
      <c r="BN16" s="88"/>
      <c r="BO16" s="88"/>
      <c r="BP16" s="88"/>
      <c r="BQ16" s="88"/>
      <c r="BR16" s="88"/>
      <c r="BS16" s="88"/>
      <c r="BT16" s="88"/>
      <c r="BU16" s="88"/>
      <c r="BV16" s="88"/>
      <c r="BW16" s="88"/>
      <c r="BX16" s="88"/>
      <c r="BY16" s="88"/>
      <c r="BZ16" s="88"/>
      <c r="CA16" s="88"/>
      <c r="CB16" s="88"/>
      <c r="CC16" s="88"/>
      <c r="CD16" s="88"/>
      <c r="CE16" s="88"/>
      <c r="CF16" s="88"/>
      <c r="CG16" s="88"/>
      <c r="CH16" s="88"/>
      <c r="CI16" s="88"/>
      <c r="CJ16" s="88"/>
      <c r="CK16" s="88"/>
      <c r="CL16" s="88"/>
      <c r="CM16" s="88"/>
      <c r="CN16" s="88"/>
      <c r="CO16" s="88"/>
      <c r="CP16" s="88"/>
      <c r="CQ16" s="88"/>
      <c r="CR16" s="88"/>
      <c r="CS16" s="88"/>
      <c r="CT16" s="88"/>
      <c r="CU16" s="88"/>
      <c r="CV16" s="88"/>
      <c r="CW16" s="88"/>
      <c r="CX16" s="88"/>
      <c r="CY16" s="88"/>
      <c r="CZ16" s="88"/>
      <c r="DA16" s="88"/>
      <c r="DB16" s="88"/>
      <c r="DC16" s="88"/>
      <c r="DD16" s="88"/>
      <c r="DE16" s="88"/>
      <c r="DF16" s="88"/>
      <c r="DG16" s="88"/>
      <c r="DH16" s="88"/>
      <c r="DI16" s="88"/>
      <c r="DJ16" s="88"/>
      <c r="DK16" s="88"/>
      <c r="DL16" s="88"/>
      <c r="DM16" s="88"/>
      <c r="DN16" s="88"/>
      <c r="DO16" s="88"/>
      <c r="DP16" s="88"/>
      <c r="DQ16" s="88"/>
      <c r="DR16" s="88"/>
      <c r="DS16" s="88"/>
      <c r="DT16" s="88"/>
      <c r="DU16" s="88"/>
      <c r="DV16" s="88"/>
      <c r="DW16" s="88"/>
      <c r="DX16" s="88"/>
      <c r="DY16" s="88"/>
      <c r="DZ16" s="88"/>
      <c r="EA16" s="88"/>
      <c r="EB16" s="88"/>
      <c r="EC16" s="88"/>
      <c r="ED16" s="88"/>
      <c r="EE16" s="88"/>
      <c r="EF16" s="88"/>
      <c r="EG16" s="88"/>
      <c r="EH16" s="88"/>
      <c r="EI16" s="88"/>
      <c r="EJ16" s="88"/>
      <c r="EK16" s="88"/>
      <c r="EL16" s="88"/>
      <c r="EM16" s="88"/>
      <c r="EN16" s="88"/>
      <c r="EO16" s="88"/>
      <c r="EP16" s="88"/>
      <c r="EQ16" s="88"/>
      <c r="ER16" s="88"/>
      <c r="ES16" s="88"/>
      <c r="ET16" s="88"/>
      <c r="EU16" s="88"/>
      <c r="EV16" s="88"/>
      <c r="EW16" s="88"/>
      <c r="EX16" s="88"/>
      <c r="EY16" s="88"/>
      <c r="EZ16" s="88"/>
      <c r="FA16" s="88"/>
      <c r="FB16" s="88"/>
      <c r="FC16" s="88"/>
      <c r="FD16" s="88"/>
      <c r="FE16" s="88"/>
      <c r="FF16" s="88"/>
      <c r="FG16" s="88"/>
      <c r="FH16" s="88"/>
      <c r="FI16" s="88"/>
      <c r="FJ16" s="88"/>
      <c r="FK16" s="88"/>
      <c r="FL16" s="88"/>
      <c r="FM16" s="88"/>
      <c r="FN16" s="88"/>
      <c r="FO16" s="88"/>
      <c r="FP16" s="88"/>
      <c r="FQ16" s="88"/>
      <c r="FR16" s="88"/>
      <c r="FS16" s="88"/>
      <c r="FT16" s="88"/>
      <c r="FU16" s="88"/>
      <c r="FV16" s="88"/>
      <c r="FW16" s="88"/>
      <c r="FX16" s="88"/>
      <c r="FY16" s="88"/>
      <c r="FZ16" s="88"/>
      <c r="GA16" s="88"/>
      <c r="GB16" s="88"/>
      <c r="GC16" s="88"/>
      <c r="GD16" s="88"/>
      <c r="GE16" s="88"/>
      <c r="GF16" s="88"/>
      <c r="GG16" s="88"/>
      <c r="GH16" s="88"/>
      <c r="GI16" s="88"/>
      <c r="GJ16" s="88"/>
      <c r="GK16" s="88"/>
      <c r="GL16" s="88"/>
      <c r="GM16" s="88"/>
      <c r="GN16" s="88"/>
      <c r="GO16" s="88"/>
      <c r="GP16" s="88"/>
      <c r="GQ16" s="88"/>
      <c r="GR16" s="88"/>
      <c r="GS16" s="88"/>
      <c r="GT16" s="88"/>
      <c r="GU16" s="88"/>
      <c r="GV16" s="88"/>
      <c r="GW16" s="88"/>
      <c r="GX16" s="88"/>
      <c r="GY16" s="88"/>
      <c r="GZ16" s="88"/>
      <c r="HA16" s="88"/>
      <c r="HB16" s="88"/>
      <c r="HC16" s="88"/>
      <c r="HD16" s="88"/>
      <c r="HE16" s="88"/>
      <c r="HF16" s="88"/>
      <c r="HG16" s="88"/>
      <c r="HH16" s="88"/>
      <c r="HI16" s="88"/>
      <c r="HJ16" s="88"/>
      <c r="HK16" s="88"/>
      <c r="HL16" s="88"/>
      <c r="HM16" s="88"/>
      <c r="HN16" s="88"/>
      <c r="HO16" s="88"/>
      <c r="HP16" s="88"/>
      <c r="HQ16" s="88"/>
      <c r="HR16" s="88"/>
      <c r="HS16" s="88"/>
      <c r="HT16" s="88"/>
      <c r="HU16" s="88"/>
      <c r="HV16" s="88"/>
      <c r="HW16" s="88"/>
      <c r="HX16" s="88"/>
      <c r="HY16" s="88"/>
      <c r="HZ16" s="88"/>
      <c r="IA16" s="88"/>
      <c r="IB16" s="88"/>
      <c r="IC16" s="88"/>
      <c r="ID16" s="88"/>
      <c r="IE16" s="88"/>
      <c r="IF16" s="88"/>
      <c r="IG16" s="88"/>
      <c r="IH16" s="88"/>
      <c r="II16" s="88"/>
      <c r="IJ16" s="88"/>
      <c r="IK16" s="88"/>
      <c r="IL16" s="88"/>
      <c r="IM16" s="88"/>
      <c r="IN16" s="88"/>
      <c r="IO16" s="88"/>
      <c r="IP16" s="88"/>
      <c r="IQ16" s="88"/>
      <c r="IR16" s="88"/>
      <c r="IS16" s="88"/>
      <c r="IT16" s="88"/>
      <c r="IU16" s="88"/>
      <c r="IV16" s="88"/>
    </row>
    <row r="17" spans="1:22" s="59" customFormat="1" ht="18.75" customHeight="1">
      <c r="A17" s="669" t="s">
        <v>472</v>
      </c>
      <c r="B17" s="669">
        <v>6</v>
      </c>
      <c r="C17" s="666" t="s">
        <v>722</v>
      </c>
      <c r="D17" s="642"/>
      <c r="E17" s="666" t="s">
        <v>475</v>
      </c>
      <c r="F17" s="665" t="s">
        <v>723</v>
      </c>
      <c r="G17" s="59" t="s">
        <v>723</v>
      </c>
      <c r="H17" s="102" t="s">
        <v>724</v>
      </c>
      <c r="I17" s="103" t="s">
        <v>725</v>
      </c>
      <c r="J17" s="78">
        <v>20</v>
      </c>
      <c r="K17" s="78"/>
      <c r="L17" s="59">
        <v>65</v>
      </c>
      <c r="M17" s="59">
        <v>65</v>
      </c>
      <c r="N17" s="59">
        <v>75</v>
      </c>
      <c r="O17" s="104">
        <v>59.9</v>
      </c>
      <c r="P17" s="105">
        <v>0.13333333333333333</v>
      </c>
      <c r="Q17" s="65">
        <v>-8.5141903171953276E-2</v>
      </c>
      <c r="U17" s="59">
        <v>119</v>
      </c>
      <c r="V17" s="106">
        <v>5.1000000000000014</v>
      </c>
    </row>
    <row r="18" spans="1:22" s="59" customFormat="1" ht="18.75" customHeight="1">
      <c r="A18" s="670" t="s">
        <v>472</v>
      </c>
      <c r="B18" s="670"/>
      <c r="C18" s="667"/>
      <c r="D18" s="642"/>
      <c r="E18" s="667"/>
      <c r="F18" s="665"/>
      <c r="G18" s="59" t="s">
        <v>726</v>
      </c>
      <c r="H18" s="102" t="s">
        <v>727</v>
      </c>
      <c r="I18" s="103" t="s">
        <v>725</v>
      </c>
      <c r="J18" s="78">
        <v>49</v>
      </c>
      <c r="K18" s="78"/>
      <c r="L18" s="59">
        <v>65</v>
      </c>
      <c r="M18" s="59">
        <v>65</v>
      </c>
      <c r="N18" s="59">
        <v>75</v>
      </c>
      <c r="O18" s="104">
        <v>59.9</v>
      </c>
      <c r="P18" s="105">
        <v>0.13333333333333333</v>
      </c>
      <c r="Q18" s="65">
        <v>-8.5141903171953276E-2</v>
      </c>
      <c r="U18" s="59">
        <v>119</v>
      </c>
      <c r="V18" s="106">
        <v>5.1000000000000014</v>
      </c>
    </row>
    <row r="19" spans="1:22" s="59" customFormat="1" ht="18.75" customHeight="1">
      <c r="A19" s="669" t="s">
        <v>472</v>
      </c>
      <c r="B19" s="669">
        <v>7</v>
      </c>
      <c r="C19" s="667"/>
      <c r="D19" s="642"/>
      <c r="E19" s="667"/>
      <c r="F19" s="665" t="s">
        <v>728</v>
      </c>
      <c r="G19" s="59" t="s">
        <v>729</v>
      </c>
      <c r="H19" s="102" t="s">
        <v>730</v>
      </c>
      <c r="I19" s="103" t="s">
        <v>731</v>
      </c>
      <c r="J19" s="78">
        <v>28</v>
      </c>
      <c r="K19" s="78"/>
      <c r="L19" s="59">
        <v>29</v>
      </c>
      <c r="M19" s="59">
        <v>29</v>
      </c>
      <c r="N19" s="59">
        <v>32</v>
      </c>
      <c r="O19" s="104">
        <v>34.9</v>
      </c>
      <c r="P19" s="105">
        <v>9.375E-2</v>
      </c>
      <c r="Q19" s="65">
        <v>0.16905444126074495</v>
      </c>
      <c r="U19" s="59">
        <v>69</v>
      </c>
      <c r="V19" s="106">
        <v>-5.8999999999999986</v>
      </c>
    </row>
    <row r="20" spans="1:22" s="59" customFormat="1" ht="18.75" customHeight="1">
      <c r="A20" s="671" t="s">
        <v>472</v>
      </c>
      <c r="B20" s="671"/>
      <c r="C20" s="667"/>
      <c r="D20" s="642"/>
      <c r="E20" s="667"/>
      <c r="F20" s="665"/>
      <c r="G20" s="59" t="s">
        <v>732</v>
      </c>
      <c r="H20" s="102" t="s">
        <v>733</v>
      </c>
      <c r="I20" s="103" t="s">
        <v>734</v>
      </c>
      <c r="J20" s="78">
        <v>28</v>
      </c>
      <c r="K20" s="78"/>
      <c r="L20" s="59">
        <v>29</v>
      </c>
      <c r="M20" s="59">
        <v>29</v>
      </c>
      <c r="N20" s="59">
        <v>32</v>
      </c>
      <c r="O20" s="104">
        <v>34.9</v>
      </c>
      <c r="P20" s="105">
        <v>9.375E-2</v>
      </c>
      <c r="Q20" s="65">
        <v>0.16905444126074495</v>
      </c>
      <c r="U20" s="59">
        <v>69</v>
      </c>
      <c r="V20" s="106">
        <v>-5.8999999999999986</v>
      </c>
    </row>
    <row r="21" spans="1:22" s="59" customFormat="1" ht="18.75" customHeight="1">
      <c r="A21" s="671" t="s">
        <v>472</v>
      </c>
      <c r="B21" s="671"/>
      <c r="C21" s="667"/>
      <c r="D21" s="642"/>
      <c r="E21" s="667"/>
      <c r="F21" s="665"/>
      <c r="G21" s="59" t="s">
        <v>735</v>
      </c>
      <c r="H21" s="102" t="s">
        <v>736</v>
      </c>
      <c r="I21" s="103" t="s">
        <v>734</v>
      </c>
      <c r="J21" s="78">
        <v>29</v>
      </c>
      <c r="K21" s="78"/>
      <c r="L21" s="59">
        <v>39</v>
      </c>
      <c r="M21" s="59">
        <v>39</v>
      </c>
      <c r="N21" s="59">
        <v>43</v>
      </c>
      <c r="O21" s="104">
        <v>39.9</v>
      </c>
      <c r="P21" s="105">
        <v>9.3023255813953487E-2</v>
      </c>
      <c r="Q21" s="65">
        <v>2.2556390977443573E-2</v>
      </c>
      <c r="U21" s="59">
        <v>79</v>
      </c>
      <c r="V21" s="106">
        <v>-0.89999999999999858</v>
      </c>
    </row>
    <row r="22" spans="1:22" s="59" customFormat="1" ht="18.75" customHeight="1">
      <c r="A22" s="671" t="s">
        <v>472</v>
      </c>
      <c r="B22" s="671"/>
      <c r="C22" s="667"/>
      <c r="D22" s="642"/>
      <c r="E22" s="667"/>
      <c r="F22" s="665"/>
      <c r="G22" s="59" t="s">
        <v>737</v>
      </c>
      <c r="H22" s="102" t="s">
        <v>738</v>
      </c>
      <c r="I22" s="103" t="s">
        <v>734</v>
      </c>
      <c r="J22" s="78">
        <v>29</v>
      </c>
      <c r="K22" s="78"/>
      <c r="L22" s="59">
        <v>29</v>
      </c>
      <c r="M22" s="59">
        <v>29</v>
      </c>
      <c r="N22" s="59">
        <v>32</v>
      </c>
      <c r="O22" s="104">
        <v>34.9</v>
      </c>
      <c r="P22" s="105">
        <v>9.375E-2</v>
      </c>
      <c r="Q22" s="65">
        <v>0.16905444126074495</v>
      </c>
      <c r="U22" s="59">
        <v>69</v>
      </c>
      <c r="V22" s="106">
        <v>-5.8999999999999986</v>
      </c>
    </row>
    <row r="23" spans="1:22" s="59" customFormat="1" ht="18.75" customHeight="1">
      <c r="A23" s="671" t="s">
        <v>472</v>
      </c>
      <c r="B23" s="671"/>
      <c r="C23" s="667"/>
      <c r="D23" s="642"/>
      <c r="E23" s="667"/>
      <c r="F23" s="665"/>
      <c r="G23" s="59" t="s">
        <v>739</v>
      </c>
      <c r="H23" s="102" t="s">
        <v>740</v>
      </c>
      <c r="I23" s="103" t="s">
        <v>734</v>
      </c>
      <c r="J23" s="78">
        <v>29</v>
      </c>
      <c r="K23" s="78"/>
      <c r="L23" s="59">
        <v>39</v>
      </c>
      <c r="M23" s="59">
        <v>39</v>
      </c>
      <c r="N23" s="59">
        <v>43</v>
      </c>
      <c r="O23" s="104">
        <v>39.9</v>
      </c>
      <c r="P23" s="105">
        <v>9.3023255813953487E-2</v>
      </c>
      <c r="Q23" s="65">
        <v>2.2556390977443573E-2</v>
      </c>
      <c r="U23" s="59">
        <v>79</v>
      </c>
      <c r="V23" s="106">
        <v>-0.89999999999999858</v>
      </c>
    </row>
    <row r="24" spans="1:22" s="59" customFormat="1" ht="18.75" customHeight="1">
      <c r="A24" s="671" t="s">
        <v>472</v>
      </c>
      <c r="B24" s="671"/>
      <c r="C24" s="667"/>
      <c r="D24" s="642"/>
      <c r="E24" s="667"/>
      <c r="F24" s="665"/>
      <c r="G24" s="59" t="s">
        <v>741</v>
      </c>
      <c r="H24" s="102" t="s">
        <v>742</v>
      </c>
      <c r="I24" s="103" t="s">
        <v>734</v>
      </c>
      <c r="J24" s="78">
        <v>30</v>
      </c>
      <c r="K24" s="78"/>
      <c r="L24" s="59">
        <v>29</v>
      </c>
      <c r="M24" s="59">
        <v>29</v>
      </c>
      <c r="N24" s="59">
        <v>32</v>
      </c>
      <c r="O24" s="104">
        <v>34.9</v>
      </c>
      <c r="P24" s="105">
        <v>9.375E-2</v>
      </c>
      <c r="Q24" s="65">
        <v>0.16905444126074495</v>
      </c>
      <c r="U24" s="59">
        <v>69</v>
      </c>
      <c r="V24" s="106">
        <v>-5.8999999999999986</v>
      </c>
    </row>
    <row r="25" spans="1:22" s="59" customFormat="1" ht="18.75" customHeight="1">
      <c r="A25" s="671" t="s">
        <v>472</v>
      </c>
      <c r="B25" s="671"/>
      <c r="C25" s="667"/>
      <c r="D25" s="642"/>
      <c r="E25" s="667"/>
      <c r="F25" s="665"/>
      <c r="G25" s="59" t="s">
        <v>743</v>
      </c>
      <c r="H25" s="102" t="s">
        <v>744</v>
      </c>
      <c r="I25" s="103" t="s">
        <v>734</v>
      </c>
      <c r="J25" s="78">
        <v>29</v>
      </c>
      <c r="K25" s="78"/>
      <c r="L25" s="59">
        <v>39</v>
      </c>
      <c r="M25" s="59">
        <v>39</v>
      </c>
      <c r="N25" s="59">
        <v>43</v>
      </c>
      <c r="O25" s="104">
        <v>39.9</v>
      </c>
      <c r="P25" s="105">
        <v>9.3023255813953487E-2</v>
      </c>
      <c r="Q25" s="65">
        <v>2.2556390977443573E-2</v>
      </c>
      <c r="U25" s="59">
        <v>79</v>
      </c>
      <c r="V25" s="106">
        <v>-0.89999999999999858</v>
      </c>
    </row>
    <row r="26" spans="1:22" s="59" customFormat="1" ht="18.75" customHeight="1">
      <c r="A26" s="670" t="s">
        <v>472</v>
      </c>
      <c r="B26" s="670"/>
      <c r="C26" s="667"/>
      <c r="D26" s="642"/>
      <c r="E26" s="667"/>
      <c r="F26" s="665"/>
      <c r="G26" s="59" t="s">
        <v>728</v>
      </c>
      <c r="H26" s="102" t="s">
        <v>745</v>
      </c>
      <c r="I26" s="103" t="s">
        <v>734</v>
      </c>
      <c r="J26" s="78">
        <v>28</v>
      </c>
      <c r="K26" s="78"/>
      <c r="L26" s="59">
        <v>29</v>
      </c>
      <c r="M26" s="59">
        <v>29</v>
      </c>
      <c r="N26" s="59">
        <v>32</v>
      </c>
      <c r="O26" s="104">
        <v>34.9</v>
      </c>
      <c r="P26" s="105">
        <v>9.375E-2</v>
      </c>
      <c r="Q26" s="65">
        <v>0.16905444126074495</v>
      </c>
      <c r="U26" s="59">
        <v>69</v>
      </c>
      <c r="V26" s="106">
        <v>-5.8999999999999986</v>
      </c>
    </row>
    <row r="27" spans="1:22" s="59" customFormat="1" ht="18.75" customHeight="1">
      <c r="A27" s="669" t="s">
        <v>472</v>
      </c>
      <c r="B27" s="669">
        <v>8</v>
      </c>
      <c r="C27" s="667"/>
      <c r="D27" s="642"/>
      <c r="E27" s="667"/>
      <c r="F27" s="665" t="s">
        <v>746</v>
      </c>
      <c r="G27" s="59" t="s">
        <v>746</v>
      </c>
      <c r="H27" s="102" t="s">
        <v>747</v>
      </c>
      <c r="I27" s="103" t="s">
        <v>748</v>
      </c>
      <c r="J27" s="78">
        <v>20</v>
      </c>
      <c r="K27" s="78"/>
      <c r="L27" s="59">
        <v>59</v>
      </c>
      <c r="M27" s="59">
        <v>59</v>
      </c>
      <c r="N27" s="59">
        <v>66</v>
      </c>
      <c r="O27" s="104">
        <v>49</v>
      </c>
      <c r="P27" s="105">
        <v>0.10606060606060606</v>
      </c>
      <c r="Q27" s="65">
        <v>-0.20408163265306123</v>
      </c>
      <c r="U27" s="59">
        <v>77.930000000000007</v>
      </c>
      <c r="V27" s="106">
        <v>10</v>
      </c>
    </row>
    <row r="28" spans="1:22" s="59" customFormat="1" ht="18.75" customHeight="1">
      <c r="A28" s="671" t="s">
        <v>472</v>
      </c>
      <c r="B28" s="671"/>
      <c r="C28" s="667"/>
      <c r="D28" s="642"/>
      <c r="E28" s="667"/>
      <c r="F28" s="665"/>
      <c r="G28" s="59" t="s">
        <v>749</v>
      </c>
      <c r="H28" s="102" t="s">
        <v>750</v>
      </c>
      <c r="I28" s="103" t="s">
        <v>748</v>
      </c>
      <c r="J28" s="78">
        <v>20</v>
      </c>
      <c r="K28" s="78"/>
      <c r="L28" s="59">
        <v>59</v>
      </c>
      <c r="M28" s="59">
        <v>59</v>
      </c>
      <c r="N28" s="59">
        <v>66</v>
      </c>
      <c r="O28" s="104">
        <v>49</v>
      </c>
      <c r="P28" s="105">
        <v>0.10606060606060606</v>
      </c>
      <c r="Q28" s="65">
        <v>-0.20408163265306123</v>
      </c>
      <c r="U28" s="59">
        <v>77.930000000000007</v>
      </c>
      <c r="V28" s="106">
        <v>10</v>
      </c>
    </row>
    <row r="29" spans="1:22" s="59" customFormat="1" ht="18.75" customHeight="1">
      <c r="A29" s="670" t="s">
        <v>472</v>
      </c>
      <c r="B29" s="670"/>
      <c r="C29" s="667"/>
      <c r="D29" s="642"/>
      <c r="E29" s="667"/>
      <c r="F29" s="665"/>
      <c r="G29" s="59" t="s">
        <v>751</v>
      </c>
      <c r="H29" s="102" t="s">
        <v>752</v>
      </c>
      <c r="I29" s="103" t="s">
        <v>748</v>
      </c>
      <c r="J29" s="78">
        <v>20</v>
      </c>
      <c r="K29" s="78"/>
      <c r="L29" s="59">
        <v>59</v>
      </c>
      <c r="M29" s="59">
        <v>59</v>
      </c>
      <c r="N29" s="59">
        <v>66</v>
      </c>
      <c r="O29" s="104">
        <v>49</v>
      </c>
      <c r="P29" s="105">
        <v>0.10606060606060606</v>
      </c>
      <c r="Q29" s="65">
        <v>-0.20408163265306123</v>
      </c>
      <c r="U29" s="59">
        <v>77.930000000000007</v>
      </c>
      <c r="V29" s="106">
        <v>10</v>
      </c>
    </row>
    <row r="30" spans="1:22" s="59" customFormat="1" ht="18.75" customHeight="1">
      <c r="A30" s="107" t="s">
        <v>472</v>
      </c>
      <c r="B30" s="107">
        <v>9</v>
      </c>
      <c r="C30" s="668"/>
      <c r="D30" s="642"/>
      <c r="E30" s="667"/>
      <c r="F30" s="59" t="s">
        <v>753</v>
      </c>
      <c r="G30" s="59" t="s">
        <v>753</v>
      </c>
      <c r="H30" s="102" t="s">
        <v>754</v>
      </c>
      <c r="I30" s="103" t="s">
        <v>755</v>
      </c>
      <c r="J30" s="78">
        <v>47</v>
      </c>
      <c r="K30" s="78"/>
      <c r="L30" s="59">
        <v>39</v>
      </c>
      <c r="M30" s="59">
        <v>39</v>
      </c>
      <c r="N30" s="59">
        <v>45</v>
      </c>
      <c r="O30" s="104">
        <v>29</v>
      </c>
      <c r="P30" s="105">
        <v>0.13333333333333333</v>
      </c>
      <c r="Q30" s="65">
        <v>-0.34482758620689657</v>
      </c>
      <c r="U30" s="59">
        <v>64</v>
      </c>
      <c r="V30" s="106">
        <v>10</v>
      </c>
    </row>
    <row r="31" spans="1:22" s="59" customFormat="1" ht="18.75" customHeight="1">
      <c r="A31" s="669" t="s">
        <v>472</v>
      </c>
      <c r="B31" s="669">
        <v>10</v>
      </c>
      <c r="C31" s="666" t="s">
        <v>756</v>
      </c>
      <c r="D31" s="642"/>
      <c r="E31" s="667"/>
      <c r="F31" s="666" t="s">
        <v>757</v>
      </c>
      <c r="G31" s="108" t="s">
        <v>758</v>
      </c>
      <c r="H31" s="109" t="s">
        <v>759</v>
      </c>
      <c r="I31" s="103"/>
      <c r="J31" s="78">
        <v>14</v>
      </c>
      <c r="K31" s="78"/>
      <c r="L31" s="108">
        <v>65</v>
      </c>
      <c r="M31" s="108">
        <v>55</v>
      </c>
      <c r="N31" s="59">
        <v>79</v>
      </c>
      <c r="O31" s="104">
        <v>49.9</v>
      </c>
      <c r="P31" s="105">
        <v>0.17721518987341772</v>
      </c>
      <c r="Q31" s="65">
        <v>-0.1022044088176353</v>
      </c>
      <c r="R31" s="59">
        <v>99</v>
      </c>
      <c r="V31" s="106">
        <v>5.1000000000000014</v>
      </c>
    </row>
    <row r="32" spans="1:22" s="59" customFormat="1" ht="18.75" customHeight="1">
      <c r="A32" s="670" t="s">
        <v>472</v>
      </c>
      <c r="B32" s="670"/>
      <c r="C32" s="667"/>
      <c r="D32" s="642"/>
      <c r="E32" s="667"/>
      <c r="F32" s="668"/>
      <c r="G32" s="108" t="s">
        <v>757</v>
      </c>
      <c r="H32" s="109" t="s">
        <v>760</v>
      </c>
      <c r="I32" s="103"/>
      <c r="J32" s="78">
        <v>1</v>
      </c>
      <c r="K32" s="78"/>
      <c r="L32" s="108">
        <v>40</v>
      </c>
      <c r="M32" s="108">
        <v>35</v>
      </c>
      <c r="N32" s="59">
        <v>43</v>
      </c>
      <c r="O32" s="104">
        <v>39.9</v>
      </c>
      <c r="P32" s="105">
        <v>6.9767441860465115E-2</v>
      </c>
      <c r="Q32" s="65">
        <v>0.12280701754385961</v>
      </c>
      <c r="R32" s="59">
        <v>79</v>
      </c>
      <c r="V32" s="106">
        <v>-4.8999999999999986</v>
      </c>
    </row>
    <row r="33" spans="1:22" s="59" customFormat="1" ht="18.75" customHeight="1">
      <c r="A33" s="669" t="s">
        <v>472</v>
      </c>
      <c r="B33" s="669">
        <v>11</v>
      </c>
      <c r="C33" s="667"/>
      <c r="D33" s="642"/>
      <c r="E33" s="667"/>
      <c r="F33" s="666" t="s">
        <v>761</v>
      </c>
      <c r="G33" s="108" t="s">
        <v>761</v>
      </c>
      <c r="H33" s="109" t="s">
        <v>762</v>
      </c>
      <c r="I33" s="103" t="s">
        <v>763</v>
      </c>
      <c r="J33" s="78">
        <v>22</v>
      </c>
      <c r="K33" s="78"/>
      <c r="L33" s="108">
        <v>83</v>
      </c>
      <c r="M33" s="108">
        <v>65</v>
      </c>
      <c r="N33" s="59">
        <v>119</v>
      </c>
      <c r="O33" s="104">
        <v>49.9</v>
      </c>
      <c r="P33" s="105">
        <v>0.30252100840336132</v>
      </c>
      <c r="Q33" s="65">
        <v>-0.30260521042084171</v>
      </c>
      <c r="R33" s="59">
        <v>99</v>
      </c>
      <c r="V33" s="106">
        <v>15.100000000000001</v>
      </c>
    </row>
    <row r="34" spans="1:22" s="59" customFormat="1" ht="18.75" customHeight="1">
      <c r="A34" s="670" t="s">
        <v>472</v>
      </c>
      <c r="B34" s="670"/>
      <c r="C34" s="667"/>
      <c r="D34" s="642"/>
      <c r="E34" s="667"/>
      <c r="F34" s="668"/>
      <c r="G34" s="108" t="s">
        <v>764</v>
      </c>
      <c r="H34" s="109" t="s">
        <v>765</v>
      </c>
      <c r="I34" s="103" t="s">
        <v>766</v>
      </c>
      <c r="J34" s="78">
        <v>21</v>
      </c>
      <c r="K34" s="78"/>
      <c r="L34" s="108">
        <v>83</v>
      </c>
      <c r="M34" s="108">
        <v>65</v>
      </c>
      <c r="N34" s="59">
        <v>119</v>
      </c>
      <c r="O34" s="104">
        <v>49.9</v>
      </c>
      <c r="P34" s="105">
        <v>0.30252100840336132</v>
      </c>
      <c r="Q34" s="65">
        <v>-0.30260521042084171</v>
      </c>
      <c r="R34" s="59">
        <v>99</v>
      </c>
      <c r="V34" s="106">
        <v>15.100000000000001</v>
      </c>
    </row>
    <row r="35" spans="1:22" s="59" customFormat="1" ht="18.75" customHeight="1">
      <c r="A35" s="107" t="s">
        <v>472</v>
      </c>
      <c r="B35" s="107">
        <v>12</v>
      </c>
      <c r="C35" s="667"/>
      <c r="D35" s="642"/>
      <c r="E35" s="667"/>
      <c r="F35" s="108" t="s">
        <v>767</v>
      </c>
      <c r="G35" s="108" t="s">
        <v>767</v>
      </c>
      <c r="H35" s="109" t="s">
        <v>768</v>
      </c>
      <c r="I35" s="103" t="s">
        <v>769</v>
      </c>
      <c r="J35" s="78">
        <v>21</v>
      </c>
      <c r="K35" s="78"/>
      <c r="L35" s="108">
        <v>80</v>
      </c>
      <c r="M35" s="108">
        <v>69</v>
      </c>
      <c r="N35" s="59">
        <v>99</v>
      </c>
      <c r="O35" s="104">
        <v>79</v>
      </c>
      <c r="P35" s="105">
        <v>0.19191919191919191</v>
      </c>
      <c r="Q35" s="65">
        <v>0.12658227848101267</v>
      </c>
      <c r="R35" s="59">
        <v>159</v>
      </c>
      <c r="V35" s="106">
        <v>-10</v>
      </c>
    </row>
    <row r="36" spans="1:22" s="59" customFormat="1" ht="18.75" customHeight="1">
      <c r="A36" s="107" t="s">
        <v>472</v>
      </c>
      <c r="B36" s="107">
        <v>13</v>
      </c>
      <c r="C36" s="667"/>
      <c r="D36" s="642"/>
      <c r="E36" s="667"/>
      <c r="F36" s="108" t="s">
        <v>770</v>
      </c>
      <c r="G36" s="108" t="s">
        <v>770</v>
      </c>
      <c r="H36" s="109" t="s">
        <v>771</v>
      </c>
      <c r="I36" s="103"/>
      <c r="J36" s="78">
        <v>10</v>
      </c>
      <c r="K36" s="78"/>
      <c r="L36" s="108">
        <v>249</v>
      </c>
      <c r="M36" s="108">
        <v>179</v>
      </c>
      <c r="N36" s="59">
        <v>288.8</v>
      </c>
      <c r="O36" s="104">
        <v>99</v>
      </c>
      <c r="P36" s="105">
        <v>0.13781163434903052</v>
      </c>
      <c r="Q36" s="65">
        <v>-0.80808080808080807</v>
      </c>
      <c r="R36" s="59">
        <v>199</v>
      </c>
      <c r="V36" s="106">
        <v>80</v>
      </c>
    </row>
    <row r="37" spans="1:22" s="59" customFormat="1" ht="18.75" customHeight="1">
      <c r="A37" s="107" t="s">
        <v>472</v>
      </c>
      <c r="B37" s="107">
        <v>14</v>
      </c>
      <c r="C37" s="667"/>
      <c r="D37" s="642"/>
      <c r="E37" s="667"/>
      <c r="F37" s="108" t="s">
        <v>772</v>
      </c>
      <c r="G37" s="108" t="s">
        <v>772</v>
      </c>
      <c r="H37" s="109" t="s">
        <v>773</v>
      </c>
      <c r="I37" s="103" t="s">
        <v>774</v>
      </c>
      <c r="J37" s="78">
        <v>17</v>
      </c>
      <c r="K37" s="78"/>
      <c r="L37" s="108">
        <v>80</v>
      </c>
      <c r="M37" s="108">
        <v>69</v>
      </c>
      <c r="N37" s="59">
        <v>99</v>
      </c>
      <c r="O37" s="104">
        <v>79</v>
      </c>
      <c r="P37" s="105">
        <v>0.19191919191919191</v>
      </c>
      <c r="Q37" s="65">
        <v>0.12658227848101267</v>
      </c>
      <c r="R37" s="59">
        <v>159</v>
      </c>
      <c r="V37" s="106">
        <v>-10</v>
      </c>
    </row>
    <row r="38" spans="1:22" s="59" customFormat="1" ht="18.75" customHeight="1">
      <c r="A38" s="107" t="s">
        <v>472</v>
      </c>
      <c r="B38" s="107">
        <v>15</v>
      </c>
      <c r="C38" s="667"/>
      <c r="D38" s="642"/>
      <c r="E38" s="667"/>
      <c r="F38" s="108" t="s">
        <v>775</v>
      </c>
      <c r="G38" s="108" t="s">
        <v>775</v>
      </c>
      <c r="H38" s="109" t="s">
        <v>776</v>
      </c>
      <c r="I38" s="103" t="s">
        <v>777</v>
      </c>
      <c r="J38" s="78">
        <v>95</v>
      </c>
      <c r="K38" s="78"/>
      <c r="L38" s="108">
        <v>89</v>
      </c>
      <c r="M38" s="108">
        <v>69</v>
      </c>
      <c r="N38" s="59">
        <v>99</v>
      </c>
      <c r="O38" s="104">
        <v>79</v>
      </c>
      <c r="P38" s="105">
        <v>0.10101010101010101</v>
      </c>
      <c r="Q38" s="65">
        <v>0.12658227848101267</v>
      </c>
      <c r="R38" s="59">
        <v>159</v>
      </c>
      <c r="V38" s="106">
        <v>-10</v>
      </c>
    </row>
    <row r="39" spans="1:22" s="59" customFormat="1" ht="18.75" customHeight="1">
      <c r="A39" s="107" t="s">
        <v>472</v>
      </c>
      <c r="B39" s="107">
        <v>16</v>
      </c>
      <c r="C39" s="667"/>
      <c r="D39" s="642"/>
      <c r="E39" s="667"/>
      <c r="F39" s="108" t="s">
        <v>778</v>
      </c>
      <c r="G39" s="108" t="s">
        <v>778</v>
      </c>
      <c r="H39" s="109" t="s">
        <v>779</v>
      </c>
      <c r="I39" s="103" t="s">
        <v>780</v>
      </c>
      <c r="J39" s="78">
        <v>15</v>
      </c>
      <c r="K39" s="78"/>
      <c r="L39" s="108">
        <v>80</v>
      </c>
      <c r="M39" s="108">
        <v>65</v>
      </c>
      <c r="N39" s="59">
        <v>99</v>
      </c>
      <c r="O39" s="104">
        <v>79</v>
      </c>
      <c r="P39" s="105">
        <v>0.19191919191919191</v>
      </c>
      <c r="Q39" s="65">
        <v>0.17721518987341772</v>
      </c>
      <c r="R39" s="59">
        <v>159</v>
      </c>
      <c r="V39" s="106">
        <v>-14</v>
      </c>
    </row>
    <row r="40" spans="1:22" s="59" customFormat="1" ht="18.75" customHeight="1">
      <c r="A40" s="107" t="s">
        <v>472</v>
      </c>
      <c r="B40" s="107">
        <v>17</v>
      </c>
      <c r="C40" s="667"/>
      <c r="D40" s="643"/>
      <c r="E40" s="668"/>
      <c r="F40" s="108" t="s">
        <v>781</v>
      </c>
      <c r="G40" s="108" t="s">
        <v>782</v>
      </c>
      <c r="H40" s="109" t="s">
        <v>783</v>
      </c>
      <c r="I40" s="103" t="s">
        <v>784</v>
      </c>
      <c r="J40" s="78">
        <v>18</v>
      </c>
      <c r="K40" s="78"/>
      <c r="L40" s="108">
        <v>80</v>
      </c>
      <c r="M40" s="108">
        <v>65</v>
      </c>
      <c r="N40" s="59">
        <v>99</v>
      </c>
      <c r="O40" s="104">
        <v>79</v>
      </c>
      <c r="P40" s="105">
        <v>0.19191919191919191</v>
      </c>
      <c r="Q40" s="65">
        <v>0.17721518987341772</v>
      </c>
      <c r="R40" s="59">
        <v>159</v>
      </c>
      <c r="V40" s="106">
        <v>-14</v>
      </c>
    </row>
  </sheetData>
  <mergeCells count="53">
    <mergeCell ref="A1:J1"/>
    <mergeCell ref="K1:Y1"/>
    <mergeCell ref="Z1:AB1"/>
    <mergeCell ref="A2:A3"/>
    <mergeCell ref="B2:B3"/>
    <mergeCell ref="C2:C3"/>
    <mergeCell ref="D2:D3"/>
    <mergeCell ref="AC1:AC3"/>
    <mergeCell ref="F2:F3"/>
    <mergeCell ref="L2:M2"/>
    <mergeCell ref="N2:O2"/>
    <mergeCell ref="P2:Q2"/>
    <mergeCell ref="R2:U2"/>
    <mergeCell ref="W2:W3"/>
    <mergeCell ref="X2:X3"/>
    <mergeCell ref="Y2:Y3"/>
    <mergeCell ref="Z2:Z3"/>
    <mergeCell ref="G2:G3"/>
    <mergeCell ref="H2:H3"/>
    <mergeCell ref="I2:I3"/>
    <mergeCell ref="J2:J3"/>
    <mergeCell ref="AA2:AA3"/>
    <mergeCell ref="AB2:AB3"/>
    <mergeCell ref="A17:A18"/>
    <mergeCell ref="B17:B18"/>
    <mergeCell ref="C17:C30"/>
    <mergeCell ref="E17:E40"/>
    <mergeCell ref="F17:F18"/>
    <mergeCell ref="A19:A26"/>
    <mergeCell ref="B19:B26"/>
    <mergeCell ref="F19:F26"/>
    <mergeCell ref="A27:A29"/>
    <mergeCell ref="B27:B29"/>
    <mergeCell ref="A31:A32"/>
    <mergeCell ref="B31:B32"/>
    <mergeCell ref="A33:A34"/>
    <mergeCell ref="B33:B34"/>
    <mergeCell ref="C4:C16"/>
    <mergeCell ref="D4:D40"/>
    <mergeCell ref="E4:E5"/>
    <mergeCell ref="F4:F5"/>
    <mergeCell ref="E6:E7"/>
    <mergeCell ref="F6:F7"/>
    <mergeCell ref="F27:F29"/>
    <mergeCell ref="C31:C40"/>
    <mergeCell ref="F31:F32"/>
    <mergeCell ref="F33:F34"/>
    <mergeCell ref="E8:E10"/>
    <mergeCell ref="F8:F10"/>
    <mergeCell ref="E11:E13"/>
    <mergeCell ref="F11:F13"/>
    <mergeCell ref="E14:E16"/>
    <mergeCell ref="F14:F16"/>
  </mergeCells>
  <phoneticPr fontId="1" type="noConversion"/>
  <conditionalFormatting sqref="Q4:Q16">
    <cfRule type="cellIs" dxfId="11" priority="5" operator="lessThanOrEqual">
      <formula>0</formula>
    </cfRule>
  </conditionalFormatting>
  <conditionalFormatting sqref="Q31:Q40">
    <cfRule type="cellIs" dxfId="10" priority="4" operator="lessThanOrEqual">
      <formula>0</formula>
    </cfRule>
  </conditionalFormatting>
  <conditionalFormatting sqref="Q17:Q30">
    <cfRule type="cellIs" dxfId="9" priority="3" operator="lessThanOrEqual">
      <formula>0</formula>
    </cfRule>
  </conditionalFormatting>
  <conditionalFormatting sqref="Q17:Q30">
    <cfRule type="cellIs" dxfId="8" priority="2" operator="lessThanOrEqual">
      <formula>0</formula>
    </cfRule>
  </conditionalFormatting>
  <conditionalFormatting sqref="Q4:Q16">
    <cfRule type="cellIs" dxfId="7" priority="1" operator="lessThanOrEqual">
      <formula>0</formula>
    </cfRule>
  </conditionalFormatting>
  <hyperlinks>
    <hyperlink ref="I27" r:id="rId1"/>
    <hyperlink ref="I17" r:id="rId2"/>
    <hyperlink ref="I18" r:id="rId3"/>
    <hyperlink ref="I28:I29" r:id="rId4" display="http://item.feifei.com/C6957416.html"/>
    <hyperlink ref="I19" r:id="rId5"/>
    <hyperlink ref="I30" r:id="rId6"/>
    <hyperlink ref="G4" r:id="rId7" display="http://erp.feifei.cn/erp/product/productSku.html?doAction=edit&amp;skuNumber=F8311559&amp;productId=15968"/>
  </hyperlink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IW33"/>
  <sheetViews>
    <sheetView topLeftCell="I1" workbookViewId="0">
      <selection sqref="A1:XFD33"/>
    </sheetView>
  </sheetViews>
  <sheetFormatPr defaultRowHeight="13.5"/>
  <sheetData>
    <row r="1" spans="1:257" s="284" customFormat="1" ht="21.75" customHeight="1">
      <c r="A1" s="651" t="s">
        <v>865</v>
      </c>
      <c r="B1" s="652"/>
      <c r="C1" s="652"/>
      <c r="D1" s="652"/>
      <c r="E1" s="652"/>
      <c r="F1" s="652"/>
      <c r="G1" s="652"/>
      <c r="H1" s="652"/>
      <c r="I1" s="652"/>
      <c r="J1" s="652"/>
      <c r="K1" s="653"/>
      <c r="L1" s="654"/>
      <c r="M1" s="652"/>
      <c r="N1" s="652"/>
      <c r="O1" s="652"/>
      <c r="P1" s="652"/>
      <c r="Q1" s="652"/>
      <c r="R1" s="652"/>
      <c r="S1" s="652"/>
      <c r="T1" s="652"/>
      <c r="U1" s="652"/>
      <c r="V1" s="652"/>
      <c r="W1" s="652"/>
      <c r="X1" s="652"/>
      <c r="Y1" s="652"/>
      <c r="Z1" s="653"/>
      <c r="AA1" s="655" t="s">
        <v>1</v>
      </c>
      <c r="AB1" s="652"/>
      <c r="AC1" s="653"/>
      <c r="AD1" s="656" t="s">
        <v>2</v>
      </c>
      <c r="AE1" s="281"/>
      <c r="AF1" s="282"/>
      <c r="AG1" s="282"/>
      <c r="AH1" s="282"/>
      <c r="AI1" s="282"/>
      <c r="AJ1" s="282"/>
      <c r="AK1" s="283"/>
      <c r="AL1" s="283"/>
      <c r="AM1" s="283"/>
      <c r="AN1" s="283"/>
      <c r="AO1" s="283"/>
      <c r="AP1" s="283"/>
      <c r="AQ1" s="283"/>
      <c r="AR1" s="283"/>
      <c r="AS1" s="283"/>
      <c r="AT1" s="283"/>
      <c r="AU1" s="283"/>
      <c r="AV1" s="283"/>
      <c r="AW1" s="283"/>
      <c r="AX1" s="283"/>
      <c r="AY1" s="283"/>
      <c r="AZ1" s="283"/>
      <c r="BA1" s="283"/>
      <c r="BB1" s="283"/>
      <c r="BC1" s="283"/>
      <c r="BD1" s="283"/>
      <c r="BE1" s="283"/>
      <c r="BF1" s="283"/>
      <c r="BG1" s="283"/>
      <c r="BH1" s="283"/>
      <c r="BI1" s="283"/>
      <c r="BJ1" s="283"/>
      <c r="BK1" s="283"/>
      <c r="BL1" s="283"/>
      <c r="BM1" s="283"/>
      <c r="BN1" s="283"/>
      <c r="BO1" s="283"/>
      <c r="BP1" s="283"/>
      <c r="BQ1" s="283"/>
      <c r="BR1" s="283"/>
      <c r="BS1" s="283"/>
      <c r="BT1" s="283"/>
      <c r="BU1" s="283"/>
      <c r="BV1" s="283"/>
      <c r="BW1" s="283"/>
      <c r="BX1" s="283"/>
      <c r="BY1" s="283"/>
      <c r="BZ1" s="283"/>
      <c r="CA1" s="283"/>
      <c r="CB1" s="283"/>
      <c r="CC1" s="283"/>
      <c r="CD1" s="283"/>
      <c r="CE1" s="283"/>
      <c r="CF1" s="283"/>
      <c r="CG1" s="283"/>
      <c r="CH1" s="283"/>
      <c r="CI1" s="283"/>
      <c r="CJ1" s="283"/>
      <c r="CK1" s="283"/>
      <c r="CL1" s="283"/>
      <c r="CM1" s="283"/>
      <c r="CN1" s="283"/>
      <c r="CO1" s="283"/>
      <c r="CP1" s="283"/>
      <c r="CQ1" s="283"/>
      <c r="CR1" s="283"/>
      <c r="CS1" s="283"/>
      <c r="CT1" s="283"/>
      <c r="CU1" s="283"/>
      <c r="CV1" s="283"/>
      <c r="CW1" s="283"/>
      <c r="CX1" s="283"/>
      <c r="CY1" s="283"/>
      <c r="CZ1" s="283"/>
      <c r="DA1" s="283"/>
      <c r="DB1" s="283"/>
      <c r="DC1" s="283"/>
      <c r="DD1" s="283"/>
      <c r="DE1" s="283"/>
      <c r="DF1" s="283"/>
      <c r="DG1" s="283"/>
      <c r="DH1" s="283"/>
      <c r="DI1" s="283"/>
      <c r="DJ1" s="283"/>
      <c r="DK1" s="283"/>
      <c r="DL1" s="283"/>
      <c r="DM1" s="283"/>
      <c r="DN1" s="283"/>
      <c r="DO1" s="283"/>
      <c r="DP1" s="283"/>
      <c r="DQ1" s="283"/>
      <c r="DR1" s="283"/>
      <c r="DS1" s="283"/>
      <c r="DT1" s="283"/>
      <c r="DU1" s="283"/>
      <c r="DV1" s="283"/>
      <c r="DW1" s="283"/>
      <c r="DX1" s="283"/>
      <c r="DY1" s="283"/>
      <c r="DZ1" s="283"/>
      <c r="EA1" s="283"/>
      <c r="EB1" s="283"/>
      <c r="EC1" s="283"/>
      <c r="ED1" s="283"/>
      <c r="EE1" s="283"/>
      <c r="EF1" s="283"/>
      <c r="EG1" s="283"/>
      <c r="EH1" s="283"/>
      <c r="EI1" s="283"/>
      <c r="EJ1" s="283"/>
      <c r="EK1" s="283"/>
      <c r="EL1" s="283"/>
      <c r="EM1" s="283"/>
      <c r="EN1" s="283"/>
      <c r="EO1" s="283"/>
      <c r="EP1" s="283"/>
      <c r="EQ1" s="283"/>
      <c r="ER1" s="283"/>
      <c r="ES1" s="283"/>
      <c r="ET1" s="283"/>
      <c r="EU1" s="283"/>
      <c r="EV1" s="283"/>
      <c r="EW1" s="283"/>
      <c r="EX1" s="283"/>
      <c r="EY1" s="283"/>
      <c r="EZ1" s="283"/>
      <c r="FA1" s="283"/>
      <c r="FB1" s="283"/>
      <c r="FC1" s="283"/>
      <c r="FD1" s="283"/>
      <c r="FE1" s="283"/>
      <c r="FF1" s="283"/>
      <c r="FG1" s="283"/>
      <c r="FH1" s="283"/>
      <c r="FI1" s="283"/>
      <c r="FJ1" s="283"/>
      <c r="FK1" s="283"/>
      <c r="FL1" s="283"/>
      <c r="FM1" s="283"/>
      <c r="FN1" s="283"/>
      <c r="FO1" s="283"/>
      <c r="FP1" s="283"/>
      <c r="FQ1" s="283"/>
      <c r="FR1" s="283"/>
      <c r="FS1" s="283"/>
      <c r="FT1" s="283"/>
      <c r="FU1" s="283"/>
      <c r="FV1" s="283"/>
      <c r="FW1" s="283"/>
      <c r="FX1" s="283"/>
      <c r="FY1" s="283"/>
      <c r="FZ1" s="283"/>
      <c r="GA1" s="283"/>
      <c r="GB1" s="283"/>
      <c r="GC1" s="283"/>
      <c r="GD1" s="283"/>
      <c r="GE1" s="283"/>
      <c r="GF1" s="283"/>
      <c r="GG1" s="283"/>
      <c r="GH1" s="283"/>
      <c r="GI1" s="283"/>
      <c r="GJ1" s="283"/>
      <c r="GK1" s="283"/>
      <c r="GL1" s="283"/>
      <c r="GM1" s="283"/>
      <c r="GN1" s="283"/>
      <c r="GO1" s="283"/>
      <c r="GP1" s="283"/>
      <c r="GQ1" s="283"/>
      <c r="GR1" s="283"/>
      <c r="GS1" s="283"/>
      <c r="GT1" s="283"/>
      <c r="GU1" s="283"/>
      <c r="GV1" s="283"/>
      <c r="GW1" s="283"/>
      <c r="GX1" s="283"/>
      <c r="GY1" s="283"/>
      <c r="GZ1" s="283"/>
      <c r="HA1" s="283"/>
      <c r="HB1" s="283"/>
      <c r="HC1" s="283"/>
      <c r="HD1" s="283"/>
      <c r="HE1" s="283"/>
      <c r="HF1" s="283"/>
      <c r="HG1" s="283"/>
      <c r="HH1" s="283"/>
      <c r="HI1" s="283"/>
      <c r="HJ1" s="283"/>
      <c r="HK1" s="283"/>
      <c r="HL1" s="283"/>
      <c r="HM1" s="283"/>
      <c r="HN1" s="283"/>
      <c r="HO1" s="283"/>
      <c r="HP1" s="283"/>
      <c r="HQ1" s="283"/>
      <c r="HR1" s="283"/>
      <c r="HS1" s="283"/>
      <c r="HT1" s="283"/>
      <c r="HU1" s="283"/>
      <c r="HV1" s="283"/>
      <c r="HW1" s="283"/>
      <c r="HX1" s="283"/>
      <c r="HY1" s="283"/>
      <c r="HZ1" s="283"/>
      <c r="IA1" s="283"/>
      <c r="IB1" s="283"/>
      <c r="IC1" s="283"/>
      <c r="ID1" s="283"/>
      <c r="IE1" s="283"/>
      <c r="IF1" s="283"/>
      <c r="IG1" s="283"/>
      <c r="IH1" s="283"/>
      <c r="II1" s="283"/>
      <c r="IJ1" s="283"/>
      <c r="IK1" s="283"/>
      <c r="IL1" s="283"/>
      <c r="IM1" s="283"/>
      <c r="IN1" s="283"/>
      <c r="IO1" s="283"/>
      <c r="IP1" s="283"/>
      <c r="IQ1" s="283"/>
      <c r="IR1" s="283"/>
      <c r="IS1" s="283"/>
      <c r="IT1" s="283"/>
      <c r="IU1" s="283"/>
      <c r="IV1" s="283"/>
      <c r="IW1" s="283"/>
    </row>
    <row r="2" spans="1:257" s="284" customFormat="1" ht="21.75" customHeight="1">
      <c r="A2" s="659" t="s">
        <v>3</v>
      </c>
      <c r="B2" s="659" t="s">
        <v>4</v>
      </c>
      <c r="C2" s="659" t="s">
        <v>1151</v>
      </c>
      <c r="D2" s="659" t="s">
        <v>1152</v>
      </c>
      <c r="E2" s="659" t="s">
        <v>7</v>
      </c>
      <c r="F2" s="125" t="s">
        <v>8</v>
      </c>
      <c r="G2" s="659" t="s">
        <v>9</v>
      </c>
      <c r="H2" s="650" t="s">
        <v>1153</v>
      </c>
      <c r="I2" s="659" t="s">
        <v>11</v>
      </c>
      <c r="J2" s="650" t="s">
        <v>384</v>
      </c>
      <c r="K2" s="661" t="s">
        <v>385</v>
      </c>
      <c r="L2" s="125" t="s">
        <v>14</v>
      </c>
      <c r="M2" s="662" t="s">
        <v>15</v>
      </c>
      <c r="N2" s="647"/>
      <c r="O2" s="646" t="s">
        <v>869</v>
      </c>
      <c r="P2" s="647"/>
      <c r="Q2" s="646" t="s">
        <v>870</v>
      </c>
      <c r="R2" s="647"/>
      <c r="S2" s="648" t="s">
        <v>388</v>
      </c>
      <c r="T2" s="649"/>
      <c r="U2" s="649"/>
      <c r="V2" s="647"/>
      <c r="W2" s="126" t="s">
        <v>389</v>
      </c>
      <c r="X2" s="650" t="s">
        <v>20</v>
      </c>
      <c r="Y2" s="650" t="s">
        <v>21</v>
      </c>
      <c r="Z2" s="650" t="s">
        <v>22</v>
      </c>
      <c r="AA2" s="644" t="s">
        <v>23</v>
      </c>
      <c r="AB2" s="644" t="s">
        <v>24</v>
      </c>
      <c r="AC2" s="644" t="s">
        <v>25</v>
      </c>
      <c r="AD2" s="657"/>
      <c r="AE2" s="285"/>
      <c r="AF2" s="286"/>
      <c r="AG2" s="286"/>
      <c r="AH2" s="286"/>
      <c r="AI2" s="286"/>
      <c r="AJ2" s="286"/>
      <c r="AK2" s="283"/>
      <c r="AL2" s="283"/>
      <c r="AM2" s="283"/>
      <c r="AN2" s="283"/>
      <c r="AO2" s="283"/>
      <c r="AP2" s="283"/>
      <c r="AQ2" s="283"/>
      <c r="AR2" s="283"/>
      <c r="AS2" s="283"/>
      <c r="AT2" s="283"/>
      <c r="AU2" s="283"/>
      <c r="AV2" s="283"/>
      <c r="AW2" s="283"/>
      <c r="AX2" s="283"/>
      <c r="AY2" s="283"/>
      <c r="AZ2" s="283"/>
      <c r="BA2" s="283"/>
      <c r="BB2" s="283"/>
      <c r="BC2" s="283"/>
      <c r="BD2" s="283"/>
      <c r="BE2" s="283"/>
      <c r="BF2" s="283"/>
      <c r="BG2" s="283"/>
      <c r="BH2" s="283"/>
      <c r="BI2" s="283"/>
      <c r="BJ2" s="283"/>
      <c r="BK2" s="283"/>
      <c r="BL2" s="283"/>
      <c r="BM2" s="283"/>
      <c r="BN2" s="283"/>
      <c r="BO2" s="283"/>
      <c r="BP2" s="283"/>
      <c r="BQ2" s="283"/>
      <c r="BR2" s="283"/>
      <c r="BS2" s="283"/>
      <c r="BT2" s="283"/>
      <c r="BU2" s="283"/>
      <c r="BV2" s="283"/>
      <c r="BW2" s="283"/>
      <c r="BX2" s="283"/>
      <c r="BY2" s="283"/>
      <c r="BZ2" s="283"/>
      <c r="CA2" s="283"/>
      <c r="CB2" s="283"/>
      <c r="CC2" s="283"/>
      <c r="CD2" s="283"/>
      <c r="CE2" s="283"/>
      <c r="CF2" s="283"/>
      <c r="CG2" s="283"/>
      <c r="CH2" s="283"/>
      <c r="CI2" s="283"/>
      <c r="CJ2" s="283"/>
      <c r="CK2" s="283"/>
      <c r="CL2" s="283"/>
      <c r="CM2" s="283"/>
      <c r="CN2" s="283"/>
      <c r="CO2" s="283"/>
      <c r="CP2" s="283"/>
      <c r="CQ2" s="283"/>
      <c r="CR2" s="283"/>
      <c r="CS2" s="283"/>
      <c r="CT2" s="283"/>
      <c r="CU2" s="283"/>
      <c r="CV2" s="283"/>
      <c r="CW2" s="283"/>
      <c r="CX2" s="283"/>
      <c r="CY2" s="283"/>
      <c r="CZ2" s="283"/>
      <c r="DA2" s="283"/>
      <c r="DB2" s="283"/>
      <c r="DC2" s="283"/>
      <c r="DD2" s="283"/>
      <c r="DE2" s="283"/>
      <c r="DF2" s="283"/>
      <c r="DG2" s="283"/>
      <c r="DH2" s="283"/>
      <c r="DI2" s="283"/>
      <c r="DJ2" s="283"/>
      <c r="DK2" s="283"/>
      <c r="DL2" s="283"/>
      <c r="DM2" s="283"/>
      <c r="DN2" s="283"/>
      <c r="DO2" s="283"/>
      <c r="DP2" s="283"/>
      <c r="DQ2" s="283"/>
      <c r="DR2" s="283"/>
      <c r="DS2" s="283"/>
      <c r="DT2" s="283"/>
      <c r="DU2" s="283"/>
      <c r="DV2" s="283"/>
      <c r="DW2" s="283"/>
      <c r="DX2" s="283"/>
      <c r="DY2" s="283"/>
      <c r="DZ2" s="283"/>
      <c r="EA2" s="283"/>
      <c r="EB2" s="283"/>
      <c r="EC2" s="283"/>
      <c r="ED2" s="283"/>
      <c r="EE2" s="283"/>
      <c r="EF2" s="283"/>
      <c r="EG2" s="283"/>
      <c r="EH2" s="283"/>
      <c r="EI2" s="283"/>
      <c r="EJ2" s="283"/>
      <c r="EK2" s="283"/>
      <c r="EL2" s="283"/>
      <c r="EM2" s="283"/>
      <c r="EN2" s="283"/>
      <c r="EO2" s="283"/>
      <c r="EP2" s="283"/>
      <c r="EQ2" s="283"/>
      <c r="ER2" s="283"/>
      <c r="ES2" s="283"/>
      <c r="ET2" s="283"/>
      <c r="EU2" s="283"/>
      <c r="EV2" s="283"/>
      <c r="EW2" s="283"/>
      <c r="EX2" s="283"/>
      <c r="EY2" s="283"/>
      <c r="EZ2" s="283"/>
      <c r="FA2" s="283"/>
      <c r="FB2" s="283"/>
      <c r="FC2" s="283"/>
      <c r="FD2" s="283"/>
      <c r="FE2" s="283"/>
      <c r="FF2" s="283"/>
      <c r="FG2" s="283"/>
      <c r="FH2" s="283"/>
      <c r="FI2" s="283"/>
      <c r="FJ2" s="283"/>
      <c r="FK2" s="283"/>
      <c r="FL2" s="283"/>
      <c r="FM2" s="283"/>
      <c r="FN2" s="283"/>
      <c r="FO2" s="283"/>
      <c r="FP2" s="283"/>
      <c r="FQ2" s="283"/>
      <c r="FR2" s="283"/>
      <c r="FS2" s="283"/>
      <c r="FT2" s="283"/>
      <c r="FU2" s="283"/>
      <c r="FV2" s="283"/>
      <c r="FW2" s="283"/>
      <c r="FX2" s="283"/>
      <c r="FY2" s="283"/>
      <c r="FZ2" s="283"/>
      <c r="GA2" s="283"/>
      <c r="GB2" s="283"/>
      <c r="GC2" s="283"/>
      <c r="GD2" s="283"/>
      <c r="GE2" s="283"/>
      <c r="GF2" s="283"/>
      <c r="GG2" s="283"/>
      <c r="GH2" s="283"/>
      <c r="GI2" s="283"/>
      <c r="GJ2" s="283"/>
      <c r="GK2" s="283"/>
      <c r="GL2" s="283"/>
      <c r="GM2" s="283"/>
      <c r="GN2" s="283"/>
      <c r="GO2" s="283"/>
      <c r="GP2" s="283"/>
      <c r="GQ2" s="283"/>
      <c r="GR2" s="283"/>
      <c r="GS2" s="283"/>
      <c r="GT2" s="283"/>
      <c r="GU2" s="283"/>
      <c r="GV2" s="283"/>
      <c r="GW2" s="283"/>
      <c r="GX2" s="283"/>
      <c r="GY2" s="283"/>
      <c r="GZ2" s="283"/>
      <c r="HA2" s="283"/>
      <c r="HB2" s="283"/>
      <c r="HC2" s="283"/>
      <c r="HD2" s="283"/>
      <c r="HE2" s="283"/>
      <c r="HF2" s="283"/>
      <c r="HG2" s="283"/>
      <c r="HH2" s="283"/>
      <c r="HI2" s="283"/>
      <c r="HJ2" s="283"/>
      <c r="HK2" s="283"/>
      <c r="HL2" s="283"/>
      <c r="HM2" s="283"/>
      <c r="HN2" s="283"/>
      <c r="HO2" s="283"/>
      <c r="HP2" s="283"/>
      <c r="HQ2" s="283"/>
      <c r="HR2" s="283"/>
      <c r="HS2" s="283"/>
      <c r="HT2" s="283"/>
      <c r="HU2" s="283"/>
      <c r="HV2" s="283"/>
      <c r="HW2" s="283"/>
      <c r="HX2" s="283"/>
      <c r="HY2" s="283"/>
      <c r="HZ2" s="283"/>
      <c r="IA2" s="283"/>
      <c r="IB2" s="283"/>
      <c r="IC2" s="283"/>
      <c r="ID2" s="283"/>
      <c r="IE2" s="283"/>
      <c r="IF2" s="283"/>
      <c r="IG2" s="283"/>
      <c r="IH2" s="283"/>
      <c r="II2" s="283"/>
      <c r="IJ2" s="283"/>
      <c r="IK2" s="283"/>
      <c r="IL2" s="283"/>
      <c r="IM2" s="283"/>
      <c r="IN2" s="283"/>
      <c r="IO2" s="283"/>
      <c r="IP2" s="283"/>
      <c r="IQ2" s="283"/>
      <c r="IR2" s="283"/>
      <c r="IS2" s="283"/>
      <c r="IT2" s="283"/>
      <c r="IU2" s="283"/>
      <c r="IV2" s="283"/>
      <c r="IW2" s="283"/>
    </row>
    <row r="3" spans="1:257" s="284" customFormat="1" ht="21.75" customHeight="1">
      <c r="A3" s="660"/>
      <c r="B3" s="660"/>
      <c r="C3" s="660"/>
      <c r="D3" s="660"/>
      <c r="E3" s="660"/>
      <c r="F3" s="191" t="s">
        <v>390</v>
      </c>
      <c r="G3" s="660"/>
      <c r="H3" s="645"/>
      <c r="I3" s="660"/>
      <c r="J3" s="645"/>
      <c r="K3" s="660"/>
      <c r="L3" s="191" t="s">
        <v>27</v>
      </c>
      <c r="M3" s="192" t="s">
        <v>28</v>
      </c>
      <c r="N3" s="193" t="s">
        <v>391</v>
      </c>
      <c r="O3" s="192" t="s">
        <v>28</v>
      </c>
      <c r="P3" s="192" t="s">
        <v>392</v>
      </c>
      <c r="Q3" s="192" t="s">
        <v>28</v>
      </c>
      <c r="R3" s="193" t="s">
        <v>392</v>
      </c>
      <c r="S3" s="191" t="s">
        <v>31</v>
      </c>
      <c r="T3" s="191" t="s">
        <v>32</v>
      </c>
      <c r="U3" s="191" t="s">
        <v>33</v>
      </c>
      <c r="V3" s="191" t="s">
        <v>34</v>
      </c>
      <c r="W3" s="128" t="s">
        <v>874</v>
      </c>
      <c r="X3" s="645"/>
      <c r="Y3" s="645"/>
      <c r="Z3" s="645"/>
      <c r="AA3" s="645"/>
      <c r="AB3" s="645"/>
      <c r="AC3" s="645"/>
      <c r="AD3" s="658"/>
      <c r="AE3" s="287"/>
      <c r="AF3" s="288"/>
      <c r="AG3" s="288"/>
      <c r="AH3" s="288"/>
      <c r="AI3" s="288"/>
      <c r="AJ3" s="288"/>
      <c r="AK3" s="283"/>
      <c r="AL3" s="283"/>
      <c r="AM3" s="283"/>
      <c r="AN3" s="283"/>
      <c r="AO3" s="283"/>
      <c r="AP3" s="283"/>
      <c r="AQ3" s="283"/>
      <c r="AR3" s="283"/>
      <c r="AS3" s="283"/>
      <c r="AT3" s="283"/>
      <c r="AU3" s="283"/>
      <c r="AV3" s="283"/>
      <c r="AW3" s="283"/>
      <c r="AX3" s="283"/>
      <c r="AY3" s="283"/>
      <c r="AZ3" s="283"/>
      <c r="BA3" s="283"/>
      <c r="BB3" s="283"/>
      <c r="BC3" s="283"/>
      <c r="BD3" s="283"/>
      <c r="BE3" s="283"/>
      <c r="BF3" s="283"/>
      <c r="BG3" s="283"/>
      <c r="BH3" s="283"/>
      <c r="BI3" s="283"/>
      <c r="BJ3" s="283"/>
      <c r="BK3" s="283"/>
      <c r="BL3" s="283"/>
      <c r="BM3" s="283"/>
      <c r="BN3" s="283"/>
      <c r="BO3" s="283"/>
      <c r="BP3" s="283"/>
      <c r="BQ3" s="283"/>
      <c r="BR3" s="283"/>
      <c r="BS3" s="283"/>
      <c r="BT3" s="283"/>
      <c r="BU3" s="283"/>
      <c r="BV3" s="283"/>
      <c r="BW3" s="283"/>
      <c r="BX3" s="283"/>
      <c r="BY3" s="283"/>
      <c r="BZ3" s="283"/>
      <c r="CA3" s="283"/>
      <c r="CB3" s="283"/>
      <c r="CC3" s="283"/>
      <c r="CD3" s="283"/>
      <c r="CE3" s="283"/>
      <c r="CF3" s="283"/>
      <c r="CG3" s="283"/>
      <c r="CH3" s="283"/>
      <c r="CI3" s="283"/>
      <c r="CJ3" s="283"/>
      <c r="CK3" s="283"/>
      <c r="CL3" s="283"/>
      <c r="CM3" s="283"/>
      <c r="CN3" s="283"/>
      <c r="CO3" s="283"/>
      <c r="CP3" s="283"/>
      <c r="CQ3" s="283"/>
      <c r="CR3" s="283"/>
      <c r="CS3" s="283"/>
      <c r="CT3" s="283"/>
      <c r="CU3" s="283"/>
      <c r="CV3" s="283"/>
      <c r="CW3" s="283"/>
      <c r="CX3" s="283"/>
      <c r="CY3" s="283"/>
      <c r="CZ3" s="283"/>
      <c r="DA3" s="283"/>
      <c r="DB3" s="283"/>
      <c r="DC3" s="283"/>
      <c r="DD3" s="283"/>
      <c r="DE3" s="283"/>
      <c r="DF3" s="283"/>
      <c r="DG3" s="283"/>
      <c r="DH3" s="283"/>
      <c r="DI3" s="283"/>
      <c r="DJ3" s="283"/>
      <c r="DK3" s="283"/>
      <c r="DL3" s="283"/>
      <c r="DM3" s="283"/>
      <c r="DN3" s="283"/>
      <c r="DO3" s="283"/>
      <c r="DP3" s="283"/>
      <c r="DQ3" s="283"/>
      <c r="DR3" s="283"/>
      <c r="DS3" s="283"/>
      <c r="DT3" s="283"/>
      <c r="DU3" s="283"/>
      <c r="DV3" s="283"/>
      <c r="DW3" s="283"/>
      <c r="DX3" s="283"/>
      <c r="DY3" s="283"/>
      <c r="DZ3" s="283"/>
      <c r="EA3" s="283"/>
      <c r="EB3" s="283"/>
      <c r="EC3" s="283"/>
      <c r="ED3" s="283"/>
      <c r="EE3" s="283"/>
      <c r="EF3" s="283"/>
      <c r="EG3" s="283"/>
      <c r="EH3" s="283"/>
      <c r="EI3" s="283"/>
      <c r="EJ3" s="283"/>
      <c r="EK3" s="283"/>
      <c r="EL3" s="283"/>
      <c r="EM3" s="283"/>
      <c r="EN3" s="283"/>
      <c r="EO3" s="283"/>
      <c r="EP3" s="283"/>
      <c r="EQ3" s="283"/>
      <c r="ER3" s="283"/>
      <c r="ES3" s="283"/>
      <c r="ET3" s="283"/>
      <c r="EU3" s="283"/>
      <c r="EV3" s="283"/>
      <c r="EW3" s="283"/>
      <c r="EX3" s="283"/>
      <c r="EY3" s="283"/>
      <c r="EZ3" s="283"/>
      <c r="FA3" s="283"/>
      <c r="FB3" s="283"/>
      <c r="FC3" s="283"/>
      <c r="FD3" s="283"/>
      <c r="FE3" s="283"/>
      <c r="FF3" s="283"/>
      <c r="FG3" s="283"/>
      <c r="FH3" s="283"/>
      <c r="FI3" s="283"/>
      <c r="FJ3" s="283"/>
      <c r="FK3" s="283"/>
      <c r="FL3" s="283"/>
      <c r="FM3" s="283"/>
      <c r="FN3" s="283"/>
      <c r="FO3" s="283"/>
      <c r="FP3" s="283"/>
      <c r="FQ3" s="283"/>
      <c r="FR3" s="283"/>
      <c r="FS3" s="283"/>
      <c r="FT3" s="283"/>
      <c r="FU3" s="283"/>
      <c r="FV3" s="283"/>
      <c r="FW3" s="283"/>
      <c r="FX3" s="283"/>
      <c r="FY3" s="283"/>
      <c r="FZ3" s="283"/>
      <c r="GA3" s="283"/>
      <c r="GB3" s="283"/>
      <c r="GC3" s="283"/>
      <c r="GD3" s="283"/>
      <c r="GE3" s="283"/>
      <c r="GF3" s="283"/>
      <c r="GG3" s="283"/>
      <c r="GH3" s="283"/>
      <c r="GI3" s="283"/>
      <c r="GJ3" s="283"/>
      <c r="GK3" s="283"/>
      <c r="GL3" s="283"/>
      <c r="GM3" s="283"/>
      <c r="GN3" s="283"/>
      <c r="GO3" s="283"/>
      <c r="GP3" s="283"/>
      <c r="GQ3" s="283"/>
      <c r="GR3" s="283"/>
      <c r="GS3" s="283"/>
      <c r="GT3" s="283"/>
      <c r="GU3" s="283"/>
      <c r="GV3" s="283"/>
      <c r="GW3" s="283"/>
      <c r="GX3" s="283"/>
      <c r="GY3" s="283"/>
      <c r="GZ3" s="283"/>
      <c r="HA3" s="283"/>
      <c r="HB3" s="283"/>
      <c r="HC3" s="283"/>
      <c r="HD3" s="283"/>
      <c r="HE3" s="283"/>
      <c r="HF3" s="283"/>
      <c r="HG3" s="283"/>
      <c r="HH3" s="283"/>
      <c r="HI3" s="283"/>
      <c r="HJ3" s="283"/>
      <c r="HK3" s="283"/>
      <c r="HL3" s="283"/>
      <c r="HM3" s="283"/>
      <c r="HN3" s="283"/>
      <c r="HO3" s="283"/>
      <c r="HP3" s="283"/>
      <c r="HQ3" s="283"/>
      <c r="HR3" s="283"/>
      <c r="HS3" s="283"/>
      <c r="HT3" s="283"/>
      <c r="HU3" s="283"/>
      <c r="HV3" s="283"/>
      <c r="HW3" s="283"/>
      <c r="HX3" s="283"/>
      <c r="HY3" s="283"/>
      <c r="HZ3" s="283"/>
      <c r="IA3" s="283"/>
      <c r="IB3" s="283"/>
      <c r="IC3" s="283"/>
      <c r="ID3" s="283"/>
      <c r="IE3" s="283"/>
      <c r="IF3" s="283"/>
      <c r="IG3" s="283"/>
      <c r="IH3" s="283"/>
      <c r="II3" s="283"/>
      <c r="IJ3" s="283"/>
      <c r="IK3" s="283"/>
      <c r="IL3" s="283"/>
      <c r="IM3" s="283"/>
      <c r="IN3" s="283"/>
      <c r="IO3" s="283"/>
      <c r="IP3" s="283"/>
      <c r="IQ3" s="283"/>
      <c r="IR3" s="283"/>
      <c r="IS3" s="283"/>
      <c r="IT3" s="283"/>
      <c r="IU3" s="283"/>
      <c r="IV3" s="283"/>
      <c r="IW3" s="283"/>
    </row>
    <row r="4" spans="1:257" s="284" customFormat="1" ht="21.75" customHeight="1">
      <c r="A4" s="289" t="s">
        <v>1154</v>
      </c>
      <c r="B4" s="290"/>
      <c r="C4" s="290"/>
      <c r="D4" s="290"/>
      <c r="E4" s="290"/>
      <c r="F4" s="291"/>
      <c r="G4" s="290"/>
      <c r="H4" s="292"/>
      <c r="I4" s="290"/>
      <c r="J4" s="292"/>
      <c r="K4" s="290"/>
      <c r="L4" s="291"/>
      <c r="M4" s="293"/>
      <c r="N4" s="294"/>
      <c r="O4" s="293"/>
      <c r="P4" s="293"/>
      <c r="Q4" s="293"/>
      <c r="R4" s="294"/>
      <c r="S4" s="291"/>
      <c r="T4" s="291"/>
      <c r="U4" s="291"/>
      <c r="V4" s="291"/>
      <c r="W4" s="293"/>
      <c r="X4" s="292"/>
      <c r="Y4" s="292"/>
      <c r="Z4" s="292"/>
      <c r="AA4" s="292"/>
      <c r="AB4" s="292"/>
      <c r="AC4" s="292"/>
      <c r="AD4" s="292"/>
      <c r="AE4" s="292"/>
      <c r="AF4" s="295"/>
      <c r="AG4" s="295"/>
      <c r="AH4" s="295"/>
      <c r="AI4" s="295"/>
      <c r="AJ4" s="295"/>
      <c r="AK4" s="283"/>
      <c r="AL4" s="283"/>
      <c r="AM4" s="283"/>
      <c r="AN4" s="283"/>
      <c r="AO4" s="283"/>
      <c r="AP4" s="283"/>
      <c r="AQ4" s="283"/>
      <c r="AR4" s="283"/>
      <c r="AS4" s="283"/>
      <c r="AT4" s="283"/>
      <c r="AU4" s="283"/>
      <c r="AV4" s="283"/>
      <c r="AW4" s="283"/>
      <c r="AX4" s="283"/>
      <c r="AY4" s="283"/>
      <c r="AZ4" s="283"/>
      <c r="BA4" s="283"/>
      <c r="BB4" s="283"/>
      <c r="BC4" s="283"/>
      <c r="BD4" s="283"/>
      <c r="BE4" s="283"/>
      <c r="BF4" s="283"/>
      <c r="BG4" s="283"/>
      <c r="BH4" s="283"/>
      <c r="BI4" s="283"/>
      <c r="BJ4" s="283"/>
      <c r="BK4" s="283"/>
      <c r="BL4" s="283"/>
      <c r="BM4" s="283"/>
      <c r="BN4" s="283"/>
      <c r="BO4" s="283"/>
      <c r="BP4" s="283"/>
      <c r="BQ4" s="283"/>
      <c r="BR4" s="283"/>
      <c r="BS4" s="283"/>
      <c r="BT4" s="283"/>
      <c r="BU4" s="283"/>
      <c r="BV4" s="283"/>
      <c r="BW4" s="283"/>
      <c r="BX4" s="283"/>
      <c r="BY4" s="283"/>
      <c r="BZ4" s="283"/>
      <c r="CA4" s="283"/>
      <c r="CB4" s="283"/>
      <c r="CC4" s="283"/>
      <c r="CD4" s="283"/>
      <c r="CE4" s="283"/>
      <c r="CF4" s="283"/>
      <c r="CG4" s="283"/>
      <c r="CH4" s="283"/>
      <c r="CI4" s="283"/>
      <c r="CJ4" s="283"/>
      <c r="CK4" s="283"/>
      <c r="CL4" s="283"/>
      <c r="CM4" s="283"/>
      <c r="CN4" s="283"/>
      <c r="CO4" s="283"/>
      <c r="CP4" s="283"/>
      <c r="CQ4" s="283"/>
      <c r="CR4" s="283"/>
      <c r="CS4" s="283"/>
      <c r="CT4" s="283"/>
      <c r="CU4" s="283"/>
      <c r="CV4" s="283"/>
      <c r="CW4" s="283"/>
      <c r="CX4" s="283"/>
      <c r="CY4" s="283"/>
      <c r="CZ4" s="283"/>
      <c r="DA4" s="283"/>
      <c r="DB4" s="283"/>
      <c r="DC4" s="283"/>
      <c r="DD4" s="283"/>
      <c r="DE4" s="283"/>
      <c r="DF4" s="283"/>
      <c r="DG4" s="283"/>
      <c r="DH4" s="283"/>
      <c r="DI4" s="283"/>
      <c r="DJ4" s="283"/>
      <c r="DK4" s="283"/>
      <c r="DL4" s="283"/>
      <c r="DM4" s="283"/>
      <c r="DN4" s="283"/>
      <c r="DO4" s="283"/>
      <c r="DP4" s="283"/>
      <c r="DQ4" s="283"/>
      <c r="DR4" s="283"/>
      <c r="DS4" s="283"/>
      <c r="DT4" s="283"/>
      <c r="DU4" s="283"/>
      <c r="DV4" s="283"/>
      <c r="DW4" s="283"/>
      <c r="DX4" s="283"/>
      <c r="DY4" s="283"/>
      <c r="DZ4" s="283"/>
      <c r="EA4" s="283"/>
      <c r="EB4" s="283"/>
      <c r="EC4" s="283"/>
      <c r="ED4" s="283"/>
      <c r="EE4" s="283"/>
      <c r="EF4" s="283"/>
      <c r="EG4" s="283"/>
      <c r="EH4" s="283"/>
      <c r="EI4" s="283"/>
      <c r="EJ4" s="283"/>
      <c r="EK4" s="283"/>
      <c r="EL4" s="283"/>
      <c r="EM4" s="283"/>
      <c r="EN4" s="283"/>
      <c r="EO4" s="283"/>
      <c r="EP4" s="283"/>
      <c r="EQ4" s="283"/>
      <c r="ER4" s="283"/>
      <c r="ES4" s="283"/>
      <c r="ET4" s="283"/>
      <c r="EU4" s="283"/>
      <c r="EV4" s="283"/>
      <c r="EW4" s="283"/>
      <c r="EX4" s="283"/>
      <c r="EY4" s="283"/>
      <c r="EZ4" s="283"/>
      <c r="FA4" s="283"/>
      <c r="FB4" s="283"/>
      <c r="FC4" s="283"/>
      <c r="FD4" s="283"/>
      <c r="FE4" s="283"/>
      <c r="FF4" s="283"/>
      <c r="FG4" s="283"/>
      <c r="FH4" s="283"/>
      <c r="FI4" s="283"/>
      <c r="FJ4" s="283"/>
      <c r="FK4" s="283"/>
      <c r="FL4" s="283"/>
      <c r="FM4" s="283"/>
      <c r="FN4" s="283"/>
      <c r="FO4" s="283"/>
      <c r="FP4" s="283"/>
      <c r="FQ4" s="283"/>
      <c r="FR4" s="283"/>
      <c r="FS4" s="283"/>
      <c r="FT4" s="283"/>
      <c r="FU4" s="283"/>
      <c r="FV4" s="283"/>
      <c r="FW4" s="283"/>
      <c r="FX4" s="283"/>
      <c r="FY4" s="283"/>
      <c r="FZ4" s="283"/>
      <c r="GA4" s="283"/>
      <c r="GB4" s="283"/>
      <c r="GC4" s="283"/>
      <c r="GD4" s="283"/>
      <c r="GE4" s="283"/>
      <c r="GF4" s="283"/>
      <c r="GG4" s="283"/>
      <c r="GH4" s="283"/>
      <c r="GI4" s="283"/>
      <c r="GJ4" s="283"/>
      <c r="GK4" s="283"/>
      <c r="GL4" s="283"/>
      <c r="GM4" s="283"/>
      <c r="GN4" s="283"/>
      <c r="GO4" s="283"/>
      <c r="GP4" s="283"/>
      <c r="GQ4" s="283"/>
      <c r="GR4" s="283"/>
      <c r="GS4" s="283"/>
      <c r="GT4" s="283"/>
      <c r="GU4" s="283"/>
      <c r="GV4" s="283"/>
      <c r="GW4" s="283"/>
      <c r="GX4" s="283"/>
      <c r="GY4" s="283"/>
      <c r="GZ4" s="283"/>
      <c r="HA4" s="283"/>
      <c r="HB4" s="283"/>
      <c r="HC4" s="283"/>
      <c r="HD4" s="283"/>
      <c r="HE4" s="283"/>
      <c r="HF4" s="283"/>
      <c r="HG4" s="283"/>
      <c r="HH4" s="283"/>
      <c r="HI4" s="283"/>
      <c r="HJ4" s="283"/>
      <c r="HK4" s="283"/>
      <c r="HL4" s="283"/>
      <c r="HM4" s="283"/>
      <c r="HN4" s="283"/>
      <c r="HO4" s="283"/>
      <c r="HP4" s="283"/>
      <c r="HQ4" s="283"/>
      <c r="HR4" s="283"/>
      <c r="HS4" s="283"/>
      <c r="HT4" s="283"/>
      <c r="HU4" s="283"/>
      <c r="HV4" s="283"/>
      <c r="HW4" s="283"/>
      <c r="HX4" s="283"/>
      <c r="HY4" s="283"/>
      <c r="HZ4" s="283"/>
      <c r="IA4" s="283"/>
      <c r="IB4" s="283"/>
      <c r="IC4" s="283"/>
      <c r="ID4" s="283"/>
      <c r="IE4" s="283"/>
      <c r="IF4" s="283"/>
      <c r="IG4" s="283"/>
      <c r="IH4" s="283"/>
      <c r="II4" s="283"/>
      <c r="IJ4" s="283"/>
      <c r="IK4" s="283"/>
      <c r="IL4" s="283"/>
      <c r="IM4" s="283"/>
      <c r="IN4" s="283"/>
      <c r="IO4" s="283"/>
      <c r="IP4" s="283"/>
      <c r="IQ4" s="283"/>
      <c r="IR4" s="283"/>
      <c r="IS4" s="283"/>
      <c r="IT4" s="283"/>
      <c r="IU4" s="283"/>
      <c r="IV4" s="283"/>
      <c r="IW4" s="283"/>
    </row>
    <row r="5" spans="1:257" s="297" customFormat="1" ht="21.75" customHeight="1">
      <c r="A5" s="175" t="s">
        <v>934</v>
      </c>
      <c r="B5" s="175">
        <v>1</v>
      </c>
      <c r="C5" s="175" t="s">
        <v>1155</v>
      </c>
      <c r="D5" s="176" t="s">
        <v>876</v>
      </c>
      <c r="E5" s="177" t="s">
        <v>1155</v>
      </c>
      <c r="F5" s="177" t="s">
        <v>39</v>
      </c>
      <c r="G5" s="296" t="s">
        <v>1156</v>
      </c>
      <c r="H5" s="175"/>
      <c r="I5" s="182" t="s">
        <v>1157</v>
      </c>
      <c r="J5" s="182" t="s">
        <v>1158</v>
      </c>
      <c r="K5" s="175">
        <v>17</v>
      </c>
      <c r="L5" s="175"/>
      <c r="M5" s="175">
        <v>37.700000000000003</v>
      </c>
      <c r="N5" s="175"/>
      <c r="O5" s="175">
        <v>49</v>
      </c>
      <c r="P5" s="175">
        <v>38</v>
      </c>
      <c r="Q5" s="181">
        <f t="shared" ref="Q5:R20" si="0">(O5-M5)/O5</f>
        <v>0.23061224489795912</v>
      </c>
      <c r="R5" s="181">
        <f t="shared" ref="R5:R18" si="1">(P5-M5)/P5</f>
        <v>7.8947368421051888E-3</v>
      </c>
      <c r="S5" s="175">
        <v>59</v>
      </c>
      <c r="T5" s="175">
        <v>59</v>
      </c>
      <c r="U5" s="175"/>
      <c r="V5" s="175" t="s">
        <v>1159</v>
      </c>
      <c r="W5" s="175">
        <f>M5*1.075-P5</f>
        <v>2.5275000000000034</v>
      </c>
      <c r="X5" s="175"/>
      <c r="Y5" s="175"/>
      <c r="Z5" s="175"/>
      <c r="AA5" s="175"/>
      <c r="AB5" s="175"/>
      <c r="AC5" s="175"/>
    </row>
    <row r="6" spans="1:257" s="297" customFormat="1" ht="21.75" customHeight="1">
      <c r="A6" s="175" t="s">
        <v>934</v>
      </c>
      <c r="B6" s="175">
        <v>2</v>
      </c>
      <c r="C6" s="175" t="s">
        <v>1155</v>
      </c>
      <c r="D6" s="176" t="s">
        <v>876</v>
      </c>
      <c r="E6" s="177" t="s">
        <v>1155</v>
      </c>
      <c r="F6" s="177" t="s">
        <v>39</v>
      </c>
      <c r="G6" s="175" t="s">
        <v>1160</v>
      </c>
      <c r="H6" s="175"/>
      <c r="I6" s="182" t="s">
        <v>1161</v>
      </c>
      <c r="J6" s="179" t="s">
        <v>1162</v>
      </c>
      <c r="K6" s="175">
        <v>17</v>
      </c>
      <c r="L6" s="175"/>
      <c r="M6" s="175">
        <v>37.700000000000003</v>
      </c>
      <c r="N6" s="175"/>
      <c r="O6" s="175">
        <v>49</v>
      </c>
      <c r="P6" s="175">
        <v>38</v>
      </c>
      <c r="Q6" s="181">
        <f t="shared" si="0"/>
        <v>0.23061224489795912</v>
      </c>
      <c r="R6" s="181">
        <f t="shared" si="1"/>
        <v>7.8947368421051888E-3</v>
      </c>
      <c r="S6" s="175">
        <v>59</v>
      </c>
      <c r="T6" s="175">
        <v>59</v>
      </c>
      <c r="U6" s="175"/>
      <c r="V6" s="175" t="s">
        <v>1159</v>
      </c>
      <c r="W6" s="175">
        <f t="shared" ref="W6:W33" si="2">M6*1.075-P6</f>
        <v>2.5275000000000034</v>
      </c>
      <c r="X6" s="175"/>
      <c r="Y6" s="175"/>
      <c r="Z6" s="175"/>
      <c r="AA6" s="175"/>
      <c r="AB6" s="175"/>
      <c r="AC6" s="175"/>
    </row>
    <row r="7" spans="1:257" s="297" customFormat="1" ht="21.75" customHeight="1">
      <c r="A7" s="175" t="s">
        <v>934</v>
      </c>
      <c r="B7" s="175">
        <v>3</v>
      </c>
      <c r="C7" s="175" t="s">
        <v>1155</v>
      </c>
      <c r="D7" s="176" t="s">
        <v>876</v>
      </c>
      <c r="E7" s="177" t="s">
        <v>1155</v>
      </c>
      <c r="F7" s="177" t="s">
        <v>39</v>
      </c>
      <c r="G7" s="175" t="s">
        <v>1163</v>
      </c>
      <c r="H7" s="175"/>
      <c r="I7" s="182" t="s">
        <v>1164</v>
      </c>
      <c r="J7" s="179" t="s">
        <v>1165</v>
      </c>
      <c r="K7" s="175">
        <v>10</v>
      </c>
      <c r="L7" s="175"/>
      <c r="M7" s="175">
        <v>46.5</v>
      </c>
      <c r="N7" s="175"/>
      <c r="O7" s="175">
        <v>65</v>
      </c>
      <c r="P7" s="175">
        <v>58</v>
      </c>
      <c r="Q7" s="181">
        <f t="shared" si="0"/>
        <v>0.2846153846153846</v>
      </c>
      <c r="R7" s="181">
        <f t="shared" si="1"/>
        <v>0.19827586206896552</v>
      </c>
      <c r="S7" s="175">
        <v>69</v>
      </c>
      <c r="T7" s="175">
        <v>69</v>
      </c>
      <c r="U7" s="175"/>
      <c r="V7" s="175" t="s">
        <v>1166</v>
      </c>
      <c r="W7" s="175">
        <f t="shared" si="2"/>
        <v>-8.0125000000000028</v>
      </c>
      <c r="X7" s="175"/>
      <c r="Y7" s="175"/>
      <c r="Z7" s="175"/>
      <c r="AA7" s="175"/>
      <c r="AB7" s="175"/>
      <c r="AC7" s="175"/>
    </row>
    <row r="8" spans="1:257" s="297" customFormat="1" ht="21.75" customHeight="1">
      <c r="A8" s="175" t="s">
        <v>934</v>
      </c>
      <c r="B8" s="175">
        <v>4</v>
      </c>
      <c r="C8" s="175" t="s">
        <v>1155</v>
      </c>
      <c r="D8" s="176" t="s">
        <v>876</v>
      </c>
      <c r="E8" s="177" t="s">
        <v>1155</v>
      </c>
      <c r="F8" s="177" t="s">
        <v>39</v>
      </c>
      <c r="G8" s="175" t="s">
        <v>1167</v>
      </c>
      <c r="H8" s="175"/>
      <c r="I8" s="182" t="s">
        <v>1168</v>
      </c>
      <c r="J8" s="179" t="s">
        <v>1169</v>
      </c>
      <c r="K8" s="175">
        <v>33</v>
      </c>
      <c r="L8" s="175"/>
      <c r="M8" s="175">
        <v>46.5</v>
      </c>
      <c r="N8" s="175"/>
      <c r="O8" s="175">
        <v>65</v>
      </c>
      <c r="P8" s="175">
        <v>58</v>
      </c>
      <c r="Q8" s="181">
        <f t="shared" si="0"/>
        <v>0.2846153846153846</v>
      </c>
      <c r="R8" s="181">
        <f t="shared" si="1"/>
        <v>0.19827586206896552</v>
      </c>
      <c r="S8" s="175">
        <v>69</v>
      </c>
      <c r="T8" s="175">
        <v>69</v>
      </c>
      <c r="U8" s="175"/>
      <c r="V8" s="175" t="s">
        <v>1166</v>
      </c>
      <c r="W8" s="175">
        <f t="shared" si="2"/>
        <v>-8.0125000000000028</v>
      </c>
      <c r="X8" s="175"/>
      <c r="Y8" s="175"/>
      <c r="Z8" s="175"/>
      <c r="AA8" s="175"/>
      <c r="AB8" s="175"/>
      <c r="AC8" s="175"/>
    </row>
    <row r="9" spans="1:257" s="297" customFormat="1" ht="21.75" customHeight="1">
      <c r="A9" s="175" t="s">
        <v>934</v>
      </c>
      <c r="B9" s="175">
        <v>5</v>
      </c>
      <c r="C9" s="175" t="s">
        <v>1155</v>
      </c>
      <c r="D9" s="176" t="s">
        <v>876</v>
      </c>
      <c r="E9" s="177" t="s">
        <v>1155</v>
      </c>
      <c r="F9" s="177" t="s">
        <v>39</v>
      </c>
      <c r="G9" s="175" t="s">
        <v>1170</v>
      </c>
      <c r="H9" s="175"/>
      <c r="I9" s="182" t="s">
        <v>1171</v>
      </c>
      <c r="J9" s="179" t="s">
        <v>1172</v>
      </c>
      <c r="K9" s="175">
        <v>17</v>
      </c>
      <c r="L9" s="175"/>
      <c r="M9" s="175">
        <v>46.5</v>
      </c>
      <c r="N9" s="175"/>
      <c r="O9" s="175">
        <v>65</v>
      </c>
      <c r="P9" s="175">
        <v>58</v>
      </c>
      <c r="Q9" s="181">
        <f t="shared" si="0"/>
        <v>0.2846153846153846</v>
      </c>
      <c r="R9" s="181">
        <f t="shared" si="1"/>
        <v>0.19827586206896552</v>
      </c>
      <c r="S9" s="175">
        <v>69</v>
      </c>
      <c r="T9" s="175">
        <v>79</v>
      </c>
      <c r="U9" s="175"/>
      <c r="V9" s="175" t="s">
        <v>1166</v>
      </c>
      <c r="W9" s="175">
        <f t="shared" si="2"/>
        <v>-8.0125000000000028</v>
      </c>
      <c r="X9" s="175"/>
      <c r="Y9" s="175"/>
      <c r="Z9" s="175"/>
      <c r="AA9" s="175"/>
      <c r="AB9" s="175"/>
      <c r="AC9" s="175"/>
    </row>
    <row r="10" spans="1:257" s="297" customFormat="1" ht="21.75" customHeight="1">
      <c r="A10" s="175" t="s">
        <v>934</v>
      </c>
      <c r="B10" s="175">
        <v>6</v>
      </c>
      <c r="C10" s="175" t="s">
        <v>1155</v>
      </c>
      <c r="D10" s="176" t="s">
        <v>876</v>
      </c>
      <c r="E10" s="177" t="s">
        <v>1155</v>
      </c>
      <c r="F10" s="177" t="s">
        <v>39</v>
      </c>
      <c r="G10" s="175" t="s">
        <v>1173</v>
      </c>
      <c r="H10" s="175"/>
      <c r="I10" s="182" t="s">
        <v>1174</v>
      </c>
      <c r="J10" s="179" t="s">
        <v>1175</v>
      </c>
      <c r="K10" s="175">
        <v>18</v>
      </c>
      <c r="L10" s="175"/>
      <c r="M10" s="175">
        <v>32.5</v>
      </c>
      <c r="N10" s="175"/>
      <c r="O10" s="175">
        <v>48</v>
      </c>
      <c r="P10" s="175">
        <v>38</v>
      </c>
      <c r="Q10" s="181">
        <f t="shared" si="0"/>
        <v>0.32291666666666669</v>
      </c>
      <c r="R10" s="181">
        <f t="shared" si="1"/>
        <v>0.14473684210526316</v>
      </c>
      <c r="S10" s="175">
        <v>52</v>
      </c>
      <c r="T10" s="175">
        <v>52</v>
      </c>
      <c r="U10" s="175"/>
      <c r="V10" s="175" t="s">
        <v>1159</v>
      </c>
      <c r="W10" s="175">
        <f t="shared" si="2"/>
        <v>-3.0625</v>
      </c>
      <c r="X10" s="175"/>
      <c r="Y10" s="175"/>
      <c r="Z10" s="175"/>
      <c r="AA10" s="175"/>
      <c r="AB10" s="175"/>
      <c r="AC10" s="175"/>
    </row>
    <row r="11" spans="1:257" s="297" customFormat="1" ht="21.75" customHeight="1">
      <c r="A11" s="175" t="s">
        <v>934</v>
      </c>
      <c r="B11" s="175">
        <v>7</v>
      </c>
      <c r="C11" s="175" t="s">
        <v>1155</v>
      </c>
      <c r="D11" s="176" t="s">
        <v>876</v>
      </c>
      <c r="E11" s="177" t="s">
        <v>1155</v>
      </c>
      <c r="F11" s="177" t="s">
        <v>39</v>
      </c>
      <c r="G11" s="175" t="s">
        <v>1176</v>
      </c>
      <c r="H11" s="175"/>
      <c r="I11" s="182" t="s">
        <v>1177</v>
      </c>
      <c r="J11" s="179" t="s">
        <v>1178</v>
      </c>
      <c r="K11" s="175">
        <v>23</v>
      </c>
      <c r="L11" s="175"/>
      <c r="M11" s="175">
        <v>32.5</v>
      </c>
      <c r="N11" s="175"/>
      <c r="O11" s="175">
        <v>48</v>
      </c>
      <c r="P11" s="175">
        <v>38</v>
      </c>
      <c r="Q11" s="181">
        <f t="shared" si="0"/>
        <v>0.32291666666666669</v>
      </c>
      <c r="R11" s="181">
        <f t="shared" si="1"/>
        <v>0.14473684210526316</v>
      </c>
      <c r="S11" s="175">
        <v>52</v>
      </c>
      <c r="T11" s="175">
        <v>52</v>
      </c>
      <c r="U11" s="175"/>
      <c r="V11" s="175" t="s">
        <v>1159</v>
      </c>
      <c r="W11" s="175">
        <f t="shared" si="2"/>
        <v>-3.0625</v>
      </c>
      <c r="X11" s="175"/>
      <c r="Y11" s="175"/>
      <c r="Z11" s="175"/>
      <c r="AA11" s="175"/>
      <c r="AB11" s="175"/>
      <c r="AC11" s="175"/>
    </row>
    <row r="12" spans="1:257" s="301" customFormat="1" ht="21.75" customHeight="1">
      <c r="A12" s="175" t="s">
        <v>934</v>
      </c>
      <c r="B12" s="175">
        <v>8</v>
      </c>
      <c r="C12" s="175" t="s">
        <v>1155</v>
      </c>
      <c r="D12" s="176" t="s">
        <v>876</v>
      </c>
      <c r="E12" s="177" t="s">
        <v>1155</v>
      </c>
      <c r="F12" s="177" t="s">
        <v>39</v>
      </c>
      <c r="G12" s="175" t="s">
        <v>1179</v>
      </c>
      <c r="H12" s="298"/>
      <c r="I12" s="182" t="s">
        <v>1180</v>
      </c>
      <c r="J12" s="299" t="s">
        <v>1181</v>
      </c>
      <c r="K12" s="298">
        <v>18</v>
      </c>
      <c r="L12" s="298" t="s">
        <v>1182</v>
      </c>
      <c r="M12" s="298">
        <v>17.899999999999999</v>
      </c>
      <c r="N12" s="298"/>
      <c r="O12" s="175">
        <v>38</v>
      </c>
      <c r="P12" s="298">
        <f t="shared" ref="P12:P14" si="3">S12/2</f>
        <v>19</v>
      </c>
      <c r="Q12" s="300">
        <f t="shared" si="0"/>
        <v>0.52894736842105272</v>
      </c>
      <c r="R12" s="300">
        <f t="shared" si="1"/>
        <v>5.7894736842105339E-2</v>
      </c>
      <c r="S12" s="298">
        <v>38</v>
      </c>
      <c r="T12" s="175">
        <v>39</v>
      </c>
      <c r="U12" s="298"/>
      <c r="V12" s="298" t="s">
        <v>1183</v>
      </c>
      <c r="W12" s="175">
        <f t="shared" si="2"/>
        <v>0.24249999999999616</v>
      </c>
      <c r="X12" s="298"/>
      <c r="Y12" s="298"/>
      <c r="Z12" s="298"/>
      <c r="AA12" s="298"/>
      <c r="AB12" s="298"/>
      <c r="AC12" s="298"/>
    </row>
    <row r="13" spans="1:257" s="301" customFormat="1" ht="21.75" customHeight="1">
      <c r="A13" s="175" t="s">
        <v>934</v>
      </c>
      <c r="B13" s="175">
        <v>9</v>
      </c>
      <c r="C13" s="175" t="s">
        <v>1155</v>
      </c>
      <c r="D13" s="176" t="s">
        <v>876</v>
      </c>
      <c r="E13" s="177" t="s">
        <v>1155</v>
      </c>
      <c r="F13" s="177" t="s">
        <v>39</v>
      </c>
      <c r="G13" s="175" t="s">
        <v>1184</v>
      </c>
      <c r="H13" s="298"/>
      <c r="I13" s="302" t="s">
        <v>1185</v>
      </c>
      <c r="J13" s="299" t="s">
        <v>1186</v>
      </c>
      <c r="K13" s="298">
        <v>22</v>
      </c>
      <c r="L13" s="298" t="s">
        <v>1182</v>
      </c>
      <c r="M13" s="298">
        <v>17.899999999999999</v>
      </c>
      <c r="N13" s="298"/>
      <c r="O13" s="175">
        <v>38</v>
      </c>
      <c r="P13" s="298">
        <f t="shared" si="3"/>
        <v>19</v>
      </c>
      <c r="Q13" s="300">
        <f t="shared" si="0"/>
        <v>0.52894736842105272</v>
      </c>
      <c r="R13" s="300">
        <f t="shared" si="1"/>
        <v>5.7894736842105339E-2</v>
      </c>
      <c r="S13" s="175">
        <v>38</v>
      </c>
      <c r="T13" s="175">
        <v>39</v>
      </c>
      <c r="U13" s="298"/>
      <c r="V13" s="298" t="s">
        <v>1183</v>
      </c>
      <c r="W13" s="175">
        <f t="shared" si="2"/>
        <v>0.24249999999999616</v>
      </c>
      <c r="X13" s="298"/>
      <c r="Y13" s="298"/>
      <c r="Z13" s="298"/>
      <c r="AA13" s="298"/>
      <c r="AB13" s="298"/>
      <c r="AC13" s="298"/>
    </row>
    <row r="14" spans="1:257" s="301" customFormat="1" ht="21.75" customHeight="1">
      <c r="A14" s="175" t="s">
        <v>934</v>
      </c>
      <c r="B14" s="175">
        <v>10</v>
      </c>
      <c r="C14" s="175" t="s">
        <v>1155</v>
      </c>
      <c r="D14" s="176" t="s">
        <v>876</v>
      </c>
      <c r="E14" s="177" t="s">
        <v>1155</v>
      </c>
      <c r="F14" s="177" t="s">
        <v>39</v>
      </c>
      <c r="G14" s="175" t="s">
        <v>1187</v>
      </c>
      <c r="H14" s="298"/>
      <c r="I14" s="302" t="s">
        <v>1188</v>
      </c>
      <c r="J14" s="299" t="s">
        <v>1189</v>
      </c>
      <c r="K14" s="298">
        <v>18</v>
      </c>
      <c r="L14" s="298" t="s">
        <v>1182</v>
      </c>
      <c r="M14" s="298">
        <v>17.899999999999999</v>
      </c>
      <c r="N14" s="298"/>
      <c r="O14" s="175">
        <v>38</v>
      </c>
      <c r="P14" s="298">
        <f t="shared" si="3"/>
        <v>19</v>
      </c>
      <c r="Q14" s="300">
        <f t="shared" si="0"/>
        <v>0.52894736842105272</v>
      </c>
      <c r="R14" s="300">
        <f t="shared" si="1"/>
        <v>5.7894736842105339E-2</v>
      </c>
      <c r="S14" s="175">
        <v>38</v>
      </c>
      <c r="T14" s="175">
        <v>39</v>
      </c>
      <c r="U14" s="298"/>
      <c r="V14" s="298" t="s">
        <v>1183</v>
      </c>
      <c r="W14" s="175">
        <f t="shared" si="2"/>
        <v>0.24249999999999616</v>
      </c>
      <c r="X14" s="298"/>
      <c r="Y14" s="298"/>
      <c r="Z14" s="298"/>
      <c r="AA14" s="298"/>
      <c r="AB14" s="298"/>
      <c r="AC14" s="298"/>
    </row>
    <row r="15" spans="1:257" s="297" customFormat="1" ht="21.75" customHeight="1">
      <c r="A15" s="175" t="s">
        <v>934</v>
      </c>
      <c r="B15" s="175">
        <v>11</v>
      </c>
      <c r="C15" s="175" t="s">
        <v>1155</v>
      </c>
      <c r="D15" s="176" t="s">
        <v>876</v>
      </c>
      <c r="E15" s="177" t="s">
        <v>1155</v>
      </c>
      <c r="F15" s="177" t="s">
        <v>39</v>
      </c>
      <c r="G15" s="175" t="s">
        <v>1190</v>
      </c>
      <c r="H15" s="175"/>
      <c r="I15" s="182" t="s">
        <v>1191</v>
      </c>
      <c r="J15" s="179" t="s">
        <v>1192</v>
      </c>
      <c r="K15" s="175">
        <v>20</v>
      </c>
      <c r="L15" s="175"/>
      <c r="M15" s="175">
        <v>55.3</v>
      </c>
      <c r="N15" s="175"/>
      <c r="O15" s="175">
        <v>74</v>
      </c>
      <c r="P15" s="175">
        <v>68</v>
      </c>
      <c r="Q15" s="181">
        <f t="shared" si="0"/>
        <v>0.25270270270270273</v>
      </c>
      <c r="R15" s="181">
        <f t="shared" si="1"/>
        <v>0.18676470588235297</v>
      </c>
      <c r="S15" s="175">
        <v>78</v>
      </c>
      <c r="T15" s="175">
        <v>79</v>
      </c>
      <c r="U15" s="175"/>
      <c r="V15" s="175" t="s">
        <v>1193</v>
      </c>
      <c r="W15" s="175">
        <f t="shared" si="2"/>
        <v>-8.552500000000002</v>
      </c>
      <c r="X15" s="175"/>
      <c r="Y15" s="175"/>
      <c r="Z15" s="175"/>
      <c r="AA15" s="175"/>
      <c r="AB15" s="175"/>
      <c r="AC15" s="175"/>
    </row>
    <row r="16" spans="1:257" s="297" customFormat="1" ht="21.75" customHeight="1">
      <c r="A16" s="175" t="s">
        <v>934</v>
      </c>
      <c r="B16" s="175">
        <v>12</v>
      </c>
      <c r="C16" s="175" t="s">
        <v>1155</v>
      </c>
      <c r="D16" s="176" t="s">
        <v>876</v>
      </c>
      <c r="E16" s="177" t="s">
        <v>1155</v>
      </c>
      <c r="F16" s="177" t="s">
        <v>39</v>
      </c>
      <c r="G16" s="175" t="s">
        <v>1194</v>
      </c>
      <c r="H16" s="175"/>
      <c r="I16" s="182" t="s">
        <v>1195</v>
      </c>
      <c r="J16" s="179" t="s">
        <v>1196</v>
      </c>
      <c r="K16" s="175">
        <v>22</v>
      </c>
      <c r="L16" s="175"/>
      <c r="M16" s="175">
        <v>55.3</v>
      </c>
      <c r="N16" s="175"/>
      <c r="O16" s="175">
        <v>74</v>
      </c>
      <c r="P16" s="175">
        <v>68</v>
      </c>
      <c r="Q16" s="181">
        <f t="shared" si="0"/>
        <v>0.25270270270270273</v>
      </c>
      <c r="R16" s="181">
        <f t="shared" si="1"/>
        <v>0.18676470588235297</v>
      </c>
      <c r="S16" s="175">
        <v>78</v>
      </c>
      <c r="T16" s="175">
        <v>79</v>
      </c>
      <c r="U16" s="175"/>
      <c r="V16" s="175" t="s">
        <v>1193</v>
      </c>
      <c r="W16" s="175">
        <f t="shared" si="2"/>
        <v>-8.552500000000002</v>
      </c>
      <c r="X16" s="175"/>
      <c r="Y16" s="175"/>
      <c r="Z16" s="175"/>
      <c r="AA16" s="175"/>
      <c r="AB16" s="175"/>
      <c r="AC16" s="175"/>
    </row>
    <row r="17" spans="1:257" s="297" customFormat="1" ht="21.75" customHeight="1">
      <c r="A17" s="175" t="s">
        <v>934</v>
      </c>
      <c r="B17" s="175">
        <v>13</v>
      </c>
      <c r="C17" s="175" t="s">
        <v>1155</v>
      </c>
      <c r="D17" s="176" t="s">
        <v>876</v>
      </c>
      <c r="E17" s="177" t="s">
        <v>1155</v>
      </c>
      <c r="F17" s="177" t="s">
        <v>39</v>
      </c>
      <c r="G17" s="175" t="s">
        <v>1197</v>
      </c>
      <c r="H17" s="175"/>
      <c r="I17" s="182" t="s">
        <v>1198</v>
      </c>
      <c r="J17" s="179" t="s">
        <v>1199</v>
      </c>
      <c r="K17" s="175">
        <v>16</v>
      </c>
      <c r="L17" s="175"/>
      <c r="M17" s="175">
        <v>55.3</v>
      </c>
      <c r="N17" s="175"/>
      <c r="O17" s="175">
        <v>74</v>
      </c>
      <c r="P17" s="175">
        <v>68</v>
      </c>
      <c r="Q17" s="181">
        <f t="shared" si="0"/>
        <v>0.25270270270270273</v>
      </c>
      <c r="R17" s="181">
        <f t="shared" si="1"/>
        <v>0.18676470588235297</v>
      </c>
      <c r="S17" s="175">
        <v>78</v>
      </c>
      <c r="T17" s="175">
        <v>79</v>
      </c>
      <c r="U17" s="175"/>
      <c r="V17" s="175" t="s">
        <v>1193</v>
      </c>
      <c r="W17" s="175">
        <f t="shared" si="2"/>
        <v>-8.552500000000002</v>
      </c>
      <c r="X17" s="175"/>
      <c r="Y17" s="175"/>
      <c r="Z17" s="175"/>
      <c r="AA17" s="175"/>
      <c r="AB17" s="175"/>
      <c r="AC17" s="175"/>
    </row>
    <row r="18" spans="1:257" s="297" customFormat="1" ht="21.75" customHeight="1">
      <c r="A18" s="175" t="s">
        <v>934</v>
      </c>
      <c r="B18" s="175">
        <v>14</v>
      </c>
      <c r="C18" s="175" t="s">
        <v>1155</v>
      </c>
      <c r="D18" s="176" t="s">
        <v>876</v>
      </c>
      <c r="E18" s="177" t="s">
        <v>1155</v>
      </c>
      <c r="F18" s="177" t="s">
        <v>39</v>
      </c>
      <c r="G18" s="175" t="s">
        <v>1200</v>
      </c>
      <c r="H18" s="175"/>
      <c r="I18" s="182" t="s">
        <v>1201</v>
      </c>
      <c r="J18" s="179" t="s">
        <v>1202</v>
      </c>
      <c r="K18" s="175">
        <v>6</v>
      </c>
      <c r="L18" s="175"/>
      <c r="M18" s="175">
        <v>32.5</v>
      </c>
      <c r="N18" s="175"/>
      <c r="O18" s="175">
        <v>48</v>
      </c>
      <c r="P18" s="175">
        <v>38</v>
      </c>
      <c r="Q18" s="181">
        <f t="shared" si="0"/>
        <v>0.32291666666666669</v>
      </c>
      <c r="R18" s="181">
        <f t="shared" si="1"/>
        <v>0.14473684210526316</v>
      </c>
      <c r="S18" s="175">
        <v>52</v>
      </c>
      <c r="T18" s="175">
        <v>52</v>
      </c>
      <c r="U18" s="175"/>
      <c r="V18" s="175" t="s">
        <v>1159</v>
      </c>
      <c r="W18" s="175">
        <f t="shared" si="2"/>
        <v>-3.0625</v>
      </c>
      <c r="X18" s="175"/>
      <c r="Y18" s="175"/>
      <c r="Z18" s="175"/>
      <c r="AA18" s="175"/>
      <c r="AB18" s="175"/>
      <c r="AC18" s="175"/>
    </row>
    <row r="19" spans="1:257" s="297" customFormat="1" ht="21.75" customHeight="1">
      <c r="A19" s="175" t="s">
        <v>959</v>
      </c>
      <c r="B19" s="175">
        <v>15</v>
      </c>
      <c r="C19" s="175" t="s">
        <v>1155</v>
      </c>
      <c r="D19" s="176" t="s">
        <v>876</v>
      </c>
      <c r="E19" s="177" t="s">
        <v>1203</v>
      </c>
      <c r="F19" s="177" t="s">
        <v>1204</v>
      </c>
      <c r="G19" s="296" t="s">
        <v>1205</v>
      </c>
      <c r="H19" s="175"/>
      <c r="I19" s="182" t="s">
        <v>1206</v>
      </c>
      <c r="J19" s="182"/>
      <c r="K19" s="175">
        <v>83</v>
      </c>
      <c r="L19" s="175" t="s">
        <v>1207</v>
      </c>
      <c r="M19" s="175">
        <v>89.55</v>
      </c>
      <c r="N19" s="175">
        <v>83.58</v>
      </c>
      <c r="O19" s="175">
        <v>138</v>
      </c>
      <c r="P19" s="175">
        <v>99</v>
      </c>
      <c r="Q19" s="181">
        <f t="shared" si="0"/>
        <v>0.35108695652173916</v>
      </c>
      <c r="R19" s="181">
        <f t="shared" si="0"/>
        <v>0.15575757575757576</v>
      </c>
      <c r="S19" s="303">
        <v>149</v>
      </c>
      <c r="T19" s="175"/>
      <c r="U19" s="304"/>
      <c r="V19" s="305" t="s">
        <v>1208</v>
      </c>
      <c r="W19" s="175">
        <f>N19*1.075-P19</f>
        <v>-9.1514999999999986</v>
      </c>
      <c r="X19" s="175" t="s">
        <v>1209</v>
      </c>
      <c r="Y19" s="175"/>
      <c r="Z19" s="175" t="s">
        <v>1210</v>
      </c>
      <c r="AA19" s="175"/>
      <c r="AB19" s="175"/>
      <c r="AC19" s="175"/>
      <c r="AD19" s="175"/>
    </row>
    <row r="20" spans="1:257" s="297" customFormat="1" ht="21.75" customHeight="1">
      <c r="A20" s="175" t="s">
        <v>959</v>
      </c>
      <c r="B20" s="175">
        <v>16</v>
      </c>
      <c r="C20" s="175" t="s">
        <v>1155</v>
      </c>
      <c r="D20" s="176" t="s">
        <v>876</v>
      </c>
      <c r="E20" s="177" t="s">
        <v>1203</v>
      </c>
      <c r="F20" s="177" t="s">
        <v>1204</v>
      </c>
      <c r="G20" s="296" t="s">
        <v>1211</v>
      </c>
      <c r="H20" s="175"/>
      <c r="I20" s="182" t="s">
        <v>1212</v>
      </c>
      <c r="J20" s="182"/>
      <c r="K20" s="175">
        <v>99</v>
      </c>
      <c r="L20" s="175" t="s">
        <v>1207</v>
      </c>
      <c r="M20" s="175">
        <v>89.55</v>
      </c>
      <c r="N20" s="175">
        <v>83.58</v>
      </c>
      <c r="O20" s="175">
        <v>138</v>
      </c>
      <c r="P20" s="175">
        <v>99</v>
      </c>
      <c r="Q20" s="181">
        <f t="shared" si="0"/>
        <v>0.35108695652173916</v>
      </c>
      <c r="R20" s="181">
        <f t="shared" si="0"/>
        <v>0.15575757575757576</v>
      </c>
      <c r="S20" s="303">
        <v>129</v>
      </c>
      <c r="T20" s="175"/>
      <c r="U20" s="304"/>
      <c r="V20" s="305" t="s">
        <v>1208</v>
      </c>
      <c r="W20" s="175">
        <f t="shared" ref="W20:W31" si="4">N20*1.075-P20</f>
        <v>-9.1514999999999986</v>
      </c>
      <c r="X20" s="175" t="s">
        <v>1209</v>
      </c>
      <c r="Y20" s="175"/>
      <c r="Z20" s="175" t="s">
        <v>1210</v>
      </c>
      <c r="AA20" s="175"/>
      <c r="AB20" s="175"/>
      <c r="AC20" s="175"/>
      <c r="AD20" s="175"/>
    </row>
    <row r="21" spans="1:257" s="297" customFormat="1" ht="21.75" customHeight="1">
      <c r="A21" s="175" t="s">
        <v>959</v>
      </c>
      <c r="B21" s="175">
        <v>17</v>
      </c>
      <c r="C21" s="175" t="s">
        <v>1155</v>
      </c>
      <c r="D21" s="176" t="s">
        <v>876</v>
      </c>
      <c r="E21" s="177" t="s">
        <v>1203</v>
      </c>
      <c r="F21" s="177" t="s">
        <v>1204</v>
      </c>
      <c r="G21" s="296" t="s">
        <v>1213</v>
      </c>
      <c r="H21" s="175"/>
      <c r="I21" s="182" t="s">
        <v>1214</v>
      </c>
      <c r="J21" s="182"/>
      <c r="K21" s="175">
        <v>85</v>
      </c>
      <c r="L21" s="175" t="s">
        <v>1207</v>
      </c>
      <c r="M21" s="175">
        <v>103.05</v>
      </c>
      <c r="N21" s="175">
        <v>96.179999999999993</v>
      </c>
      <c r="O21" s="175">
        <v>158</v>
      </c>
      <c r="P21" s="175">
        <v>109</v>
      </c>
      <c r="Q21" s="181">
        <f t="shared" ref="Q21:R33" si="5">(O21-M21)/O21</f>
        <v>0.3477848101265823</v>
      </c>
      <c r="R21" s="181">
        <f t="shared" si="5"/>
        <v>0.11761467889908264</v>
      </c>
      <c r="S21" s="303">
        <v>149</v>
      </c>
      <c r="T21" s="175"/>
      <c r="U21" s="304"/>
      <c r="V21" s="305" t="s">
        <v>1215</v>
      </c>
      <c r="W21" s="175">
        <f t="shared" si="4"/>
        <v>-5.6065000000000111</v>
      </c>
      <c r="X21" s="175" t="s">
        <v>1209</v>
      </c>
      <c r="Y21" s="175"/>
      <c r="Z21" s="175" t="s">
        <v>1210</v>
      </c>
      <c r="AA21" s="175"/>
      <c r="AB21" s="175"/>
      <c r="AC21" s="175"/>
      <c r="AD21" s="175"/>
    </row>
    <row r="22" spans="1:257" s="297" customFormat="1" ht="21.75" customHeight="1">
      <c r="A22" s="175" t="s">
        <v>959</v>
      </c>
      <c r="B22" s="175">
        <v>18</v>
      </c>
      <c r="C22" s="175" t="s">
        <v>1155</v>
      </c>
      <c r="D22" s="176" t="s">
        <v>876</v>
      </c>
      <c r="E22" s="177" t="s">
        <v>1203</v>
      </c>
      <c r="F22" s="177" t="s">
        <v>1204</v>
      </c>
      <c r="G22" s="296" t="s">
        <v>1216</v>
      </c>
      <c r="H22" s="175"/>
      <c r="I22" s="182" t="s">
        <v>1217</v>
      </c>
      <c r="J22" s="182"/>
      <c r="K22" s="175">
        <v>43</v>
      </c>
      <c r="L22" s="175" t="s">
        <v>1207</v>
      </c>
      <c r="M22" s="175">
        <v>39.6</v>
      </c>
      <c r="N22" s="175">
        <v>36.96</v>
      </c>
      <c r="O22" s="175">
        <v>68</v>
      </c>
      <c r="P22" s="175">
        <v>39</v>
      </c>
      <c r="Q22" s="181">
        <f t="shared" si="5"/>
        <v>0.41764705882352937</v>
      </c>
      <c r="R22" s="181">
        <f t="shared" si="5"/>
        <v>5.2307692307692284E-2</v>
      </c>
      <c r="S22" s="303"/>
      <c r="T22" s="175"/>
      <c r="U22" s="304"/>
      <c r="V22" s="305" t="s">
        <v>1218</v>
      </c>
      <c r="W22" s="175">
        <f t="shared" si="4"/>
        <v>0.73199999999999932</v>
      </c>
      <c r="X22" s="175" t="s">
        <v>1209</v>
      </c>
      <c r="Y22" s="175"/>
      <c r="Z22" s="175" t="s">
        <v>1210</v>
      </c>
      <c r="AA22" s="175"/>
      <c r="AB22" s="175"/>
      <c r="AC22" s="175"/>
      <c r="AD22" s="175"/>
    </row>
    <row r="23" spans="1:257" s="297" customFormat="1" ht="21.75" customHeight="1">
      <c r="A23" s="175" t="s">
        <v>959</v>
      </c>
      <c r="B23" s="175">
        <v>19</v>
      </c>
      <c r="C23" s="175" t="s">
        <v>1155</v>
      </c>
      <c r="D23" s="176" t="s">
        <v>876</v>
      </c>
      <c r="E23" s="177" t="s">
        <v>1203</v>
      </c>
      <c r="F23" s="177" t="s">
        <v>1204</v>
      </c>
      <c r="G23" s="296" t="s">
        <v>1219</v>
      </c>
      <c r="H23" s="175"/>
      <c r="I23" s="182" t="s">
        <v>1220</v>
      </c>
      <c r="J23" s="182"/>
      <c r="K23" s="175">
        <v>74</v>
      </c>
      <c r="L23" s="175" t="s">
        <v>1207</v>
      </c>
      <c r="M23" s="175">
        <v>166.05</v>
      </c>
      <c r="N23" s="175">
        <v>154.97999999999999</v>
      </c>
      <c r="O23" s="175">
        <v>199</v>
      </c>
      <c r="P23" s="175">
        <v>168</v>
      </c>
      <c r="Q23" s="181">
        <f t="shared" si="5"/>
        <v>0.16557788944723612</v>
      </c>
      <c r="R23" s="181">
        <f t="shared" si="5"/>
        <v>7.7500000000000055E-2</v>
      </c>
      <c r="S23" s="303">
        <v>229</v>
      </c>
      <c r="T23" s="175"/>
      <c r="U23" s="304"/>
      <c r="V23" s="305" t="s">
        <v>1221</v>
      </c>
      <c r="W23" s="175">
        <f t="shared" si="4"/>
        <v>-1.3965000000000316</v>
      </c>
      <c r="X23" s="175" t="s">
        <v>1209</v>
      </c>
      <c r="Y23" s="175"/>
      <c r="Z23" s="175" t="s">
        <v>1210</v>
      </c>
      <c r="AA23" s="175"/>
      <c r="AB23" s="175"/>
      <c r="AC23" s="175"/>
      <c r="AD23" s="175"/>
    </row>
    <row r="24" spans="1:257" s="297" customFormat="1" ht="21.75" customHeight="1">
      <c r="A24" s="175" t="s">
        <v>959</v>
      </c>
      <c r="B24" s="175">
        <v>20</v>
      </c>
      <c r="C24" s="175" t="s">
        <v>1155</v>
      </c>
      <c r="D24" s="176" t="s">
        <v>876</v>
      </c>
      <c r="E24" s="177" t="s">
        <v>1203</v>
      </c>
      <c r="F24" s="177" t="s">
        <v>1204</v>
      </c>
      <c r="G24" s="296" t="s">
        <v>1222</v>
      </c>
      <c r="H24" s="175"/>
      <c r="I24" s="182" t="s">
        <v>1220</v>
      </c>
      <c r="J24" s="182"/>
      <c r="K24" s="175">
        <v>80</v>
      </c>
      <c r="L24" s="175" t="s">
        <v>1207</v>
      </c>
      <c r="M24" s="175">
        <v>166.05</v>
      </c>
      <c r="N24" s="175">
        <v>154.97999999999999</v>
      </c>
      <c r="O24" s="175">
        <v>199</v>
      </c>
      <c r="P24" s="175">
        <v>168</v>
      </c>
      <c r="Q24" s="181">
        <f t="shared" si="5"/>
        <v>0.16557788944723612</v>
      </c>
      <c r="R24" s="181">
        <f t="shared" si="5"/>
        <v>7.7500000000000055E-2</v>
      </c>
      <c r="S24" s="303">
        <v>229</v>
      </c>
      <c r="T24" s="175"/>
      <c r="U24" s="304"/>
      <c r="V24" s="305" t="s">
        <v>1221</v>
      </c>
      <c r="W24" s="175">
        <f t="shared" si="4"/>
        <v>-1.3965000000000316</v>
      </c>
      <c r="X24" s="175" t="s">
        <v>1209</v>
      </c>
      <c r="Y24" s="175"/>
      <c r="Z24" s="175" t="s">
        <v>1210</v>
      </c>
      <c r="AA24" s="175"/>
      <c r="AB24" s="175"/>
      <c r="AC24" s="175"/>
      <c r="AD24" s="175"/>
    </row>
    <row r="25" spans="1:257" s="297" customFormat="1" ht="21.75" customHeight="1">
      <c r="A25" s="175" t="s">
        <v>959</v>
      </c>
      <c r="B25" s="175">
        <v>21</v>
      </c>
      <c r="C25" s="175" t="s">
        <v>1155</v>
      </c>
      <c r="D25" s="176" t="s">
        <v>876</v>
      </c>
      <c r="E25" s="177" t="s">
        <v>1203</v>
      </c>
      <c r="F25" s="177" t="s">
        <v>1204</v>
      </c>
      <c r="G25" s="296" t="s">
        <v>1223</v>
      </c>
      <c r="H25" s="175"/>
      <c r="I25" s="182" t="s">
        <v>1214</v>
      </c>
      <c r="J25" s="182"/>
      <c r="K25" s="175">
        <v>37</v>
      </c>
      <c r="L25" s="175" t="s">
        <v>1207</v>
      </c>
      <c r="M25" s="175">
        <v>103.05</v>
      </c>
      <c r="N25" s="175">
        <v>96.179999999999993</v>
      </c>
      <c r="O25" s="175">
        <v>158</v>
      </c>
      <c r="P25" s="175">
        <v>99</v>
      </c>
      <c r="Q25" s="181">
        <f t="shared" si="5"/>
        <v>0.3477848101265823</v>
      </c>
      <c r="R25" s="181">
        <f t="shared" si="5"/>
        <v>2.8484848484848561E-2</v>
      </c>
      <c r="S25" s="303">
        <v>139</v>
      </c>
      <c r="T25" s="175"/>
      <c r="U25" s="304"/>
      <c r="V25" s="305" t="s">
        <v>1215</v>
      </c>
      <c r="W25" s="175">
        <f t="shared" si="4"/>
        <v>4.3934999999999889</v>
      </c>
      <c r="X25" s="175" t="s">
        <v>1209</v>
      </c>
      <c r="Y25" s="175"/>
      <c r="Z25" s="175" t="s">
        <v>1210</v>
      </c>
      <c r="AA25" s="175"/>
      <c r="AB25" s="175"/>
      <c r="AC25" s="175"/>
      <c r="AD25" s="175"/>
    </row>
    <row r="26" spans="1:257" s="297" customFormat="1" ht="21.75" customHeight="1">
      <c r="A26" s="175" t="s">
        <v>959</v>
      </c>
      <c r="B26" s="175">
        <v>22</v>
      </c>
      <c r="C26" s="175" t="s">
        <v>1155</v>
      </c>
      <c r="D26" s="176" t="s">
        <v>876</v>
      </c>
      <c r="E26" s="177" t="s">
        <v>1203</v>
      </c>
      <c r="F26" s="177" t="s">
        <v>1204</v>
      </c>
      <c r="G26" s="296" t="s">
        <v>1224</v>
      </c>
      <c r="H26" s="175"/>
      <c r="I26" s="182" t="s">
        <v>1206</v>
      </c>
      <c r="J26" s="182"/>
      <c r="K26" s="175">
        <v>20</v>
      </c>
      <c r="L26" s="175" t="s">
        <v>1207</v>
      </c>
      <c r="M26" s="175">
        <v>89.55</v>
      </c>
      <c r="N26" s="175">
        <v>83.58</v>
      </c>
      <c r="O26" s="175">
        <v>138</v>
      </c>
      <c r="P26" s="175">
        <v>89</v>
      </c>
      <c r="Q26" s="181">
        <f t="shared" si="5"/>
        <v>0.35108695652173916</v>
      </c>
      <c r="R26" s="181">
        <f t="shared" si="5"/>
        <v>6.0898876404494401E-2</v>
      </c>
      <c r="S26" s="303">
        <v>149</v>
      </c>
      <c r="T26" s="175"/>
      <c r="U26" s="304"/>
      <c r="V26" s="305" t="s">
        <v>1208</v>
      </c>
      <c r="W26" s="175">
        <f t="shared" si="4"/>
        <v>0.84850000000000136</v>
      </c>
      <c r="X26" s="175" t="s">
        <v>1209</v>
      </c>
      <c r="Y26" s="175"/>
      <c r="Z26" s="175" t="s">
        <v>1210</v>
      </c>
      <c r="AA26" s="175"/>
      <c r="AB26" s="175"/>
      <c r="AC26" s="175"/>
      <c r="AD26" s="175"/>
    </row>
    <row r="27" spans="1:257" s="297" customFormat="1" ht="21.75" customHeight="1">
      <c r="A27" s="175" t="s">
        <v>959</v>
      </c>
      <c r="B27" s="175">
        <v>23</v>
      </c>
      <c r="C27" s="175" t="s">
        <v>1155</v>
      </c>
      <c r="D27" s="176" t="s">
        <v>876</v>
      </c>
      <c r="E27" s="177" t="s">
        <v>1203</v>
      </c>
      <c r="F27" s="177" t="s">
        <v>1204</v>
      </c>
      <c r="G27" s="296" t="s">
        <v>1225</v>
      </c>
      <c r="H27" s="175"/>
      <c r="I27" s="182" t="s">
        <v>1226</v>
      </c>
      <c r="J27" s="182"/>
      <c r="K27" s="175">
        <v>41</v>
      </c>
      <c r="L27" s="175" t="s">
        <v>1207</v>
      </c>
      <c r="M27" s="175">
        <v>112.05</v>
      </c>
      <c r="N27" s="175">
        <v>104.58</v>
      </c>
      <c r="O27" s="175">
        <v>119</v>
      </c>
      <c r="P27" s="175">
        <v>109</v>
      </c>
      <c r="Q27" s="181">
        <f t="shared" si="5"/>
        <v>5.8403361344537837E-2</v>
      </c>
      <c r="R27" s="181">
        <f t="shared" si="5"/>
        <v>4.0550458715596344E-2</v>
      </c>
      <c r="S27" s="303">
        <v>149</v>
      </c>
      <c r="T27" s="175"/>
      <c r="U27" s="304"/>
      <c r="V27" s="305" t="s">
        <v>1227</v>
      </c>
      <c r="W27" s="175">
        <f t="shared" si="4"/>
        <v>3.42349999999999</v>
      </c>
      <c r="X27" s="175" t="s">
        <v>1209</v>
      </c>
      <c r="Y27" s="175"/>
      <c r="Z27" s="175" t="s">
        <v>1210</v>
      </c>
      <c r="AA27" s="175"/>
      <c r="AB27" s="175"/>
      <c r="AC27" s="175"/>
      <c r="AD27" s="175"/>
    </row>
    <row r="28" spans="1:257" s="297" customFormat="1" ht="21.75" customHeight="1">
      <c r="A28" s="175" t="s">
        <v>959</v>
      </c>
      <c r="B28" s="175">
        <v>24</v>
      </c>
      <c r="C28" s="175" t="s">
        <v>1155</v>
      </c>
      <c r="D28" s="176" t="s">
        <v>876</v>
      </c>
      <c r="E28" s="177" t="s">
        <v>1203</v>
      </c>
      <c r="F28" s="177" t="s">
        <v>1204</v>
      </c>
      <c r="G28" s="296" t="s">
        <v>1228</v>
      </c>
      <c r="H28" s="175"/>
      <c r="I28" s="182" t="s">
        <v>1206</v>
      </c>
      <c r="J28" s="182"/>
      <c r="K28" s="175">
        <v>71</v>
      </c>
      <c r="L28" s="175" t="s">
        <v>1207</v>
      </c>
      <c r="M28" s="175">
        <v>89.55</v>
      </c>
      <c r="N28" s="175">
        <v>83.58</v>
      </c>
      <c r="O28" s="175">
        <v>138</v>
      </c>
      <c r="P28" s="175">
        <v>89</v>
      </c>
      <c r="Q28" s="181">
        <f t="shared" si="5"/>
        <v>0.35108695652173916</v>
      </c>
      <c r="R28" s="181">
        <f t="shared" si="5"/>
        <v>6.0898876404494401E-2</v>
      </c>
      <c r="S28" s="303">
        <v>149</v>
      </c>
      <c r="T28" s="175"/>
      <c r="U28" s="304"/>
      <c r="V28" s="305" t="s">
        <v>1208</v>
      </c>
      <c r="W28" s="175">
        <f t="shared" si="4"/>
        <v>0.84850000000000136</v>
      </c>
      <c r="X28" s="175" t="s">
        <v>1209</v>
      </c>
      <c r="Y28" s="175"/>
      <c r="Z28" s="175" t="s">
        <v>1210</v>
      </c>
      <c r="AA28" s="175"/>
      <c r="AB28" s="175"/>
      <c r="AC28" s="175"/>
      <c r="AD28" s="175"/>
    </row>
    <row r="29" spans="1:257" s="297" customFormat="1" ht="21.75" customHeight="1">
      <c r="A29" s="175" t="s">
        <v>959</v>
      </c>
      <c r="B29" s="175">
        <v>25</v>
      </c>
      <c r="C29" s="175" t="s">
        <v>1155</v>
      </c>
      <c r="D29" s="176" t="s">
        <v>876</v>
      </c>
      <c r="E29" s="177" t="s">
        <v>1203</v>
      </c>
      <c r="F29" s="177" t="s">
        <v>1204</v>
      </c>
      <c r="G29" s="296" t="s">
        <v>1229</v>
      </c>
      <c r="H29" s="175"/>
      <c r="I29" s="182" t="s">
        <v>1214</v>
      </c>
      <c r="J29" s="182"/>
      <c r="K29" s="175">
        <v>40</v>
      </c>
      <c r="L29" s="175" t="s">
        <v>1207</v>
      </c>
      <c r="M29" s="175">
        <v>103.05</v>
      </c>
      <c r="N29" s="175">
        <v>96.179999999999993</v>
      </c>
      <c r="O29" s="175">
        <v>158</v>
      </c>
      <c r="P29" s="175">
        <v>109</v>
      </c>
      <c r="Q29" s="181">
        <f t="shared" si="5"/>
        <v>0.3477848101265823</v>
      </c>
      <c r="R29" s="181">
        <f t="shared" si="5"/>
        <v>0.11761467889908264</v>
      </c>
      <c r="S29" s="303">
        <v>139</v>
      </c>
      <c r="T29" s="175"/>
      <c r="U29" s="304"/>
      <c r="V29" s="305" t="s">
        <v>1215</v>
      </c>
      <c r="W29" s="175">
        <f t="shared" si="4"/>
        <v>-5.6065000000000111</v>
      </c>
      <c r="X29" s="175" t="s">
        <v>1209</v>
      </c>
      <c r="Y29" s="175"/>
      <c r="Z29" s="175" t="s">
        <v>1210</v>
      </c>
      <c r="AA29" s="175"/>
      <c r="AB29" s="175"/>
      <c r="AC29" s="175"/>
      <c r="AD29" s="175"/>
    </row>
    <row r="30" spans="1:257" s="297" customFormat="1" ht="21.75" customHeight="1">
      <c r="A30" s="175" t="s">
        <v>959</v>
      </c>
      <c r="B30" s="175">
        <v>26</v>
      </c>
      <c r="C30" s="175" t="s">
        <v>1155</v>
      </c>
      <c r="D30" s="176" t="s">
        <v>876</v>
      </c>
      <c r="E30" s="177" t="s">
        <v>1203</v>
      </c>
      <c r="F30" s="177" t="s">
        <v>1204</v>
      </c>
      <c r="G30" s="296" t="s">
        <v>1230</v>
      </c>
      <c r="H30" s="175"/>
      <c r="I30" s="182" t="s">
        <v>1217</v>
      </c>
      <c r="J30" s="182"/>
      <c r="K30" s="175">
        <v>140</v>
      </c>
      <c r="L30" s="175" t="s">
        <v>1207</v>
      </c>
      <c r="M30" s="175">
        <v>39.6</v>
      </c>
      <c r="N30" s="175">
        <v>36.96</v>
      </c>
      <c r="O30" s="175">
        <v>68</v>
      </c>
      <c r="P30" s="175">
        <v>39</v>
      </c>
      <c r="Q30" s="181">
        <f t="shared" si="5"/>
        <v>0.41764705882352937</v>
      </c>
      <c r="R30" s="181">
        <f t="shared" si="5"/>
        <v>5.2307692307692284E-2</v>
      </c>
      <c r="S30" s="303"/>
      <c r="T30" s="175"/>
      <c r="U30" s="304"/>
      <c r="V30" s="305" t="s">
        <v>1218</v>
      </c>
      <c r="W30" s="175">
        <f t="shared" si="4"/>
        <v>0.73199999999999932</v>
      </c>
      <c r="X30" s="175" t="s">
        <v>1209</v>
      </c>
      <c r="Y30" s="175"/>
      <c r="Z30" s="175" t="s">
        <v>1210</v>
      </c>
      <c r="AA30" s="175"/>
      <c r="AB30" s="175"/>
      <c r="AC30" s="175"/>
      <c r="AD30" s="175"/>
    </row>
    <row r="31" spans="1:257" s="297" customFormat="1" ht="21.75" customHeight="1">
      <c r="A31" s="175" t="s">
        <v>959</v>
      </c>
      <c r="B31" s="175">
        <v>27</v>
      </c>
      <c r="C31" s="175" t="s">
        <v>1155</v>
      </c>
      <c r="D31" s="176" t="s">
        <v>876</v>
      </c>
      <c r="E31" s="177" t="s">
        <v>1203</v>
      </c>
      <c r="F31" s="177" t="s">
        <v>1204</v>
      </c>
      <c r="G31" s="296" t="s">
        <v>1231</v>
      </c>
      <c r="H31" s="175"/>
      <c r="I31" s="182" t="s">
        <v>1206</v>
      </c>
      <c r="J31" s="182"/>
      <c r="K31" s="175">
        <v>7</v>
      </c>
      <c r="L31" s="175" t="s">
        <v>1207</v>
      </c>
      <c r="M31" s="175">
        <v>89.55</v>
      </c>
      <c r="N31" s="175">
        <v>83.58</v>
      </c>
      <c r="O31" s="175">
        <v>138</v>
      </c>
      <c r="P31" s="175">
        <v>89</v>
      </c>
      <c r="Q31" s="181">
        <f t="shared" si="5"/>
        <v>0.35108695652173916</v>
      </c>
      <c r="R31" s="181">
        <f t="shared" si="5"/>
        <v>6.0898876404494401E-2</v>
      </c>
      <c r="S31" s="303">
        <v>149</v>
      </c>
      <c r="T31" s="175"/>
      <c r="U31" s="304"/>
      <c r="V31" s="305" t="s">
        <v>1208</v>
      </c>
      <c r="W31" s="175">
        <f t="shared" si="4"/>
        <v>0.84850000000000136</v>
      </c>
      <c r="X31" s="175" t="s">
        <v>1209</v>
      </c>
      <c r="Y31" s="175"/>
      <c r="Z31" s="175" t="s">
        <v>1210</v>
      </c>
      <c r="AA31" s="175"/>
      <c r="AB31" s="175"/>
      <c r="AC31" s="175"/>
      <c r="AD31" s="175"/>
    </row>
    <row r="32" spans="1:257" s="259" customFormat="1" ht="22.5" customHeight="1">
      <c r="A32" s="175" t="s">
        <v>959</v>
      </c>
      <c r="B32" s="175">
        <v>28</v>
      </c>
      <c r="C32" s="175" t="s">
        <v>1155</v>
      </c>
      <c r="D32" s="176" t="s">
        <v>876</v>
      </c>
      <c r="E32" s="306" t="s">
        <v>1232</v>
      </c>
      <c r="F32" s="307" t="s">
        <v>475</v>
      </c>
      <c r="G32" s="308" t="s">
        <v>1233</v>
      </c>
      <c r="H32" s="308"/>
      <c r="I32" s="182" t="s">
        <v>1234</v>
      </c>
      <c r="J32" s="212"/>
      <c r="K32" s="309">
        <v>25</v>
      </c>
      <c r="L32" s="250"/>
      <c r="M32" s="308">
        <v>100</v>
      </c>
      <c r="N32" s="308">
        <v>100</v>
      </c>
      <c r="O32" s="310">
        <v>168</v>
      </c>
      <c r="P32" s="311">
        <v>99</v>
      </c>
      <c r="Q32" s="312">
        <f t="shared" si="5"/>
        <v>0.40476190476190477</v>
      </c>
      <c r="R32" s="312">
        <f t="shared" si="5"/>
        <v>-1.0101010101010102E-2</v>
      </c>
      <c r="S32" s="313">
        <v>198</v>
      </c>
      <c r="T32" s="250"/>
      <c r="U32" s="251"/>
      <c r="V32" s="313"/>
      <c r="W32" s="175">
        <f t="shared" si="2"/>
        <v>8.5</v>
      </c>
      <c r="X32" s="250"/>
      <c r="Y32" s="252"/>
      <c r="Z32" s="314"/>
      <c r="AA32" s="255"/>
      <c r="AB32" s="255"/>
      <c r="AC32" s="255"/>
      <c r="AD32" s="255"/>
      <c r="AE32" s="256"/>
      <c r="AF32" s="257"/>
      <c r="AG32" s="257"/>
      <c r="AH32" s="257"/>
      <c r="AI32" s="257"/>
      <c r="AJ32" s="257"/>
      <c r="AK32" s="258"/>
      <c r="AL32" s="258"/>
      <c r="AM32" s="258"/>
      <c r="AN32" s="258"/>
      <c r="AO32" s="258"/>
      <c r="AP32" s="258"/>
      <c r="AQ32" s="258"/>
      <c r="AR32" s="258"/>
      <c r="AS32" s="258"/>
      <c r="AT32" s="258"/>
      <c r="AU32" s="258"/>
      <c r="AV32" s="258"/>
      <c r="AW32" s="258"/>
      <c r="AX32" s="258"/>
      <c r="AY32" s="258"/>
      <c r="AZ32" s="258"/>
      <c r="BA32" s="258"/>
      <c r="BB32" s="258"/>
      <c r="BC32" s="258"/>
      <c r="BD32" s="258"/>
      <c r="BE32" s="258"/>
      <c r="BF32" s="258"/>
      <c r="BG32" s="258"/>
      <c r="BH32" s="258"/>
      <c r="BI32" s="258"/>
      <c r="BJ32" s="258"/>
      <c r="BK32" s="258"/>
      <c r="BL32" s="258"/>
      <c r="BM32" s="258"/>
      <c r="BN32" s="258"/>
      <c r="BO32" s="258"/>
      <c r="BP32" s="258"/>
      <c r="BQ32" s="258"/>
      <c r="BR32" s="258"/>
      <c r="BS32" s="258"/>
      <c r="BT32" s="258"/>
      <c r="BU32" s="258"/>
      <c r="BV32" s="258"/>
      <c r="BW32" s="258"/>
      <c r="BX32" s="258"/>
      <c r="BY32" s="258"/>
      <c r="BZ32" s="258"/>
      <c r="CA32" s="258"/>
      <c r="CB32" s="258"/>
      <c r="CC32" s="258"/>
      <c r="CD32" s="258"/>
      <c r="CE32" s="258"/>
      <c r="CF32" s="258"/>
      <c r="CG32" s="258"/>
      <c r="CH32" s="258"/>
      <c r="CI32" s="258"/>
      <c r="CJ32" s="258"/>
      <c r="CK32" s="258"/>
      <c r="CL32" s="258"/>
      <c r="CM32" s="258"/>
      <c r="CN32" s="258"/>
      <c r="CO32" s="258"/>
      <c r="CP32" s="258"/>
      <c r="CQ32" s="258"/>
      <c r="CR32" s="258"/>
      <c r="CS32" s="258"/>
      <c r="CT32" s="258"/>
      <c r="CU32" s="258"/>
      <c r="CV32" s="258"/>
      <c r="CW32" s="258"/>
      <c r="CX32" s="258"/>
      <c r="CY32" s="258"/>
      <c r="CZ32" s="258"/>
      <c r="DA32" s="258"/>
      <c r="DB32" s="258"/>
      <c r="DC32" s="258"/>
      <c r="DD32" s="258"/>
      <c r="DE32" s="258"/>
      <c r="DF32" s="258"/>
      <c r="DG32" s="258"/>
      <c r="DH32" s="258"/>
      <c r="DI32" s="258"/>
      <c r="DJ32" s="258"/>
      <c r="DK32" s="258"/>
      <c r="DL32" s="258"/>
      <c r="DM32" s="258"/>
      <c r="DN32" s="258"/>
      <c r="DO32" s="258"/>
      <c r="DP32" s="258"/>
      <c r="DQ32" s="258"/>
      <c r="DR32" s="258"/>
      <c r="DS32" s="258"/>
      <c r="DT32" s="258"/>
      <c r="DU32" s="258"/>
      <c r="DV32" s="258"/>
      <c r="DW32" s="258"/>
      <c r="DX32" s="258"/>
      <c r="DY32" s="258"/>
      <c r="DZ32" s="258"/>
      <c r="EA32" s="258"/>
      <c r="EB32" s="258"/>
      <c r="EC32" s="258"/>
      <c r="ED32" s="258"/>
      <c r="EE32" s="258"/>
      <c r="EF32" s="258"/>
      <c r="EG32" s="258"/>
      <c r="EH32" s="258"/>
      <c r="EI32" s="258"/>
      <c r="EJ32" s="258"/>
      <c r="EK32" s="258"/>
      <c r="EL32" s="258"/>
      <c r="EM32" s="258"/>
      <c r="EN32" s="258"/>
      <c r="EO32" s="258"/>
      <c r="EP32" s="258"/>
      <c r="EQ32" s="258"/>
      <c r="ER32" s="258"/>
      <c r="ES32" s="258"/>
      <c r="ET32" s="258"/>
      <c r="EU32" s="258"/>
      <c r="EV32" s="258"/>
      <c r="EW32" s="258"/>
      <c r="EX32" s="258"/>
      <c r="EY32" s="258"/>
      <c r="EZ32" s="258"/>
      <c r="FA32" s="258"/>
      <c r="FB32" s="258"/>
      <c r="FC32" s="258"/>
      <c r="FD32" s="258"/>
      <c r="FE32" s="258"/>
      <c r="FF32" s="258"/>
      <c r="FG32" s="258"/>
      <c r="FH32" s="258"/>
      <c r="FI32" s="258"/>
      <c r="FJ32" s="258"/>
      <c r="FK32" s="258"/>
      <c r="FL32" s="258"/>
      <c r="FM32" s="258"/>
      <c r="FN32" s="258"/>
      <c r="FO32" s="258"/>
      <c r="FP32" s="258"/>
      <c r="FQ32" s="258"/>
      <c r="FR32" s="258"/>
      <c r="FS32" s="258"/>
      <c r="FT32" s="258"/>
      <c r="FU32" s="258"/>
      <c r="FV32" s="258"/>
      <c r="FW32" s="258"/>
      <c r="FX32" s="258"/>
      <c r="FY32" s="258"/>
      <c r="FZ32" s="258"/>
      <c r="GA32" s="258"/>
      <c r="GB32" s="258"/>
      <c r="GC32" s="258"/>
      <c r="GD32" s="258"/>
      <c r="GE32" s="258"/>
      <c r="GF32" s="258"/>
      <c r="GG32" s="258"/>
      <c r="GH32" s="258"/>
      <c r="GI32" s="258"/>
      <c r="GJ32" s="258"/>
      <c r="GK32" s="258"/>
      <c r="GL32" s="258"/>
      <c r="GM32" s="258"/>
      <c r="GN32" s="258"/>
      <c r="GO32" s="258"/>
      <c r="GP32" s="258"/>
      <c r="GQ32" s="258"/>
      <c r="GR32" s="258"/>
      <c r="GS32" s="258"/>
      <c r="GT32" s="258"/>
      <c r="GU32" s="258"/>
      <c r="GV32" s="258"/>
      <c r="GW32" s="258"/>
      <c r="GX32" s="258"/>
      <c r="GY32" s="258"/>
      <c r="GZ32" s="258"/>
      <c r="HA32" s="258"/>
      <c r="HB32" s="258"/>
      <c r="HC32" s="258"/>
      <c r="HD32" s="258"/>
      <c r="HE32" s="258"/>
      <c r="HF32" s="258"/>
      <c r="HG32" s="258"/>
      <c r="HH32" s="258"/>
      <c r="HI32" s="258"/>
      <c r="HJ32" s="258"/>
      <c r="HK32" s="258"/>
      <c r="HL32" s="258"/>
      <c r="HM32" s="258"/>
      <c r="HN32" s="258"/>
      <c r="HO32" s="258"/>
      <c r="HP32" s="258"/>
      <c r="HQ32" s="258"/>
      <c r="HR32" s="258"/>
      <c r="HS32" s="258"/>
      <c r="HT32" s="258"/>
      <c r="HU32" s="258"/>
      <c r="HV32" s="258"/>
      <c r="HW32" s="258"/>
      <c r="HX32" s="258"/>
      <c r="HY32" s="258"/>
      <c r="HZ32" s="258"/>
      <c r="IA32" s="258"/>
      <c r="IB32" s="258"/>
      <c r="IC32" s="258"/>
      <c r="ID32" s="258"/>
      <c r="IE32" s="258"/>
      <c r="IF32" s="258"/>
      <c r="IG32" s="258"/>
      <c r="IH32" s="258"/>
      <c r="II32" s="258"/>
      <c r="IJ32" s="258"/>
      <c r="IK32" s="258"/>
      <c r="IL32" s="258"/>
      <c r="IM32" s="258"/>
      <c r="IN32" s="258"/>
      <c r="IO32" s="258"/>
      <c r="IP32" s="258"/>
      <c r="IQ32" s="258"/>
      <c r="IR32" s="258"/>
      <c r="IS32" s="258"/>
      <c r="IT32" s="258"/>
      <c r="IU32" s="258"/>
      <c r="IV32" s="258"/>
      <c r="IW32" s="258"/>
    </row>
    <row r="33" spans="1:257" s="259" customFormat="1" ht="22.5" customHeight="1">
      <c r="A33" s="175" t="s">
        <v>959</v>
      </c>
      <c r="B33" s="175">
        <v>33</v>
      </c>
      <c r="C33" s="175" t="s">
        <v>1155</v>
      </c>
      <c r="D33" s="176" t="s">
        <v>876</v>
      </c>
      <c r="E33" s="306" t="s">
        <v>1235</v>
      </c>
      <c r="F33" s="307" t="s">
        <v>475</v>
      </c>
      <c r="G33" s="308" t="s">
        <v>1236</v>
      </c>
      <c r="H33" s="308"/>
      <c r="I33" s="182" t="s">
        <v>1237</v>
      </c>
      <c r="J33" s="212"/>
      <c r="K33" s="309">
        <v>139</v>
      </c>
      <c r="L33" s="250"/>
      <c r="M33" s="308">
        <v>100</v>
      </c>
      <c r="N33" s="308">
        <v>100</v>
      </c>
      <c r="O33" s="310">
        <v>168</v>
      </c>
      <c r="P33" s="311">
        <v>99</v>
      </c>
      <c r="Q33" s="312">
        <f t="shared" si="5"/>
        <v>0.40476190476190477</v>
      </c>
      <c r="R33" s="312">
        <f t="shared" si="5"/>
        <v>-1.0101010101010102E-2</v>
      </c>
      <c r="S33" s="313">
        <v>198</v>
      </c>
      <c r="T33" s="250"/>
      <c r="U33" s="251"/>
      <c r="V33" s="313"/>
      <c r="W33" s="175">
        <f t="shared" si="2"/>
        <v>8.5</v>
      </c>
      <c r="X33" s="250"/>
      <c r="Y33" s="252"/>
      <c r="Z33" s="314"/>
      <c r="AA33" s="255"/>
      <c r="AB33" s="255"/>
      <c r="AC33" s="255"/>
      <c r="AD33" s="255"/>
      <c r="AE33" s="256"/>
      <c r="AF33" s="257"/>
      <c r="AG33" s="257"/>
      <c r="AH33" s="257"/>
      <c r="AI33" s="257"/>
      <c r="AJ33" s="257"/>
      <c r="AK33" s="258"/>
      <c r="AL33" s="258"/>
      <c r="AM33" s="258"/>
      <c r="AN33" s="258"/>
      <c r="AO33" s="258"/>
      <c r="AP33" s="258"/>
      <c r="AQ33" s="258"/>
      <c r="AR33" s="258"/>
      <c r="AS33" s="258"/>
      <c r="AT33" s="258"/>
      <c r="AU33" s="258"/>
      <c r="AV33" s="258"/>
      <c r="AW33" s="258"/>
      <c r="AX33" s="258"/>
      <c r="AY33" s="258"/>
      <c r="AZ33" s="258"/>
      <c r="BA33" s="258"/>
      <c r="BB33" s="258"/>
      <c r="BC33" s="258"/>
      <c r="BD33" s="258"/>
      <c r="BE33" s="258"/>
      <c r="BF33" s="258"/>
      <c r="BG33" s="258"/>
      <c r="BH33" s="258"/>
      <c r="BI33" s="258"/>
      <c r="BJ33" s="258"/>
      <c r="BK33" s="258"/>
      <c r="BL33" s="258"/>
      <c r="BM33" s="258"/>
      <c r="BN33" s="258"/>
      <c r="BO33" s="258"/>
      <c r="BP33" s="258"/>
      <c r="BQ33" s="258"/>
      <c r="BR33" s="258"/>
      <c r="BS33" s="258"/>
      <c r="BT33" s="258"/>
      <c r="BU33" s="258"/>
      <c r="BV33" s="258"/>
      <c r="BW33" s="258"/>
      <c r="BX33" s="258"/>
      <c r="BY33" s="258"/>
      <c r="BZ33" s="258"/>
      <c r="CA33" s="258"/>
      <c r="CB33" s="258"/>
      <c r="CC33" s="258"/>
      <c r="CD33" s="258"/>
      <c r="CE33" s="258"/>
      <c r="CF33" s="258"/>
      <c r="CG33" s="258"/>
      <c r="CH33" s="258"/>
      <c r="CI33" s="258"/>
      <c r="CJ33" s="258"/>
      <c r="CK33" s="258"/>
      <c r="CL33" s="258"/>
      <c r="CM33" s="258"/>
      <c r="CN33" s="258"/>
      <c r="CO33" s="258"/>
      <c r="CP33" s="258"/>
      <c r="CQ33" s="258"/>
      <c r="CR33" s="258"/>
      <c r="CS33" s="258"/>
      <c r="CT33" s="258"/>
      <c r="CU33" s="258"/>
      <c r="CV33" s="258"/>
      <c r="CW33" s="258"/>
      <c r="CX33" s="258"/>
      <c r="CY33" s="258"/>
      <c r="CZ33" s="258"/>
      <c r="DA33" s="258"/>
      <c r="DB33" s="258"/>
      <c r="DC33" s="258"/>
      <c r="DD33" s="258"/>
      <c r="DE33" s="258"/>
      <c r="DF33" s="258"/>
      <c r="DG33" s="258"/>
      <c r="DH33" s="258"/>
      <c r="DI33" s="258"/>
      <c r="DJ33" s="258"/>
      <c r="DK33" s="258"/>
      <c r="DL33" s="258"/>
      <c r="DM33" s="258"/>
      <c r="DN33" s="258"/>
      <c r="DO33" s="258"/>
      <c r="DP33" s="258"/>
      <c r="DQ33" s="258"/>
      <c r="DR33" s="258"/>
      <c r="DS33" s="258"/>
      <c r="DT33" s="258"/>
      <c r="DU33" s="258"/>
      <c r="DV33" s="258"/>
      <c r="DW33" s="258"/>
      <c r="DX33" s="258"/>
      <c r="DY33" s="258"/>
      <c r="DZ33" s="258"/>
      <c r="EA33" s="258"/>
      <c r="EB33" s="258"/>
      <c r="EC33" s="258"/>
      <c r="ED33" s="258"/>
      <c r="EE33" s="258"/>
      <c r="EF33" s="258"/>
      <c r="EG33" s="258"/>
      <c r="EH33" s="258"/>
      <c r="EI33" s="258"/>
      <c r="EJ33" s="258"/>
      <c r="EK33" s="258"/>
      <c r="EL33" s="258"/>
      <c r="EM33" s="258"/>
      <c r="EN33" s="258"/>
      <c r="EO33" s="258"/>
      <c r="EP33" s="258"/>
      <c r="EQ33" s="258"/>
      <c r="ER33" s="258"/>
      <c r="ES33" s="258"/>
      <c r="ET33" s="258"/>
      <c r="EU33" s="258"/>
      <c r="EV33" s="258"/>
      <c r="EW33" s="258"/>
      <c r="EX33" s="258"/>
      <c r="EY33" s="258"/>
      <c r="EZ33" s="258"/>
      <c r="FA33" s="258"/>
      <c r="FB33" s="258"/>
      <c r="FC33" s="258"/>
      <c r="FD33" s="258"/>
      <c r="FE33" s="258"/>
      <c r="FF33" s="258"/>
      <c r="FG33" s="258"/>
      <c r="FH33" s="258"/>
      <c r="FI33" s="258"/>
      <c r="FJ33" s="258"/>
      <c r="FK33" s="258"/>
      <c r="FL33" s="258"/>
      <c r="FM33" s="258"/>
      <c r="FN33" s="258"/>
      <c r="FO33" s="258"/>
      <c r="FP33" s="258"/>
      <c r="FQ33" s="258"/>
      <c r="FR33" s="258"/>
      <c r="FS33" s="258"/>
      <c r="FT33" s="258"/>
      <c r="FU33" s="258"/>
      <c r="FV33" s="258"/>
      <c r="FW33" s="258"/>
      <c r="FX33" s="258"/>
      <c r="FY33" s="258"/>
      <c r="FZ33" s="258"/>
      <c r="GA33" s="258"/>
      <c r="GB33" s="258"/>
      <c r="GC33" s="258"/>
      <c r="GD33" s="258"/>
      <c r="GE33" s="258"/>
      <c r="GF33" s="258"/>
      <c r="GG33" s="258"/>
      <c r="GH33" s="258"/>
      <c r="GI33" s="258"/>
      <c r="GJ33" s="258"/>
      <c r="GK33" s="258"/>
      <c r="GL33" s="258"/>
      <c r="GM33" s="258"/>
      <c r="GN33" s="258"/>
      <c r="GO33" s="258"/>
      <c r="GP33" s="258"/>
      <c r="GQ33" s="258"/>
      <c r="GR33" s="258"/>
      <c r="GS33" s="258"/>
      <c r="GT33" s="258"/>
      <c r="GU33" s="258"/>
      <c r="GV33" s="258"/>
      <c r="GW33" s="258"/>
      <c r="GX33" s="258"/>
      <c r="GY33" s="258"/>
      <c r="GZ33" s="258"/>
      <c r="HA33" s="258"/>
      <c r="HB33" s="258"/>
      <c r="HC33" s="258"/>
      <c r="HD33" s="258"/>
      <c r="HE33" s="258"/>
      <c r="HF33" s="258"/>
      <c r="HG33" s="258"/>
      <c r="HH33" s="258"/>
      <c r="HI33" s="258"/>
      <c r="HJ33" s="258"/>
      <c r="HK33" s="258"/>
      <c r="HL33" s="258"/>
      <c r="HM33" s="258"/>
      <c r="HN33" s="258"/>
      <c r="HO33" s="258"/>
      <c r="HP33" s="258"/>
      <c r="HQ33" s="258"/>
      <c r="HR33" s="258"/>
      <c r="HS33" s="258"/>
      <c r="HT33" s="258"/>
      <c r="HU33" s="258"/>
      <c r="HV33" s="258"/>
      <c r="HW33" s="258"/>
      <c r="HX33" s="258"/>
      <c r="HY33" s="258"/>
      <c r="HZ33" s="258"/>
      <c r="IA33" s="258"/>
      <c r="IB33" s="258"/>
      <c r="IC33" s="258"/>
      <c r="ID33" s="258"/>
      <c r="IE33" s="258"/>
      <c r="IF33" s="258"/>
      <c r="IG33" s="258"/>
      <c r="IH33" s="258"/>
      <c r="II33" s="258"/>
      <c r="IJ33" s="258"/>
      <c r="IK33" s="258"/>
      <c r="IL33" s="258"/>
      <c r="IM33" s="258"/>
      <c r="IN33" s="258"/>
      <c r="IO33" s="258"/>
      <c r="IP33" s="258"/>
      <c r="IQ33" s="258"/>
      <c r="IR33" s="258"/>
      <c r="IS33" s="258"/>
      <c r="IT33" s="258"/>
      <c r="IU33" s="258"/>
      <c r="IV33" s="258"/>
      <c r="IW33" s="258"/>
    </row>
  </sheetData>
  <mergeCells count="24">
    <mergeCell ref="O2:P2"/>
    <mergeCell ref="A1:K1"/>
    <mergeCell ref="L1:Z1"/>
    <mergeCell ref="AA1:AC1"/>
    <mergeCell ref="AD1:AD3"/>
    <mergeCell ref="A2:A3"/>
    <mergeCell ref="B2:B3"/>
    <mergeCell ref="C2:C3"/>
    <mergeCell ref="D2:D3"/>
    <mergeCell ref="E2:E3"/>
    <mergeCell ref="G2:G3"/>
    <mergeCell ref="H2:H3"/>
    <mergeCell ref="I2:I3"/>
    <mergeCell ref="J2:J3"/>
    <mergeCell ref="K2:K3"/>
    <mergeCell ref="M2:N2"/>
    <mergeCell ref="AB2:AB3"/>
    <mergeCell ref="AC2:AC3"/>
    <mergeCell ref="Q2:R2"/>
    <mergeCell ref="S2:V2"/>
    <mergeCell ref="X2:X3"/>
    <mergeCell ref="Y2:Y3"/>
    <mergeCell ref="Z2:Z3"/>
    <mergeCell ref="AA2:AA3"/>
  </mergeCells>
  <phoneticPr fontId="1" type="noConversion"/>
  <hyperlinks>
    <hyperlink ref="J6" r:id="rId1"/>
    <hyperlink ref="J7" r:id="rId2"/>
    <hyperlink ref="J8" r:id="rId3"/>
    <hyperlink ref="J9" r:id="rId4"/>
    <hyperlink ref="J18" r:id="rId5"/>
    <hyperlink ref="J10" r:id="rId6"/>
    <hyperlink ref="J11" r:id="rId7"/>
    <hyperlink ref="J12" r:id="rId8"/>
    <hyperlink ref="J13" r:id="rId9"/>
    <hyperlink ref="J14" r:id="rId10"/>
    <hyperlink ref="J15" r:id="rId11"/>
    <hyperlink ref="J16" r:id="rId12"/>
    <hyperlink ref="J17" r:id="rId13"/>
    <hyperlink ref="S32" r:id="rId14" display="http://detail.tmall.com/item.htm?spm=a220m.1000858.1000725.7.yTyeYn&amp;id=17210973856&amp;user_id=1138030372&amp;is_b=1&amp;cat_id=2&amp;q=%B5%CF%CA%BF%C4%E1%C0%AD%B8%CB%CF%E4&amp;rn=8dcf44e3a471ae1d3e7f751a8f7cf043"/>
  </hyperlinks>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AD24"/>
  <sheetViews>
    <sheetView topLeftCell="F1" workbookViewId="0">
      <selection activeCell="V4" sqref="V4:V24"/>
    </sheetView>
  </sheetViews>
  <sheetFormatPr defaultRowHeight="13.5"/>
  <sheetData>
    <row r="1" spans="1:30" s="44" customFormat="1" ht="18" customHeight="1">
      <c r="A1" s="608" t="s">
        <v>381</v>
      </c>
      <c r="B1" s="609"/>
      <c r="C1" s="610"/>
      <c r="D1" s="610"/>
      <c r="E1" s="610"/>
      <c r="F1" s="610"/>
      <c r="G1" s="610"/>
      <c r="H1" s="610"/>
      <c r="I1" s="610"/>
      <c r="J1" s="611"/>
      <c r="K1" s="612"/>
      <c r="L1" s="610"/>
      <c r="M1" s="610"/>
      <c r="N1" s="610"/>
      <c r="O1" s="610"/>
      <c r="P1" s="610"/>
      <c r="Q1" s="610"/>
      <c r="R1" s="610"/>
      <c r="S1" s="610"/>
      <c r="T1" s="610"/>
      <c r="U1" s="610"/>
      <c r="V1" s="610"/>
      <c r="W1" s="610"/>
      <c r="X1" s="610"/>
      <c r="Y1" s="611"/>
      <c r="Z1" s="613" t="s">
        <v>1</v>
      </c>
      <c r="AA1" s="610"/>
      <c r="AB1" s="611"/>
      <c r="AC1" s="614" t="s">
        <v>2</v>
      </c>
    </row>
    <row r="2" spans="1:30" s="44" customFormat="1" ht="24.75" customHeight="1">
      <c r="A2" s="617" t="s">
        <v>3</v>
      </c>
      <c r="B2" s="617" t="s">
        <v>4</v>
      </c>
      <c r="C2" s="617" t="s">
        <v>382</v>
      </c>
      <c r="D2" s="617" t="s">
        <v>383</v>
      </c>
      <c r="E2" s="45" t="s">
        <v>8</v>
      </c>
      <c r="F2" s="617" t="s">
        <v>9</v>
      </c>
      <c r="G2" s="604" t="s">
        <v>10</v>
      </c>
      <c r="H2" s="617" t="s">
        <v>11</v>
      </c>
      <c r="I2" s="604" t="s">
        <v>384</v>
      </c>
      <c r="J2" s="617" t="s">
        <v>385</v>
      </c>
      <c r="K2" s="45" t="s">
        <v>14</v>
      </c>
      <c r="L2" s="605" t="s">
        <v>15</v>
      </c>
      <c r="M2" s="606"/>
      <c r="N2" s="601" t="s">
        <v>386</v>
      </c>
      <c r="O2" s="607"/>
      <c r="P2" s="601" t="s">
        <v>387</v>
      </c>
      <c r="Q2" s="607"/>
      <c r="R2" s="601" t="s">
        <v>388</v>
      </c>
      <c r="S2" s="602"/>
      <c r="T2" s="602"/>
      <c r="U2" s="603"/>
      <c r="V2" s="46" t="s">
        <v>389</v>
      </c>
      <c r="W2" s="604" t="s">
        <v>20</v>
      </c>
      <c r="X2" s="604" t="s">
        <v>21</v>
      </c>
      <c r="Y2" s="604" t="s">
        <v>22</v>
      </c>
      <c r="Z2" s="593" t="s">
        <v>23</v>
      </c>
      <c r="AA2" s="593" t="s">
        <v>24</v>
      </c>
      <c r="AB2" s="593" t="s">
        <v>25</v>
      </c>
      <c r="AC2" s="615"/>
    </row>
    <row r="3" spans="1:30" s="44" customFormat="1" ht="24.75" customHeight="1">
      <c r="A3" s="618"/>
      <c r="B3" s="618"/>
      <c r="C3" s="618"/>
      <c r="D3" s="618"/>
      <c r="E3" s="47" t="s">
        <v>390</v>
      </c>
      <c r="F3" s="619"/>
      <c r="G3" s="620"/>
      <c r="H3" s="619"/>
      <c r="I3" s="620"/>
      <c r="J3" s="618"/>
      <c r="K3" s="47" t="s">
        <v>27</v>
      </c>
      <c r="L3" s="48" t="s">
        <v>28</v>
      </c>
      <c r="M3" s="48" t="s">
        <v>391</v>
      </c>
      <c r="N3" s="49" t="s">
        <v>28</v>
      </c>
      <c r="O3" s="49" t="s">
        <v>392</v>
      </c>
      <c r="P3" s="49" t="s">
        <v>28</v>
      </c>
      <c r="Q3" s="48" t="s">
        <v>392</v>
      </c>
      <c r="R3" s="47" t="s">
        <v>31</v>
      </c>
      <c r="S3" s="47" t="s">
        <v>32</v>
      </c>
      <c r="T3" s="47" t="s">
        <v>33</v>
      </c>
      <c r="U3" s="47" t="s">
        <v>34</v>
      </c>
      <c r="V3" s="50" t="s">
        <v>394</v>
      </c>
      <c r="W3" s="594"/>
      <c r="X3" s="594"/>
      <c r="Y3" s="594"/>
      <c r="Z3" s="594"/>
      <c r="AA3" s="594"/>
      <c r="AB3" s="594"/>
      <c r="AC3" s="616"/>
    </row>
    <row r="4" spans="1:30" s="118" customFormat="1" ht="16.5" customHeight="1">
      <c r="A4" s="110" t="s">
        <v>785</v>
      </c>
      <c r="B4" s="110">
        <v>1</v>
      </c>
      <c r="C4" s="665" t="s">
        <v>786</v>
      </c>
      <c r="D4" s="672" t="s">
        <v>787</v>
      </c>
      <c r="E4" s="665" t="s">
        <v>475</v>
      </c>
      <c r="F4" s="111" t="s">
        <v>788</v>
      </c>
      <c r="G4" s="111" t="s">
        <v>788</v>
      </c>
      <c r="H4" s="112" t="s">
        <v>789</v>
      </c>
      <c r="I4" s="113" t="s">
        <v>790</v>
      </c>
      <c r="J4" s="78" t="s">
        <v>791</v>
      </c>
      <c r="K4" s="78"/>
      <c r="L4" s="114">
        <v>87</v>
      </c>
      <c r="M4" s="115">
        <v>73.95</v>
      </c>
      <c r="N4" s="116">
        <v>99</v>
      </c>
      <c r="O4" s="115">
        <v>69</v>
      </c>
      <c r="P4" s="117">
        <f t="shared" ref="P4:Q19" si="0">(N4-L4)/N4</f>
        <v>0.12121212121212122</v>
      </c>
      <c r="Q4" s="105">
        <f t="shared" si="0"/>
        <v>-7.1739130434782653E-2</v>
      </c>
      <c r="R4" s="59">
        <v>129</v>
      </c>
      <c r="U4" s="59">
        <v>141.9</v>
      </c>
      <c r="V4" s="63">
        <f>M4-O4</f>
        <v>4.9500000000000028</v>
      </c>
      <c r="AD4" s="119"/>
    </row>
    <row r="5" spans="1:30" s="118" customFormat="1" ht="16.5" customHeight="1">
      <c r="A5" s="110" t="s">
        <v>785</v>
      </c>
      <c r="B5" s="110">
        <v>2</v>
      </c>
      <c r="C5" s="665"/>
      <c r="D5" s="672"/>
      <c r="E5" s="665" t="s">
        <v>475</v>
      </c>
      <c r="F5" s="111" t="s">
        <v>792</v>
      </c>
      <c r="G5" s="111" t="s">
        <v>792</v>
      </c>
      <c r="H5" s="116" t="s">
        <v>793</v>
      </c>
      <c r="I5" s="113" t="s">
        <v>794</v>
      </c>
      <c r="J5" s="78">
        <v>13</v>
      </c>
      <c r="K5" s="78"/>
      <c r="L5" s="114">
        <v>35</v>
      </c>
      <c r="M5" s="115">
        <v>29.75</v>
      </c>
      <c r="N5" s="116">
        <v>39</v>
      </c>
      <c r="O5" s="115">
        <v>29.9</v>
      </c>
      <c r="P5" s="117">
        <f t="shared" si="0"/>
        <v>0.10256410256410256</v>
      </c>
      <c r="Q5" s="120">
        <f t="shared" si="0"/>
        <v>5.0167224080267083E-3</v>
      </c>
      <c r="R5" s="59">
        <v>49</v>
      </c>
      <c r="U5" s="59">
        <v>53.900000000000006</v>
      </c>
      <c r="V5" s="63">
        <f t="shared" ref="V5:V23" si="1">M5-O5</f>
        <v>-0.14999999999999858</v>
      </c>
      <c r="AD5" s="119"/>
    </row>
    <row r="6" spans="1:30" s="118" customFormat="1" ht="16.5" customHeight="1">
      <c r="A6" s="110" t="s">
        <v>785</v>
      </c>
      <c r="B6" s="110">
        <v>3</v>
      </c>
      <c r="C6" s="665"/>
      <c r="D6" s="672"/>
      <c r="E6" s="665" t="s">
        <v>475</v>
      </c>
      <c r="F6" s="111" t="s">
        <v>795</v>
      </c>
      <c r="G6" s="111" t="s">
        <v>795</v>
      </c>
      <c r="H6" s="116" t="s">
        <v>796</v>
      </c>
      <c r="I6" s="113" t="s">
        <v>797</v>
      </c>
      <c r="J6" s="78" t="s">
        <v>798</v>
      </c>
      <c r="K6" s="78"/>
      <c r="L6" s="114">
        <v>36</v>
      </c>
      <c r="M6" s="115">
        <v>30.599999999999998</v>
      </c>
      <c r="N6" s="116">
        <v>39</v>
      </c>
      <c r="O6" s="115">
        <v>19.899999999999999</v>
      </c>
      <c r="P6" s="117">
        <f t="shared" si="0"/>
        <v>7.6923076923076927E-2</v>
      </c>
      <c r="Q6" s="105">
        <f t="shared" si="0"/>
        <v>-0.53768844221105527</v>
      </c>
      <c r="R6" s="59">
        <v>54</v>
      </c>
      <c r="U6" s="59">
        <v>59.400000000000006</v>
      </c>
      <c r="V6" s="63">
        <f t="shared" si="1"/>
        <v>10.7</v>
      </c>
      <c r="AD6" s="119"/>
    </row>
    <row r="7" spans="1:30" s="118" customFormat="1" ht="16.5" customHeight="1">
      <c r="A7" s="110" t="s">
        <v>799</v>
      </c>
      <c r="B7" s="110">
        <v>4</v>
      </c>
      <c r="C7" s="665"/>
      <c r="D7" s="672"/>
      <c r="E7" s="665" t="s">
        <v>475</v>
      </c>
      <c r="F7" s="111" t="s">
        <v>800</v>
      </c>
      <c r="G7" s="111" t="s">
        <v>800</v>
      </c>
      <c r="H7" s="112" t="s">
        <v>801</v>
      </c>
      <c r="I7" s="113" t="s">
        <v>802</v>
      </c>
      <c r="J7" s="121" t="s">
        <v>803</v>
      </c>
      <c r="K7" s="78"/>
      <c r="L7" s="114">
        <v>44</v>
      </c>
      <c r="M7" s="115">
        <v>37.4</v>
      </c>
      <c r="N7" s="116">
        <v>48</v>
      </c>
      <c r="O7" s="115">
        <v>38</v>
      </c>
      <c r="P7" s="117">
        <f t="shared" si="0"/>
        <v>8.3333333333333329E-2</v>
      </c>
      <c r="Q7" s="120">
        <f t="shared" si="0"/>
        <v>1.5789473684210565E-2</v>
      </c>
      <c r="R7" s="59">
        <v>59</v>
      </c>
      <c r="U7" s="59">
        <v>64.900000000000006</v>
      </c>
      <c r="V7" s="63">
        <f t="shared" si="1"/>
        <v>-0.60000000000000142</v>
      </c>
      <c r="AD7" s="119"/>
    </row>
    <row r="8" spans="1:30" s="118" customFormat="1" ht="16.5" customHeight="1">
      <c r="A8" s="110" t="s">
        <v>785</v>
      </c>
      <c r="B8" s="110">
        <v>5</v>
      </c>
      <c r="C8" s="665"/>
      <c r="D8" s="672"/>
      <c r="E8" s="665" t="s">
        <v>475</v>
      </c>
      <c r="F8" s="111" t="s">
        <v>804</v>
      </c>
      <c r="G8" s="111" t="s">
        <v>804</v>
      </c>
      <c r="H8" s="116" t="s">
        <v>805</v>
      </c>
      <c r="I8" s="113" t="s">
        <v>806</v>
      </c>
      <c r="J8" s="78" t="s">
        <v>807</v>
      </c>
      <c r="K8" s="78"/>
      <c r="L8" s="114">
        <v>115</v>
      </c>
      <c r="M8" s="115">
        <v>104.72</v>
      </c>
      <c r="N8" s="116">
        <v>139</v>
      </c>
      <c r="O8" s="115">
        <v>118</v>
      </c>
      <c r="P8" s="117">
        <f t="shared" si="0"/>
        <v>0.17266187050359713</v>
      </c>
      <c r="Q8" s="105">
        <f t="shared" si="0"/>
        <v>0.11254237288135595</v>
      </c>
      <c r="R8" s="59">
        <v>186</v>
      </c>
      <c r="U8" s="59">
        <v>204.60000000000002</v>
      </c>
      <c r="V8" s="63">
        <f t="shared" si="1"/>
        <v>-13.280000000000001</v>
      </c>
      <c r="AD8" s="119"/>
    </row>
    <row r="9" spans="1:30" s="118" customFormat="1" ht="16.5" customHeight="1">
      <c r="A9" s="110" t="s">
        <v>785</v>
      </c>
      <c r="B9" s="110">
        <v>6</v>
      </c>
      <c r="C9" s="665"/>
      <c r="D9" s="672"/>
      <c r="E9" s="665" t="s">
        <v>475</v>
      </c>
      <c r="F9" s="111" t="s">
        <v>808</v>
      </c>
      <c r="G9" s="111" t="s">
        <v>808</v>
      </c>
      <c r="H9" s="112" t="s">
        <v>809</v>
      </c>
      <c r="I9" s="113" t="s">
        <v>810</v>
      </c>
      <c r="J9" s="78" t="s">
        <v>811</v>
      </c>
      <c r="K9" s="78"/>
      <c r="L9" s="114">
        <v>135</v>
      </c>
      <c r="M9" s="115">
        <v>125.75</v>
      </c>
      <c r="N9" s="116">
        <v>179</v>
      </c>
      <c r="O9" s="115">
        <v>136</v>
      </c>
      <c r="P9" s="117">
        <f t="shared" si="0"/>
        <v>0.24581005586592178</v>
      </c>
      <c r="Q9" s="105">
        <f t="shared" si="0"/>
        <v>7.5367647058823525E-2</v>
      </c>
      <c r="R9" s="59">
        <v>199</v>
      </c>
      <c r="U9" s="59">
        <v>218.9</v>
      </c>
      <c r="V9" s="63">
        <f t="shared" si="1"/>
        <v>-10.25</v>
      </c>
      <c r="AD9" s="119"/>
    </row>
    <row r="10" spans="1:30" s="118" customFormat="1" ht="16.5" customHeight="1">
      <c r="A10" s="110" t="s">
        <v>785</v>
      </c>
      <c r="B10" s="110">
        <v>7</v>
      </c>
      <c r="C10" s="665"/>
      <c r="D10" s="672"/>
      <c r="E10" s="665" t="s">
        <v>475</v>
      </c>
      <c r="F10" s="111" t="s">
        <v>812</v>
      </c>
      <c r="G10" s="111" t="s">
        <v>812</v>
      </c>
      <c r="H10" s="116" t="s">
        <v>813</v>
      </c>
      <c r="I10" s="113" t="s">
        <v>814</v>
      </c>
      <c r="J10" s="78" t="s">
        <v>815</v>
      </c>
      <c r="K10" s="78"/>
      <c r="L10" s="114">
        <v>95</v>
      </c>
      <c r="M10" s="115">
        <v>80.75</v>
      </c>
      <c r="N10" s="116">
        <v>119</v>
      </c>
      <c r="O10" s="115">
        <v>88</v>
      </c>
      <c r="P10" s="117">
        <f t="shared" si="0"/>
        <v>0.20168067226890757</v>
      </c>
      <c r="Q10" s="105">
        <f t="shared" si="0"/>
        <v>8.2386363636363633E-2</v>
      </c>
      <c r="R10" s="59">
        <v>136</v>
      </c>
      <c r="U10" s="59">
        <v>149.6</v>
      </c>
      <c r="V10" s="63">
        <f t="shared" si="1"/>
        <v>-7.25</v>
      </c>
      <c r="AD10" s="119"/>
    </row>
    <row r="11" spans="1:30" s="118" customFormat="1" ht="16.5" customHeight="1">
      <c r="A11" s="110" t="s">
        <v>785</v>
      </c>
      <c r="B11" s="110">
        <v>8</v>
      </c>
      <c r="C11" s="665"/>
      <c r="D11" s="672"/>
      <c r="E11" s="665" t="s">
        <v>475</v>
      </c>
      <c r="F11" s="111" t="s">
        <v>816</v>
      </c>
      <c r="G11" s="111" t="s">
        <v>816</v>
      </c>
      <c r="H11" s="116" t="s">
        <v>817</v>
      </c>
      <c r="I11" s="113" t="s">
        <v>818</v>
      </c>
      <c r="J11" s="78">
        <v>3</v>
      </c>
      <c r="K11" s="78"/>
      <c r="L11" s="114">
        <v>89</v>
      </c>
      <c r="M11" s="115">
        <v>75.649999999999991</v>
      </c>
      <c r="N11" s="116">
        <v>99</v>
      </c>
      <c r="O11" s="115">
        <v>79</v>
      </c>
      <c r="P11" s="117">
        <f t="shared" si="0"/>
        <v>0.10101010101010101</v>
      </c>
      <c r="Q11" s="120">
        <f t="shared" si="0"/>
        <v>4.2405063291139349E-2</v>
      </c>
      <c r="R11" s="59">
        <v>134</v>
      </c>
      <c r="U11" s="59">
        <v>147.4</v>
      </c>
      <c r="V11" s="63">
        <f t="shared" si="1"/>
        <v>-3.3500000000000085</v>
      </c>
      <c r="AD11" s="119"/>
    </row>
    <row r="12" spans="1:30" s="118" customFormat="1" ht="16.5" customHeight="1">
      <c r="A12" s="110" t="s">
        <v>785</v>
      </c>
      <c r="B12" s="110">
        <v>9</v>
      </c>
      <c r="C12" s="665"/>
      <c r="D12" s="672"/>
      <c r="E12" s="665" t="s">
        <v>475</v>
      </c>
      <c r="F12" s="111" t="s">
        <v>819</v>
      </c>
      <c r="G12" s="111" t="s">
        <v>819</v>
      </c>
      <c r="H12" s="112" t="s">
        <v>820</v>
      </c>
      <c r="I12" s="113" t="s">
        <v>821</v>
      </c>
      <c r="J12" s="78" t="s">
        <v>822</v>
      </c>
      <c r="K12" s="78"/>
      <c r="L12" s="122">
        <v>140</v>
      </c>
      <c r="M12" s="123">
        <v>123.45</v>
      </c>
      <c r="N12" s="124">
        <v>169</v>
      </c>
      <c r="O12" s="123">
        <v>129</v>
      </c>
      <c r="P12" s="117">
        <f t="shared" si="0"/>
        <v>0.17159763313609466</v>
      </c>
      <c r="Q12" s="120">
        <f t="shared" si="0"/>
        <v>4.3023255813953463E-2</v>
      </c>
      <c r="R12" s="59">
        <v>595</v>
      </c>
      <c r="U12" s="59">
        <v>108.9</v>
      </c>
      <c r="V12" s="63">
        <f t="shared" si="1"/>
        <v>-5.5499999999999972</v>
      </c>
      <c r="AD12" s="119"/>
    </row>
    <row r="13" spans="1:30" s="118" customFormat="1" ht="16.5" customHeight="1">
      <c r="A13" s="110" t="s">
        <v>785</v>
      </c>
      <c r="B13" s="110">
        <v>10</v>
      </c>
      <c r="C13" s="665"/>
      <c r="D13" s="672"/>
      <c r="E13" s="665" t="s">
        <v>475</v>
      </c>
      <c r="F13" s="111" t="s">
        <v>823</v>
      </c>
      <c r="G13" s="111" t="s">
        <v>823</v>
      </c>
      <c r="H13" s="112" t="s">
        <v>824</v>
      </c>
      <c r="I13" s="113" t="s">
        <v>825</v>
      </c>
      <c r="J13" s="78" t="s">
        <v>826</v>
      </c>
      <c r="K13" s="78"/>
      <c r="L13" s="114">
        <v>108</v>
      </c>
      <c r="M13" s="115">
        <v>109.27</v>
      </c>
      <c r="N13" s="116">
        <v>119</v>
      </c>
      <c r="O13" s="115">
        <v>119</v>
      </c>
      <c r="P13" s="117">
        <f t="shared" si="0"/>
        <v>9.2436974789915971E-2</v>
      </c>
      <c r="Q13" s="105">
        <f t="shared" si="0"/>
        <v>8.1764705882352975E-2</v>
      </c>
      <c r="R13" s="59">
        <v>136</v>
      </c>
      <c r="U13" s="59">
        <v>149.6</v>
      </c>
      <c r="V13" s="63">
        <f t="shared" si="1"/>
        <v>-9.730000000000004</v>
      </c>
      <c r="AD13" s="119"/>
    </row>
    <row r="14" spans="1:30" s="118" customFormat="1" ht="16.5" customHeight="1">
      <c r="A14" s="110" t="s">
        <v>785</v>
      </c>
      <c r="B14" s="110">
        <v>11</v>
      </c>
      <c r="C14" s="665"/>
      <c r="D14" s="672"/>
      <c r="E14" s="665" t="s">
        <v>827</v>
      </c>
      <c r="F14" s="111" t="s">
        <v>828</v>
      </c>
      <c r="G14" s="111" t="s">
        <v>828</v>
      </c>
      <c r="H14" s="112" t="s">
        <v>829</v>
      </c>
      <c r="I14" s="113" t="s">
        <v>830</v>
      </c>
      <c r="J14" s="78">
        <v>11</v>
      </c>
      <c r="K14" s="78"/>
      <c r="L14" s="114">
        <v>72</v>
      </c>
      <c r="M14" s="115">
        <v>75.83</v>
      </c>
      <c r="N14" s="116">
        <v>88</v>
      </c>
      <c r="O14" s="115">
        <v>82</v>
      </c>
      <c r="P14" s="117">
        <f t="shared" si="0"/>
        <v>0.18181818181818182</v>
      </c>
      <c r="Q14" s="105">
        <f t="shared" si="0"/>
        <v>7.5243902439024415E-2</v>
      </c>
      <c r="R14" s="59">
        <v>88</v>
      </c>
      <c r="U14" s="59">
        <v>96.8</v>
      </c>
      <c r="V14" s="63">
        <f t="shared" si="1"/>
        <v>-6.1700000000000017</v>
      </c>
      <c r="AD14" s="119"/>
    </row>
    <row r="15" spans="1:30" s="118" customFormat="1" ht="16.5" customHeight="1">
      <c r="A15" s="110" t="s">
        <v>785</v>
      </c>
      <c r="B15" s="110">
        <v>12</v>
      </c>
      <c r="C15" s="665"/>
      <c r="D15" s="672"/>
      <c r="E15" s="665" t="s">
        <v>475</v>
      </c>
      <c r="F15" s="111" t="s">
        <v>831</v>
      </c>
      <c r="G15" s="111" t="s">
        <v>831</v>
      </c>
      <c r="H15" s="112" t="s">
        <v>832</v>
      </c>
      <c r="I15" s="113" t="s">
        <v>833</v>
      </c>
      <c r="J15" s="78">
        <v>5</v>
      </c>
      <c r="K15" s="78"/>
      <c r="L15" s="114">
        <v>141</v>
      </c>
      <c r="M15" s="115">
        <v>176</v>
      </c>
      <c r="N15" s="116">
        <v>159</v>
      </c>
      <c r="O15" s="115">
        <v>192</v>
      </c>
      <c r="P15" s="117">
        <f t="shared" si="0"/>
        <v>0.11320754716981132</v>
      </c>
      <c r="Q15" s="105">
        <f t="shared" si="0"/>
        <v>8.3333333333333329E-2</v>
      </c>
      <c r="R15" s="59">
        <v>179</v>
      </c>
      <c r="U15" s="59">
        <v>196.9</v>
      </c>
      <c r="V15" s="63">
        <f t="shared" si="1"/>
        <v>-16</v>
      </c>
      <c r="AD15" s="119"/>
    </row>
    <row r="16" spans="1:30" s="118" customFormat="1" ht="16.5" customHeight="1">
      <c r="A16" s="110" t="s">
        <v>785</v>
      </c>
      <c r="B16" s="110">
        <v>13</v>
      </c>
      <c r="C16" s="665"/>
      <c r="D16" s="672"/>
      <c r="E16" s="665" t="s">
        <v>475</v>
      </c>
      <c r="F16" s="111" t="s">
        <v>834</v>
      </c>
      <c r="G16" s="111" t="s">
        <v>834</v>
      </c>
      <c r="H16" s="116" t="s">
        <v>835</v>
      </c>
      <c r="I16" s="113" t="s">
        <v>836</v>
      </c>
      <c r="J16" s="78" t="s">
        <v>837</v>
      </c>
      <c r="K16" s="78"/>
      <c r="L16" s="114">
        <v>32</v>
      </c>
      <c r="M16" s="115">
        <v>31.54</v>
      </c>
      <c r="N16" s="116">
        <v>35</v>
      </c>
      <c r="O16" s="115">
        <v>35</v>
      </c>
      <c r="P16" s="117">
        <f t="shared" si="0"/>
        <v>8.5714285714285715E-2</v>
      </c>
      <c r="Q16" s="105">
        <f t="shared" si="0"/>
        <v>9.885714285714288E-2</v>
      </c>
      <c r="R16" s="59">
        <v>48</v>
      </c>
      <c r="U16" s="59">
        <v>52.8</v>
      </c>
      <c r="V16" s="63">
        <f t="shared" si="1"/>
        <v>-3.4600000000000009</v>
      </c>
      <c r="AD16" s="119"/>
    </row>
    <row r="17" spans="1:30" s="118" customFormat="1" ht="16.5" customHeight="1">
      <c r="A17" s="110" t="s">
        <v>785</v>
      </c>
      <c r="B17" s="110">
        <v>14</v>
      </c>
      <c r="C17" s="665"/>
      <c r="D17" s="672"/>
      <c r="E17" s="665" t="s">
        <v>475</v>
      </c>
      <c r="F17" s="111" t="s">
        <v>838</v>
      </c>
      <c r="G17" s="111" t="s">
        <v>838</v>
      </c>
      <c r="H17" s="112" t="s">
        <v>839</v>
      </c>
      <c r="I17" s="113" t="s">
        <v>840</v>
      </c>
      <c r="J17" s="78" t="s">
        <v>841</v>
      </c>
      <c r="K17" s="78"/>
      <c r="L17" s="114">
        <v>35</v>
      </c>
      <c r="M17" s="115">
        <v>32</v>
      </c>
      <c r="N17" s="116">
        <v>38</v>
      </c>
      <c r="O17" s="115">
        <v>35</v>
      </c>
      <c r="P17" s="117">
        <f t="shared" si="0"/>
        <v>7.8947368421052627E-2</v>
      </c>
      <c r="Q17" s="105">
        <f t="shared" si="0"/>
        <v>8.5714285714285715E-2</v>
      </c>
      <c r="R17" s="59">
        <v>48</v>
      </c>
      <c r="U17" s="59">
        <v>52.8</v>
      </c>
      <c r="V17" s="63">
        <f t="shared" si="1"/>
        <v>-3</v>
      </c>
      <c r="AD17" s="119"/>
    </row>
    <row r="18" spans="1:30" s="118" customFormat="1" ht="16.5" customHeight="1">
      <c r="A18" s="110" t="s">
        <v>785</v>
      </c>
      <c r="B18" s="110">
        <v>15</v>
      </c>
      <c r="C18" s="665"/>
      <c r="D18" s="672"/>
      <c r="E18" s="665" t="s">
        <v>475</v>
      </c>
      <c r="F18" s="111" t="s">
        <v>842</v>
      </c>
      <c r="G18" s="111" t="s">
        <v>842</v>
      </c>
      <c r="H18" s="112" t="s">
        <v>843</v>
      </c>
      <c r="I18" s="113" t="s">
        <v>844</v>
      </c>
      <c r="J18" s="78" t="s">
        <v>791</v>
      </c>
      <c r="K18" s="78"/>
      <c r="L18" s="114">
        <v>117</v>
      </c>
      <c r="M18" s="115">
        <v>104.15</v>
      </c>
      <c r="N18" s="116">
        <v>129</v>
      </c>
      <c r="O18" s="115">
        <v>115</v>
      </c>
      <c r="P18" s="117">
        <f t="shared" si="0"/>
        <v>9.3023255813953487E-2</v>
      </c>
      <c r="Q18" s="105">
        <f t="shared" si="0"/>
        <v>9.4347826086956466E-2</v>
      </c>
      <c r="R18" s="59">
        <v>148</v>
      </c>
      <c r="U18" s="59">
        <v>162.80000000000001</v>
      </c>
      <c r="V18" s="63">
        <f t="shared" si="1"/>
        <v>-10.849999999999994</v>
      </c>
      <c r="AD18" s="119"/>
    </row>
    <row r="19" spans="1:30" s="118" customFormat="1" ht="16.5" customHeight="1">
      <c r="A19" s="110" t="s">
        <v>785</v>
      </c>
      <c r="B19" s="110">
        <v>16</v>
      </c>
      <c r="C19" s="665"/>
      <c r="D19" s="672"/>
      <c r="E19" s="665" t="s">
        <v>475</v>
      </c>
      <c r="F19" s="111" t="s">
        <v>845</v>
      </c>
      <c r="G19" s="111" t="s">
        <v>845</v>
      </c>
      <c r="H19" s="112" t="s">
        <v>846</v>
      </c>
      <c r="I19" s="113" t="s">
        <v>847</v>
      </c>
      <c r="J19" s="78" t="s">
        <v>848</v>
      </c>
      <c r="K19" s="78"/>
      <c r="L19" s="114">
        <v>9.3000000000000007</v>
      </c>
      <c r="M19" s="115">
        <v>8.36</v>
      </c>
      <c r="N19" s="116">
        <v>10.5</v>
      </c>
      <c r="O19" s="115">
        <v>8.9</v>
      </c>
      <c r="P19" s="117">
        <f t="shared" si="0"/>
        <v>0.11428571428571421</v>
      </c>
      <c r="Q19" s="120">
        <f t="shared" si="0"/>
        <v>6.067415730337089E-2</v>
      </c>
      <c r="R19" s="59">
        <v>23.96</v>
      </c>
      <c r="U19" s="59">
        <v>26.356000000000002</v>
      </c>
      <c r="V19" s="63">
        <f t="shared" si="1"/>
        <v>-0.54000000000000092</v>
      </c>
      <c r="AD19" s="119"/>
    </row>
    <row r="20" spans="1:30" s="118" customFormat="1" ht="16.5" customHeight="1">
      <c r="A20" s="110" t="s">
        <v>785</v>
      </c>
      <c r="B20" s="110">
        <v>17</v>
      </c>
      <c r="C20" s="665"/>
      <c r="D20" s="672"/>
      <c r="E20" s="665" t="s">
        <v>475</v>
      </c>
      <c r="F20" s="111" t="s">
        <v>849</v>
      </c>
      <c r="G20" s="111" t="s">
        <v>849</v>
      </c>
      <c r="H20" s="112" t="s">
        <v>850</v>
      </c>
      <c r="I20" s="113" t="s">
        <v>851</v>
      </c>
      <c r="J20" s="78">
        <v>72</v>
      </c>
      <c r="K20" s="78"/>
      <c r="L20" s="114">
        <v>6.2</v>
      </c>
      <c r="M20" s="115">
        <v>6.2</v>
      </c>
      <c r="N20" s="116">
        <v>8</v>
      </c>
      <c r="O20" s="115">
        <v>6.8</v>
      </c>
      <c r="P20" s="117">
        <f t="shared" ref="P20:Q24" si="2">(N20-L20)/N20</f>
        <v>0.22499999999999998</v>
      </c>
      <c r="Q20" s="105">
        <f t="shared" si="2"/>
        <v>8.8235294117647009E-2</v>
      </c>
      <c r="R20" s="59">
        <v>8.8000000000000007</v>
      </c>
      <c r="U20" s="59">
        <v>9.6800000000000015</v>
      </c>
      <c r="V20" s="63">
        <f t="shared" si="1"/>
        <v>-0.59999999999999964</v>
      </c>
      <c r="AD20" s="119"/>
    </row>
    <row r="21" spans="1:30" s="118" customFormat="1" ht="16.5" customHeight="1">
      <c r="A21" s="110" t="s">
        <v>785</v>
      </c>
      <c r="B21" s="110">
        <v>18</v>
      </c>
      <c r="C21" s="665"/>
      <c r="D21" s="672"/>
      <c r="E21" s="665" t="s">
        <v>475</v>
      </c>
      <c r="F21" s="111" t="s">
        <v>852</v>
      </c>
      <c r="G21" s="111" t="s">
        <v>852</v>
      </c>
      <c r="H21" s="116" t="s">
        <v>853</v>
      </c>
      <c r="I21" s="113" t="s">
        <v>854</v>
      </c>
      <c r="J21" s="78">
        <v>9</v>
      </c>
      <c r="K21" s="78"/>
      <c r="L21" s="114">
        <v>94</v>
      </c>
      <c r="M21" s="115">
        <v>94</v>
      </c>
      <c r="N21" s="116">
        <v>105</v>
      </c>
      <c r="O21" s="115">
        <v>99</v>
      </c>
      <c r="P21" s="117">
        <f t="shared" si="2"/>
        <v>0.10476190476190476</v>
      </c>
      <c r="Q21" s="105">
        <f t="shared" si="2"/>
        <v>5.0505050505050504E-2</v>
      </c>
      <c r="R21" s="59">
        <v>105</v>
      </c>
      <c r="U21" s="59">
        <v>107.8</v>
      </c>
      <c r="V21" s="63">
        <f t="shared" si="1"/>
        <v>-5</v>
      </c>
      <c r="AD21" s="119"/>
    </row>
    <row r="22" spans="1:30" s="118" customFormat="1" ht="16.5" customHeight="1">
      <c r="A22" s="110" t="s">
        <v>785</v>
      </c>
      <c r="B22" s="110">
        <v>19</v>
      </c>
      <c r="C22" s="665"/>
      <c r="D22" s="672"/>
      <c r="E22" s="665" t="s">
        <v>475</v>
      </c>
      <c r="F22" s="111" t="s">
        <v>855</v>
      </c>
      <c r="G22" s="111" t="s">
        <v>855</v>
      </c>
      <c r="H22" s="112" t="s">
        <v>856</v>
      </c>
      <c r="I22" s="113" t="s">
        <v>857</v>
      </c>
      <c r="J22" s="78">
        <v>7</v>
      </c>
      <c r="K22" s="78"/>
      <c r="L22" s="114">
        <v>68</v>
      </c>
      <c r="M22" s="115">
        <v>63.8</v>
      </c>
      <c r="N22" s="116">
        <v>79</v>
      </c>
      <c r="O22" s="115">
        <v>69</v>
      </c>
      <c r="P22" s="117">
        <f t="shared" si="2"/>
        <v>0.13924050632911392</v>
      </c>
      <c r="Q22" s="105">
        <f t="shared" si="2"/>
        <v>7.5362318840579756E-2</v>
      </c>
      <c r="R22" s="59">
        <v>88</v>
      </c>
      <c r="U22" s="59">
        <v>96.8</v>
      </c>
      <c r="V22" s="63">
        <f t="shared" si="1"/>
        <v>-5.2000000000000028</v>
      </c>
      <c r="AD22" s="119"/>
    </row>
    <row r="23" spans="1:30" s="118" customFormat="1" ht="16.5" customHeight="1">
      <c r="A23" s="110" t="s">
        <v>785</v>
      </c>
      <c r="B23" s="110">
        <v>20</v>
      </c>
      <c r="C23" s="665"/>
      <c r="D23" s="672"/>
      <c r="E23" s="665" t="s">
        <v>475</v>
      </c>
      <c r="F23" s="111" t="s">
        <v>858</v>
      </c>
      <c r="G23" s="111" t="s">
        <v>858</v>
      </c>
      <c r="H23" s="112" t="s">
        <v>859</v>
      </c>
      <c r="I23" s="113" t="s">
        <v>860</v>
      </c>
      <c r="J23" s="78">
        <v>7</v>
      </c>
      <c r="K23" s="78"/>
      <c r="L23" s="114">
        <v>68</v>
      </c>
      <c r="M23" s="115">
        <v>63.8</v>
      </c>
      <c r="N23" s="116">
        <v>79</v>
      </c>
      <c r="O23" s="115">
        <v>69</v>
      </c>
      <c r="P23" s="117">
        <f t="shared" si="2"/>
        <v>0.13924050632911392</v>
      </c>
      <c r="Q23" s="105">
        <f t="shared" si="2"/>
        <v>7.5362318840579756E-2</v>
      </c>
      <c r="R23" s="59">
        <v>88</v>
      </c>
      <c r="U23" s="59">
        <v>96.8</v>
      </c>
      <c r="V23" s="63">
        <f t="shared" si="1"/>
        <v>-5.2000000000000028</v>
      </c>
      <c r="AD23" s="119"/>
    </row>
    <row r="24" spans="1:30" s="118" customFormat="1" ht="16.5" customHeight="1">
      <c r="A24" s="110" t="s">
        <v>785</v>
      </c>
      <c r="B24" s="110">
        <v>21</v>
      </c>
      <c r="C24" s="665"/>
      <c r="D24" s="672"/>
      <c r="E24" s="665" t="s">
        <v>475</v>
      </c>
      <c r="F24" s="111" t="s">
        <v>861</v>
      </c>
      <c r="G24" s="111" t="s">
        <v>861</v>
      </c>
      <c r="H24" s="112" t="s">
        <v>862</v>
      </c>
      <c r="I24" s="113" t="s">
        <v>863</v>
      </c>
      <c r="J24" s="78" t="s">
        <v>864</v>
      </c>
      <c r="K24" s="78"/>
      <c r="L24" s="114">
        <v>32</v>
      </c>
      <c r="M24" s="115">
        <v>32.299999999999997</v>
      </c>
      <c r="N24" s="116">
        <v>35</v>
      </c>
      <c r="O24" s="115">
        <v>35</v>
      </c>
      <c r="P24" s="117">
        <f t="shared" si="2"/>
        <v>8.5714285714285715E-2</v>
      </c>
      <c r="Q24" s="105">
        <f t="shared" si="2"/>
        <v>7.7142857142857221E-2</v>
      </c>
      <c r="R24" s="59">
        <v>48</v>
      </c>
      <c r="U24" s="59">
        <v>52.8</v>
      </c>
      <c r="V24" s="63">
        <f>M24-O24</f>
        <v>-2.7000000000000028</v>
      </c>
      <c r="AD24" s="119"/>
    </row>
  </sheetData>
  <mergeCells count="26">
    <mergeCell ref="Z2:Z3"/>
    <mergeCell ref="AA2:AA3"/>
    <mergeCell ref="AB2:AB3"/>
    <mergeCell ref="Z1:AB1"/>
    <mergeCell ref="AC1:AC3"/>
    <mergeCell ref="C4:C24"/>
    <mergeCell ref="D4:D24"/>
    <mergeCell ref="E4:E24"/>
    <mergeCell ref="G2:G3"/>
    <mergeCell ref="H2:H3"/>
    <mergeCell ref="C2:C3"/>
    <mergeCell ref="D2:D3"/>
    <mergeCell ref="F2:F3"/>
    <mergeCell ref="A1:J1"/>
    <mergeCell ref="K1:Y1"/>
    <mergeCell ref="X2:X3"/>
    <mergeCell ref="Y2:Y3"/>
    <mergeCell ref="N2:O2"/>
    <mergeCell ref="P2:Q2"/>
    <mergeCell ref="R2:U2"/>
    <mergeCell ref="W2:W3"/>
    <mergeCell ref="I2:I3"/>
    <mergeCell ref="J2:J3"/>
    <mergeCell ref="L2:M2"/>
    <mergeCell ref="A2:A3"/>
    <mergeCell ref="B2:B3"/>
  </mergeCells>
  <phoneticPr fontId="1" type="noConversion"/>
  <conditionalFormatting sqref="Q4:Q24">
    <cfRule type="cellIs" dxfId="6" priority="1" operator="lessThanOrEqual">
      <formula>0</formula>
    </cfRule>
  </conditionalFormatting>
  <hyperlinks>
    <hyperlink ref="I6" r:id="rId1" display="http://item.feifei.com/d2744526.html"/>
    <hyperlink ref="I9" r:id="rId2"/>
    <hyperlink ref="I4" r:id="rId3"/>
    <hyperlink ref="I5" r:id="rId4" display="http://item.feifei.com/D9424693.html"/>
    <hyperlink ref="I8" r:id="rId5" display="http://item.feifei.com/D8948560.html"/>
    <hyperlink ref="I10" r:id="rId6"/>
    <hyperlink ref="I13" r:id="rId7"/>
    <hyperlink ref="I16" r:id="rId8"/>
    <hyperlink ref="I19" r:id="rId9"/>
    <hyperlink ref="I22" r:id="rId10"/>
    <hyperlink ref="I12" r:id="rId11"/>
  </hyperlinks>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AH23"/>
  <sheetViews>
    <sheetView topLeftCell="J1" workbookViewId="0">
      <selection activeCell="A10" sqref="A10:XFD10"/>
    </sheetView>
  </sheetViews>
  <sheetFormatPr defaultRowHeight="13.5"/>
  <sheetData>
    <row r="1" spans="1:34">
      <c r="A1" s="651" t="s">
        <v>865</v>
      </c>
      <c r="B1" s="652"/>
      <c r="C1" s="652"/>
      <c r="D1" s="652"/>
      <c r="E1" s="652"/>
      <c r="F1" s="652"/>
      <c r="G1" s="652"/>
      <c r="H1" s="652"/>
      <c r="I1" s="652"/>
      <c r="J1" s="652"/>
      <c r="K1" s="653"/>
      <c r="L1" s="654"/>
      <c r="M1" s="652"/>
      <c r="N1" s="652"/>
      <c r="O1" s="652"/>
      <c r="P1" s="652"/>
      <c r="Q1" s="652"/>
      <c r="R1" s="652"/>
      <c r="S1" s="652"/>
      <c r="T1" s="652"/>
      <c r="U1" s="652"/>
      <c r="V1" s="652"/>
      <c r="W1" s="652"/>
      <c r="X1" s="652"/>
      <c r="Y1" s="652"/>
      <c r="Z1" s="652"/>
      <c r="AA1" s="652"/>
      <c r="AB1" s="652"/>
      <c r="AC1" s="652"/>
      <c r="AD1" s="653"/>
      <c r="AE1" s="655" t="s">
        <v>1</v>
      </c>
      <c r="AF1" s="652"/>
      <c r="AG1" s="653"/>
      <c r="AH1" s="656" t="s">
        <v>2</v>
      </c>
    </row>
    <row r="2" spans="1:34" ht="24">
      <c r="A2" s="659" t="s">
        <v>3</v>
      </c>
      <c r="B2" s="659" t="s">
        <v>4</v>
      </c>
      <c r="C2" s="659" t="s">
        <v>866</v>
      </c>
      <c r="D2" s="659" t="s">
        <v>867</v>
      </c>
      <c r="E2" s="659" t="s">
        <v>7</v>
      </c>
      <c r="F2" s="125" t="s">
        <v>8</v>
      </c>
      <c r="G2" s="659" t="s">
        <v>9</v>
      </c>
      <c r="H2" s="650" t="s">
        <v>10</v>
      </c>
      <c r="I2" s="659" t="s">
        <v>11</v>
      </c>
      <c r="J2" s="650" t="s">
        <v>384</v>
      </c>
      <c r="K2" s="682" t="s">
        <v>868</v>
      </c>
      <c r="L2" s="125" t="s">
        <v>14</v>
      </c>
      <c r="M2" s="662" t="s">
        <v>15</v>
      </c>
      <c r="N2" s="647"/>
      <c r="O2" s="677" t="s">
        <v>869</v>
      </c>
      <c r="P2" s="678"/>
      <c r="Q2" s="136"/>
      <c r="R2" s="136"/>
      <c r="S2" s="646" t="s">
        <v>870</v>
      </c>
      <c r="T2" s="647"/>
      <c r="U2" s="136"/>
      <c r="V2" s="136"/>
      <c r="W2" s="674" t="s">
        <v>871</v>
      </c>
      <c r="X2" s="675"/>
      <c r="Y2" s="675"/>
      <c r="Z2" s="676"/>
      <c r="AA2" s="126" t="s">
        <v>872</v>
      </c>
      <c r="AB2" s="650" t="s">
        <v>20</v>
      </c>
      <c r="AC2" s="650" t="s">
        <v>21</v>
      </c>
      <c r="AD2" s="650" t="s">
        <v>22</v>
      </c>
      <c r="AE2" s="644" t="s">
        <v>23</v>
      </c>
      <c r="AF2" s="644" t="s">
        <v>24</v>
      </c>
      <c r="AG2" s="644" t="s">
        <v>25</v>
      </c>
      <c r="AH2" s="657"/>
    </row>
    <row r="3" spans="1:34" ht="34.5">
      <c r="A3" s="660"/>
      <c r="B3" s="660"/>
      <c r="C3" s="680"/>
      <c r="D3" s="680"/>
      <c r="E3" s="680"/>
      <c r="F3" s="137" t="s">
        <v>390</v>
      </c>
      <c r="G3" s="680"/>
      <c r="H3" s="673"/>
      <c r="I3" s="681"/>
      <c r="J3" s="673"/>
      <c r="K3" s="683"/>
      <c r="L3" s="137" t="s">
        <v>27</v>
      </c>
      <c r="M3" s="138" t="s">
        <v>28</v>
      </c>
      <c r="N3" s="139" t="s">
        <v>873</v>
      </c>
      <c r="O3" s="138" t="s">
        <v>28</v>
      </c>
      <c r="P3" s="139" t="s">
        <v>877</v>
      </c>
      <c r="Q3" s="140" t="s">
        <v>878</v>
      </c>
      <c r="R3" s="140" t="s">
        <v>879</v>
      </c>
      <c r="S3" s="141" t="s">
        <v>28</v>
      </c>
      <c r="T3" s="142" t="s">
        <v>393</v>
      </c>
      <c r="U3" s="140" t="s">
        <v>880</v>
      </c>
      <c r="V3" s="140" t="s">
        <v>881</v>
      </c>
      <c r="W3" s="143" t="s">
        <v>31</v>
      </c>
      <c r="X3" s="143" t="s">
        <v>32</v>
      </c>
      <c r="Y3" s="143" t="s">
        <v>33</v>
      </c>
      <c r="Z3" s="143" t="s">
        <v>34</v>
      </c>
      <c r="AA3" s="144" t="s">
        <v>874</v>
      </c>
      <c r="AB3" s="673"/>
      <c r="AC3" s="673"/>
      <c r="AD3" s="673"/>
      <c r="AE3" s="673"/>
      <c r="AF3" s="673"/>
      <c r="AG3" s="673"/>
      <c r="AH3" s="679"/>
    </row>
    <row r="4" spans="1:34" ht="69">
      <c r="A4" s="145" t="s">
        <v>882</v>
      </c>
      <c r="B4" s="146">
        <v>1</v>
      </c>
      <c r="C4" s="147" t="s">
        <v>883</v>
      </c>
      <c r="D4" s="148"/>
      <c r="E4" s="147" t="s">
        <v>884</v>
      </c>
      <c r="F4" s="149"/>
      <c r="G4" s="149" t="s">
        <v>885</v>
      </c>
      <c r="H4" s="149"/>
      <c r="I4" s="150" t="s">
        <v>886</v>
      </c>
      <c r="J4" s="151"/>
      <c r="K4" s="151">
        <v>8</v>
      </c>
      <c r="L4" s="149"/>
      <c r="M4" s="152">
        <v>47.2</v>
      </c>
      <c r="N4" s="152"/>
      <c r="O4" s="152">
        <v>52.9</v>
      </c>
      <c r="P4" s="152"/>
      <c r="Q4" s="153">
        <v>32.9</v>
      </c>
      <c r="R4" s="153"/>
      <c r="S4" s="154">
        <f t="shared" ref="S4:S22" si="0">(O4-M4)/O4</f>
        <v>0.10775047258979198</v>
      </c>
      <c r="T4" s="152"/>
      <c r="U4" s="153">
        <v>62</v>
      </c>
      <c r="V4" s="153"/>
      <c r="W4" s="155"/>
      <c r="X4" s="155"/>
      <c r="Y4" s="155"/>
      <c r="Z4" s="155">
        <v>62</v>
      </c>
      <c r="AA4" s="152">
        <f>M4*1.0751-Q4</f>
        <v>17.844720000000002</v>
      </c>
      <c r="AB4" s="149"/>
      <c r="AC4" s="156"/>
      <c r="AD4" s="156"/>
      <c r="AE4" s="157"/>
      <c r="AF4" s="157"/>
      <c r="AG4" s="157"/>
      <c r="AH4" s="157"/>
    </row>
    <row r="5" spans="1:34" ht="47.25">
      <c r="A5" s="145" t="s">
        <v>887</v>
      </c>
      <c r="B5" s="146">
        <v>2</v>
      </c>
      <c r="C5" s="158" t="s">
        <v>883</v>
      </c>
      <c r="D5" s="159"/>
      <c r="E5" s="147" t="s">
        <v>884</v>
      </c>
      <c r="F5" s="158"/>
      <c r="G5" s="158" t="s">
        <v>888</v>
      </c>
      <c r="H5" s="158"/>
      <c r="I5" s="160" t="s">
        <v>889</v>
      </c>
      <c r="J5" s="158"/>
      <c r="K5" s="161">
        <v>5</v>
      </c>
      <c r="L5" s="158"/>
      <c r="M5" s="162">
        <v>52</v>
      </c>
      <c r="N5" s="162"/>
      <c r="O5" s="162">
        <v>56</v>
      </c>
      <c r="P5" s="162"/>
      <c r="Q5" s="153">
        <v>35.799999999999997</v>
      </c>
      <c r="R5" s="153"/>
      <c r="S5" s="163">
        <f>(O5-M5)/O5</f>
        <v>7.1428571428571425E-2</v>
      </c>
      <c r="T5" s="158"/>
      <c r="U5" s="153">
        <v>65</v>
      </c>
      <c r="V5" s="153"/>
      <c r="W5" s="164"/>
      <c r="X5" s="164"/>
      <c r="Y5" s="164"/>
      <c r="Z5" s="155">
        <v>65</v>
      </c>
      <c r="AA5" s="152">
        <f t="shared" ref="AA5:AA23" si="1">M5*1.0751-Q5</f>
        <v>20.105199999999996</v>
      </c>
      <c r="AB5" s="158"/>
      <c r="AC5" s="158"/>
      <c r="AD5" s="158"/>
      <c r="AE5" s="158"/>
      <c r="AF5" s="158"/>
      <c r="AG5" s="158"/>
      <c r="AH5" s="158"/>
    </row>
    <row r="6" spans="1:34" ht="47.25">
      <c r="A6" s="145" t="s">
        <v>887</v>
      </c>
      <c r="B6" s="146">
        <v>3</v>
      </c>
      <c r="C6" s="158" t="s">
        <v>883</v>
      </c>
      <c r="D6" s="159"/>
      <c r="E6" s="147" t="s">
        <v>884</v>
      </c>
      <c r="F6" s="158"/>
      <c r="G6" s="158" t="s">
        <v>890</v>
      </c>
      <c r="H6" s="158"/>
      <c r="I6" s="160" t="s">
        <v>891</v>
      </c>
      <c r="J6" s="158"/>
      <c r="K6" s="161">
        <v>36</v>
      </c>
      <c r="L6" s="158"/>
      <c r="M6" s="162">
        <v>60</v>
      </c>
      <c r="N6" s="162"/>
      <c r="O6" s="162">
        <v>64.5</v>
      </c>
      <c r="P6" s="162"/>
      <c r="Q6" s="153">
        <v>45.8</v>
      </c>
      <c r="R6" s="153"/>
      <c r="S6" s="163">
        <f>(O6-M6)/O6</f>
        <v>6.9767441860465115E-2</v>
      </c>
      <c r="T6" s="158"/>
      <c r="U6" s="153">
        <v>75</v>
      </c>
      <c r="V6" s="153"/>
      <c r="W6" s="164"/>
      <c r="X6" s="164"/>
      <c r="Y6" s="164"/>
      <c r="Z6" s="155">
        <v>75</v>
      </c>
      <c r="AA6" s="152">
        <f t="shared" si="1"/>
        <v>18.706000000000003</v>
      </c>
      <c r="AB6" s="158"/>
      <c r="AC6" s="158"/>
      <c r="AD6" s="158"/>
      <c r="AE6" s="158"/>
      <c r="AF6" s="158"/>
      <c r="AG6" s="158"/>
      <c r="AH6" s="158"/>
    </row>
    <row r="7" spans="1:34" ht="56.25">
      <c r="A7" s="145" t="s">
        <v>887</v>
      </c>
      <c r="B7" s="146">
        <v>4</v>
      </c>
      <c r="C7" s="158" t="s">
        <v>892</v>
      </c>
      <c r="D7" s="159"/>
      <c r="E7" s="147" t="s">
        <v>884</v>
      </c>
      <c r="F7" s="158"/>
      <c r="G7" s="158" t="s">
        <v>893</v>
      </c>
      <c r="H7" s="158"/>
      <c r="I7" s="160" t="s">
        <v>894</v>
      </c>
      <c r="J7" s="158"/>
      <c r="K7" s="161">
        <v>29</v>
      </c>
      <c r="L7" s="158"/>
      <c r="M7" s="162">
        <v>60</v>
      </c>
      <c r="N7" s="162"/>
      <c r="O7" s="162">
        <v>64.5</v>
      </c>
      <c r="P7" s="162"/>
      <c r="Q7" s="153">
        <v>45</v>
      </c>
      <c r="R7" s="153"/>
      <c r="S7" s="163">
        <f>(O7-M7)/O7</f>
        <v>6.9767441860465115E-2</v>
      </c>
      <c r="T7" s="158"/>
      <c r="U7" s="153">
        <v>75</v>
      </c>
      <c r="V7" s="153"/>
      <c r="W7" s="164"/>
      <c r="X7" s="164"/>
      <c r="Y7" s="164"/>
      <c r="Z7" s="155">
        <v>75</v>
      </c>
      <c r="AA7" s="152">
        <f t="shared" si="1"/>
        <v>19.506</v>
      </c>
      <c r="AB7" s="158"/>
      <c r="AC7" s="158"/>
      <c r="AD7" s="158"/>
      <c r="AE7" s="158"/>
      <c r="AF7" s="158"/>
      <c r="AG7" s="158"/>
      <c r="AH7" s="158"/>
    </row>
    <row r="8" spans="1:34" ht="67.5">
      <c r="A8" s="145" t="s">
        <v>887</v>
      </c>
      <c r="B8" s="146">
        <v>5</v>
      </c>
      <c r="C8" s="158" t="s">
        <v>892</v>
      </c>
      <c r="D8" s="159"/>
      <c r="E8" s="147" t="s">
        <v>884</v>
      </c>
      <c r="F8" s="158"/>
      <c r="G8" s="158" t="s">
        <v>895</v>
      </c>
      <c r="H8" s="158"/>
      <c r="I8" s="160" t="s">
        <v>896</v>
      </c>
      <c r="J8" s="158"/>
      <c r="K8" s="161">
        <v>54</v>
      </c>
      <c r="L8" s="158"/>
      <c r="M8" s="162">
        <v>37.6</v>
      </c>
      <c r="N8" s="162"/>
      <c r="O8" s="162">
        <v>40.9</v>
      </c>
      <c r="P8" s="162"/>
      <c r="Q8" s="153">
        <f>Z8/2</f>
        <v>23.5</v>
      </c>
      <c r="R8" s="153"/>
      <c r="S8" s="163">
        <f>(O8-M8)/O8</f>
        <v>8.0684596577017043E-2</v>
      </c>
      <c r="T8" s="158"/>
      <c r="U8" s="153">
        <v>47</v>
      </c>
      <c r="V8" s="153"/>
      <c r="W8" s="164"/>
      <c r="X8" s="164"/>
      <c r="Y8" s="164"/>
      <c r="Z8" s="155">
        <v>47</v>
      </c>
      <c r="AA8" s="152">
        <f t="shared" si="1"/>
        <v>16.923760000000001</v>
      </c>
      <c r="AB8" s="158"/>
      <c r="AC8" s="158"/>
      <c r="AD8" s="158"/>
      <c r="AE8" s="158"/>
      <c r="AF8" s="158"/>
      <c r="AG8" s="158"/>
      <c r="AH8" s="158"/>
    </row>
    <row r="9" spans="1:34" ht="56.25">
      <c r="A9" s="145" t="s">
        <v>882</v>
      </c>
      <c r="B9" s="146">
        <v>6</v>
      </c>
      <c r="C9" s="158" t="s">
        <v>892</v>
      </c>
      <c r="D9" s="159"/>
      <c r="E9" s="147" t="s">
        <v>884</v>
      </c>
      <c r="F9" s="158"/>
      <c r="G9" s="158" t="s">
        <v>897</v>
      </c>
      <c r="H9" s="158"/>
      <c r="I9" s="160" t="s">
        <v>898</v>
      </c>
      <c r="J9" s="158"/>
      <c r="K9" s="161">
        <v>43</v>
      </c>
      <c r="L9" s="158"/>
      <c r="M9" s="162">
        <v>47.2</v>
      </c>
      <c r="N9" s="162"/>
      <c r="O9" s="162">
        <v>51.9</v>
      </c>
      <c r="P9" s="162"/>
      <c r="Q9" s="153">
        <v>32</v>
      </c>
      <c r="R9" s="153"/>
      <c r="S9" s="163">
        <f t="shared" si="0"/>
        <v>9.0558766859344816E-2</v>
      </c>
      <c r="T9" s="158"/>
      <c r="U9" s="153">
        <v>59</v>
      </c>
      <c r="V9" s="153"/>
      <c r="W9" s="164"/>
      <c r="X9" s="164"/>
      <c r="Y9" s="164"/>
      <c r="Z9" s="155">
        <v>59</v>
      </c>
      <c r="AA9" s="152">
        <f t="shared" si="1"/>
        <v>18.744720000000001</v>
      </c>
      <c r="AB9" s="158"/>
      <c r="AC9" s="158"/>
      <c r="AD9" s="158"/>
      <c r="AE9" s="158"/>
      <c r="AF9" s="158"/>
      <c r="AG9" s="158"/>
      <c r="AH9" s="158"/>
    </row>
    <row r="10" spans="1:34" ht="56.25">
      <c r="A10" s="145" t="s">
        <v>882</v>
      </c>
      <c r="B10" s="146">
        <v>7</v>
      </c>
      <c r="C10" s="158" t="s">
        <v>892</v>
      </c>
      <c r="D10" s="159"/>
      <c r="E10" s="147" t="s">
        <v>899</v>
      </c>
      <c r="F10" s="158"/>
      <c r="G10" s="158" t="s">
        <v>900</v>
      </c>
      <c r="H10" s="158"/>
      <c r="I10" s="160" t="s">
        <v>901</v>
      </c>
      <c r="J10" s="158"/>
      <c r="K10" s="161">
        <v>65</v>
      </c>
      <c r="L10" s="158"/>
      <c r="M10" s="162">
        <v>42.4</v>
      </c>
      <c r="N10" s="162"/>
      <c r="O10" s="162">
        <v>45.9</v>
      </c>
      <c r="P10" s="162"/>
      <c r="Q10" s="153">
        <v>26.5</v>
      </c>
      <c r="R10" s="153"/>
      <c r="S10" s="163">
        <f t="shared" si="0"/>
        <v>7.6252723311546838E-2</v>
      </c>
      <c r="T10" s="158"/>
      <c r="U10" s="153">
        <v>53</v>
      </c>
      <c r="V10" s="153"/>
      <c r="W10" s="164"/>
      <c r="X10" s="164"/>
      <c r="Y10" s="164"/>
      <c r="Z10" s="155">
        <v>53</v>
      </c>
      <c r="AA10" s="152">
        <f t="shared" si="1"/>
        <v>19.084239999999994</v>
      </c>
      <c r="AB10" s="158"/>
      <c r="AC10" s="158"/>
      <c r="AD10" s="158"/>
      <c r="AE10" s="158"/>
      <c r="AF10" s="158"/>
      <c r="AG10" s="158"/>
      <c r="AH10" s="158"/>
    </row>
    <row r="11" spans="1:34" ht="60">
      <c r="A11" s="145" t="s">
        <v>882</v>
      </c>
      <c r="B11" s="146">
        <v>8</v>
      </c>
      <c r="C11" s="147" t="s">
        <v>883</v>
      </c>
      <c r="D11" s="148"/>
      <c r="E11" s="147" t="s">
        <v>899</v>
      </c>
      <c r="F11" s="149"/>
      <c r="G11" s="149" t="s">
        <v>902</v>
      </c>
      <c r="H11" s="149"/>
      <c r="I11" s="150" t="s">
        <v>903</v>
      </c>
      <c r="J11" s="151"/>
      <c r="K11" s="151">
        <v>80</v>
      </c>
      <c r="L11" s="149"/>
      <c r="M11" s="152">
        <v>42.4</v>
      </c>
      <c r="N11" s="152"/>
      <c r="O11" s="152">
        <v>45.9</v>
      </c>
      <c r="P11" s="152"/>
      <c r="Q11" s="153">
        <v>26.5</v>
      </c>
      <c r="R11" s="153"/>
      <c r="S11" s="154">
        <f t="shared" si="0"/>
        <v>7.6252723311546838E-2</v>
      </c>
      <c r="T11" s="149"/>
      <c r="U11" s="153">
        <v>53</v>
      </c>
      <c r="V11" s="153"/>
      <c r="W11" s="155"/>
      <c r="X11" s="155"/>
      <c r="Y11" s="155"/>
      <c r="Z11" s="155">
        <v>53</v>
      </c>
      <c r="AA11" s="152">
        <f t="shared" si="1"/>
        <v>19.084239999999994</v>
      </c>
      <c r="AB11" s="149"/>
      <c r="AC11" s="156"/>
      <c r="AD11" s="156"/>
      <c r="AE11" s="157"/>
      <c r="AF11" s="157"/>
      <c r="AG11" s="157"/>
      <c r="AH11" s="157"/>
    </row>
    <row r="12" spans="1:34" ht="45">
      <c r="A12" s="145" t="s">
        <v>887</v>
      </c>
      <c r="B12" s="146">
        <v>9</v>
      </c>
      <c r="C12" s="158" t="s">
        <v>892</v>
      </c>
      <c r="D12" s="159"/>
      <c r="E12" s="147" t="s">
        <v>899</v>
      </c>
      <c r="F12" s="158"/>
      <c r="G12" s="158" t="s">
        <v>904</v>
      </c>
      <c r="H12" s="158"/>
      <c r="I12" s="160" t="s">
        <v>905</v>
      </c>
      <c r="J12" s="158"/>
      <c r="K12" s="161">
        <v>13</v>
      </c>
      <c r="L12" s="158"/>
      <c r="M12" s="162">
        <v>46.4</v>
      </c>
      <c r="N12" s="162"/>
      <c r="O12" s="162">
        <v>50</v>
      </c>
      <c r="P12" s="162"/>
      <c r="Q12" s="153">
        <v>29.9</v>
      </c>
      <c r="R12" s="153"/>
      <c r="S12" s="163">
        <f t="shared" si="0"/>
        <v>7.2000000000000022E-2</v>
      </c>
      <c r="T12" s="158"/>
      <c r="U12" s="153">
        <v>58</v>
      </c>
      <c r="V12" s="153"/>
      <c r="W12" s="164"/>
      <c r="X12" s="164"/>
      <c r="Y12" s="164"/>
      <c r="Z12" s="155">
        <v>58</v>
      </c>
      <c r="AA12" s="152">
        <f t="shared" si="1"/>
        <v>19.984639999999999</v>
      </c>
      <c r="AB12" s="158"/>
      <c r="AC12" s="158"/>
      <c r="AD12" s="158"/>
      <c r="AE12" s="158"/>
      <c r="AF12" s="158"/>
      <c r="AG12" s="158"/>
      <c r="AH12" s="158"/>
    </row>
    <row r="13" spans="1:34" ht="56.25">
      <c r="A13" s="145" t="s">
        <v>887</v>
      </c>
      <c r="B13" s="146">
        <v>10</v>
      </c>
      <c r="C13" s="158" t="s">
        <v>892</v>
      </c>
      <c r="D13" s="159"/>
      <c r="E13" s="147" t="s">
        <v>899</v>
      </c>
      <c r="F13" s="158"/>
      <c r="G13" s="158" t="s">
        <v>906</v>
      </c>
      <c r="H13" s="158"/>
      <c r="I13" s="160" t="s">
        <v>907</v>
      </c>
      <c r="J13" s="158"/>
      <c r="K13" s="161">
        <v>74</v>
      </c>
      <c r="L13" s="158"/>
      <c r="M13" s="162">
        <v>20</v>
      </c>
      <c r="N13" s="162"/>
      <c r="O13" s="162">
        <v>21.9</v>
      </c>
      <c r="P13" s="162"/>
      <c r="Q13" s="153">
        <v>12.5</v>
      </c>
      <c r="R13" s="153"/>
      <c r="S13" s="163">
        <f t="shared" si="0"/>
        <v>8.6757990867579848E-2</v>
      </c>
      <c r="T13" s="158"/>
      <c r="U13" s="153">
        <v>25</v>
      </c>
      <c r="V13" s="153"/>
      <c r="W13" s="164"/>
      <c r="X13" s="164"/>
      <c r="Y13" s="164"/>
      <c r="Z13" s="155">
        <v>25</v>
      </c>
      <c r="AA13" s="152">
        <f t="shared" si="1"/>
        <v>9.0019999999999989</v>
      </c>
      <c r="AB13" s="158"/>
      <c r="AC13" s="158"/>
      <c r="AD13" s="158"/>
      <c r="AE13" s="158"/>
      <c r="AF13" s="158"/>
      <c r="AG13" s="158"/>
      <c r="AH13" s="158"/>
    </row>
    <row r="14" spans="1:34" ht="72">
      <c r="A14" s="145" t="s">
        <v>882</v>
      </c>
      <c r="B14" s="146">
        <v>11</v>
      </c>
      <c r="C14" s="158" t="s">
        <v>883</v>
      </c>
      <c r="D14" s="159"/>
      <c r="E14" s="147" t="s">
        <v>908</v>
      </c>
      <c r="F14" s="158"/>
      <c r="G14" s="158" t="s">
        <v>909</v>
      </c>
      <c r="H14" s="158"/>
      <c r="I14" s="160" t="s">
        <v>910</v>
      </c>
      <c r="J14" s="158"/>
      <c r="K14" s="161">
        <v>65</v>
      </c>
      <c r="L14" s="158"/>
      <c r="M14" s="162">
        <v>42.4</v>
      </c>
      <c r="N14" s="162"/>
      <c r="O14" s="162">
        <v>45.9</v>
      </c>
      <c r="P14" s="162"/>
      <c r="Q14" s="153">
        <v>26.5</v>
      </c>
      <c r="R14" s="153"/>
      <c r="S14" s="163">
        <f t="shared" si="0"/>
        <v>7.6252723311546838E-2</v>
      </c>
      <c r="T14" s="158"/>
      <c r="U14" s="153">
        <v>53</v>
      </c>
      <c r="V14" s="153"/>
      <c r="W14" s="164"/>
      <c r="X14" s="164"/>
      <c r="Y14" s="164"/>
      <c r="Z14" s="155">
        <v>53</v>
      </c>
      <c r="AA14" s="152">
        <f t="shared" si="1"/>
        <v>19.084239999999994</v>
      </c>
      <c r="AB14" s="158"/>
      <c r="AC14" s="158"/>
      <c r="AD14" s="158"/>
      <c r="AE14" s="158"/>
      <c r="AF14" s="158"/>
      <c r="AG14" s="158"/>
      <c r="AH14" s="158"/>
    </row>
    <row r="15" spans="1:34" ht="72">
      <c r="A15" s="145" t="s">
        <v>882</v>
      </c>
      <c r="B15" s="146">
        <v>12</v>
      </c>
      <c r="C15" s="147" t="s">
        <v>883</v>
      </c>
      <c r="D15" s="148"/>
      <c r="E15" s="147" t="s">
        <v>908</v>
      </c>
      <c r="F15" s="149"/>
      <c r="G15" s="149" t="s">
        <v>911</v>
      </c>
      <c r="H15" s="149"/>
      <c r="I15" s="150" t="s">
        <v>912</v>
      </c>
      <c r="J15" s="151"/>
      <c r="K15" s="151">
        <v>19</v>
      </c>
      <c r="L15" s="149"/>
      <c r="M15" s="152">
        <v>42.4</v>
      </c>
      <c r="N15" s="152"/>
      <c r="O15" s="152">
        <v>45.9</v>
      </c>
      <c r="P15" s="152"/>
      <c r="Q15" s="153">
        <v>26.5</v>
      </c>
      <c r="R15" s="153"/>
      <c r="S15" s="154">
        <f t="shared" si="0"/>
        <v>7.6252723311546838E-2</v>
      </c>
      <c r="T15" s="149"/>
      <c r="U15" s="153">
        <v>53</v>
      </c>
      <c r="V15" s="153"/>
      <c r="W15" s="155"/>
      <c r="X15" s="155"/>
      <c r="Y15" s="155"/>
      <c r="Z15" s="155">
        <v>53</v>
      </c>
      <c r="AA15" s="152">
        <f t="shared" si="1"/>
        <v>19.084239999999994</v>
      </c>
      <c r="AB15" s="149"/>
      <c r="AC15" s="156"/>
      <c r="AD15" s="156"/>
      <c r="AE15" s="157"/>
      <c r="AF15" s="157"/>
      <c r="AG15" s="157"/>
      <c r="AH15" s="157"/>
    </row>
    <row r="16" spans="1:34" ht="56.25">
      <c r="A16" s="145" t="s">
        <v>887</v>
      </c>
      <c r="B16" s="146">
        <v>19</v>
      </c>
      <c r="C16" s="158" t="s">
        <v>892</v>
      </c>
      <c r="D16" s="159"/>
      <c r="E16" s="147" t="s">
        <v>913</v>
      </c>
      <c r="F16" s="158"/>
      <c r="G16" s="158" t="s">
        <v>914</v>
      </c>
      <c r="H16" s="158"/>
      <c r="I16" s="160" t="s">
        <v>915</v>
      </c>
      <c r="J16" s="158"/>
      <c r="K16" s="161">
        <v>14</v>
      </c>
      <c r="L16" s="158"/>
      <c r="M16" s="162">
        <v>56</v>
      </c>
      <c r="N16" s="162"/>
      <c r="O16" s="162">
        <v>60.5</v>
      </c>
      <c r="P16" s="162"/>
      <c r="Q16" s="153">
        <v>39.9</v>
      </c>
      <c r="R16" s="153"/>
      <c r="S16" s="163">
        <f>(O16-M16)/O16</f>
        <v>7.43801652892562E-2</v>
      </c>
      <c r="T16" s="158"/>
      <c r="U16" s="153">
        <v>70</v>
      </c>
      <c r="V16" s="153"/>
      <c r="W16" s="164"/>
      <c r="X16" s="164"/>
      <c r="Y16" s="164"/>
      <c r="Z16" s="155">
        <v>70</v>
      </c>
      <c r="AA16" s="152">
        <f t="shared" si="1"/>
        <v>20.305599999999998</v>
      </c>
      <c r="AB16" s="158"/>
      <c r="AC16" s="158"/>
      <c r="AD16" s="158"/>
      <c r="AE16" s="158"/>
      <c r="AF16" s="158"/>
      <c r="AG16" s="158"/>
      <c r="AH16" s="158"/>
    </row>
    <row r="17" spans="1:34" ht="59.25">
      <c r="A17" s="145" t="s">
        <v>887</v>
      </c>
      <c r="B17" s="146">
        <v>20</v>
      </c>
      <c r="C17" s="158" t="s">
        <v>883</v>
      </c>
      <c r="D17" s="159"/>
      <c r="E17" s="147" t="s">
        <v>913</v>
      </c>
      <c r="F17" s="158"/>
      <c r="G17" s="158" t="s">
        <v>916</v>
      </c>
      <c r="H17" s="158"/>
      <c r="I17" s="160" t="s">
        <v>917</v>
      </c>
      <c r="J17" s="158"/>
      <c r="K17" s="161">
        <v>27</v>
      </c>
      <c r="L17" s="158"/>
      <c r="M17" s="162">
        <v>32</v>
      </c>
      <c r="N17" s="162"/>
      <c r="O17" s="162">
        <v>34.5</v>
      </c>
      <c r="P17" s="162"/>
      <c r="Q17" s="153">
        <v>19.899999999999999</v>
      </c>
      <c r="R17" s="153"/>
      <c r="S17" s="163">
        <f>(O17-M17)/O17</f>
        <v>7.2463768115942032E-2</v>
      </c>
      <c r="T17" s="158"/>
      <c r="U17" s="153">
        <v>40</v>
      </c>
      <c r="V17" s="153"/>
      <c r="W17" s="164"/>
      <c r="X17" s="164"/>
      <c r="Y17" s="164"/>
      <c r="Z17" s="155">
        <v>40</v>
      </c>
      <c r="AA17" s="152">
        <f t="shared" si="1"/>
        <v>14.5032</v>
      </c>
      <c r="AB17" s="158"/>
      <c r="AC17" s="158"/>
      <c r="AD17" s="158"/>
      <c r="AE17" s="158"/>
      <c r="AF17" s="158"/>
      <c r="AG17" s="158"/>
      <c r="AH17" s="158"/>
    </row>
    <row r="18" spans="1:34" ht="71.25">
      <c r="A18" s="145" t="s">
        <v>887</v>
      </c>
      <c r="B18" s="146">
        <v>21</v>
      </c>
      <c r="C18" s="158" t="s">
        <v>883</v>
      </c>
      <c r="D18" s="159"/>
      <c r="E18" s="147" t="s">
        <v>913</v>
      </c>
      <c r="F18" s="158"/>
      <c r="G18" s="158" t="s">
        <v>918</v>
      </c>
      <c r="H18" s="158"/>
      <c r="I18" s="160" t="s">
        <v>919</v>
      </c>
      <c r="J18" s="158"/>
      <c r="K18" s="161">
        <v>6</v>
      </c>
      <c r="L18" s="158"/>
      <c r="M18" s="162">
        <v>56</v>
      </c>
      <c r="N18" s="162"/>
      <c r="O18" s="162">
        <v>60.5</v>
      </c>
      <c r="P18" s="162"/>
      <c r="Q18" s="153">
        <v>39.9</v>
      </c>
      <c r="R18" s="153"/>
      <c r="S18" s="163">
        <f>(O18-M18)/O18</f>
        <v>7.43801652892562E-2</v>
      </c>
      <c r="T18" s="158"/>
      <c r="U18" s="153">
        <v>70</v>
      </c>
      <c r="V18" s="153"/>
      <c r="W18" s="164"/>
      <c r="X18" s="164"/>
      <c r="Y18" s="164"/>
      <c r="Z18" s="155">
        <v>70</v>
      </c>
      <c r="AA18" s="152">
        <f t="shared" si="1"/>
        <v>20.305599999999998</v>
      </c>
      <c r="AB18" s="158"/>
      <c r="AC18" s="158"/>
      <c r="AD18" s="158"/>
      <c r="AE18" s="158"/>
      <c r="AF18" s="158"/>
      <c r="AG18" s="158"/>
      <c r="AH18" s="158"/>
    </row>
    <row r="19" spans="1:34" ht="45">
      <c r="A19" s="145" t="s">
        <v>887</v>
      </c>
      <c r="B19" s="146">
        <v>22</v>
      </c>
      <c r="C19" s="158" t="s">
        <v>892</v>
      </c>
      <c r="D19" s="159"/>
      <c r="E19" s="147" t="s">
        <v>913</v>
      </c>
      <c r="F19" s="158"/>
      <c r="G19" s="158" t="s">
        <v>920</v>
      </c>
      <c r="H19" s="158"/>
      <c r="I19" s="160" t="s">
        <v>921</v>
      </c>
      <c r="J19" s="158"/>
      <c r="K19" s="161">
        <v>32</v>
      </c>
      <c r="L19" s="158"/>
      <c r="M19" s="162">
        <v>56</v>
      </c>
      <c r="N19" s="162"/>
      <c r="O19" s="162">
        <v>60.5</v>
      </c>
      <c r="P19" s="162"/>
      <c r="Q19" s="153">
        <v>39.9</v>
      </c>
      <c r="R19" s="153"/>
      <c r="S19" s="163">
        <f t="shared" si="0"/>
        <v>7.43801652892562E-2</v>
      </c>
      <c r="T19" s="158"/>
      <c r="U19" s="153">
        <v>70</v>
      </c>
      <c r="V19" s="153"/>
      <c r="W19" s="164"/>
      <c r="X19" s="164"/>
      <c r="Y19" s="164"/>
      <c r="Z19" s="155">
        <v>70</v>
      </c>
      <c r="AA19" s="152">
        <f t="shared" si="1"/>
        <v>20.305599999999998</v>
      </c>
      <c r="AB19" s="158"/>
      <c r="AC19" s="158"/>
      <c r="AD19" s="158"/>
      <c r="AE19" s="158"/>
      <c r="AF19" s="158"/>
      <c r="AG19" s="158"/>
      <c r="AH19" s="158"/>
    </row>
    <row r="20" spans="1:34" ht="45">
      <c r="A20" s="145" t="s">
        <v>887</v>
      </c>
      <c r="B20" s="146">
        <v>23</v>
      </c>
      <c r="C20" s="158" t="s">
        <v>892</v>
      </c>
      <c r="D20" s="159"/>
      <c r="E20" s="147" t="s">
        <v>913</v>
      </c>
      <c r="F20" s="158"/>
      <c r="G20" s="158" t="s">
        <v>922</v>
      </c>
      <c r="H20" s="158"/>
      <c r="I20" s="160" t="s">
        <v>923</v>
      </c>
      <c r="J20" s="158"/>
      <c r="K20" s="161">
        <v>8</v>
      </c>
      <c r="L20" s="158"/>
      <c r="M20" s="162">
        <v>56</v>
      </c>
      <c r="N20" s="162"/>
      <c r="O20" s="162">
        <v>60.5</v>
      </c>
      <c r="P20" s="162"/>
      <c r="Q20" s="153">
        <v>39.9</v>
      </c>
      <c r="R20" s="153"/>
      <c r="S20" s="163">
        <f t="shared" si="0"/>
        <v>7.43801652892562E-2</v>
      </c>
      <c r="T20" s="158"/>
      <c r="U20" s="153">
        <v>70</v>
      </c>
      <c r="V20" s="153"/>
      <c r="W20" s="164"/>
      <c r="X20" s="164"/>
      <c r="Y20" s="164"/>
      <c r="Z20" s="155">
        <v>70</v>
      </c>
      <c r="AA20" s="152">
        <f t="shared" si="1"/>
        <v>20.305599999999998</v>
      </c>
      <c r="AB20" s="158"/>
      <c r="AC20" s="158"/>
      <c r="AD20" s="158"/>
      <c r="AE20" s="158"/>
      <c r="AF20" s="158"/>
      <c r="AG20" s="158"/>
      <c r="AH20" s="158"/>
    </row>
    <row r="21" spans="1:34" ht="56.25">
      <c r="A21" s="145" t="s">
        <v>887</v>
      </c>
      <c r="B21" s="146">
        <v>24</v>
      </c>
      <c r="C21" s="158" t="s">
        <v>892</v>
      </c>
      <c r="D21" s="159"/>
      <c r="E21" s="147" t="s">
        <v>913</v>
      </c>
      <c r="F21" s="158"/>
      <c r="G21" s="158" t="s">
        <v>924</v>
      </c>
      <c r="H21" s="158"/>
      <c r="I21" s="160" t="s">
        <v>925</v>
      </c>
      <c r="J21" s="158"/>
      <c r="K21" s="161">
        <v>18</v>
      </c>
      <c r="L21" s="158"/>
      <c r="M21" s="162">
        <v>56</v>
      </c>
      <c r="N21" s="162"/>
      <c r="O21" s="162">
        <v>60.5</v>
      </c>
      <c r="P21" s="162"/>
      <c r="Q21" s="153">
        <v>39.9</v>
      </c>
      <c r="R21" s="153"/>
      <c r="S21" s="163">
        <f>(O21-M21)/O21</f>
        <v>7.43801652892562E-2</v>
      </c>
      <c r="T21" s="158"/>
      <c r="U21" s="153">
        <v>68</v>
      </c>
      <c r="V21" s="153"/>
      <c r="W21" s="164"/>
      <c r="X21" s="164"/>
      <c r="Y21" s="164"/>
      <c r="Z21" s="155">
        <v>68</v>
      </c>
      <c r="AA21" s="152">
        <f t="shared" si="1"/>
        <v>20.305599999999998</v>
      </c>
      <c r="AB21" s="158"/>
      <c r="AC21" s="158"/>
      <c r="AD21" s="158"/>
      <c r="AE21" s="158"/>
      <c r="AF21" s="158"/>
      <c r="AG21" s="158"/>
      <c r="AH21" s="158"/>
    </row>
    <row r="22" spans="1:34" ht="59.25">
      <c r="A22" s="145" t="s">
        <v>887</v>
      </c>
      <c r="B22" s="146">
        <v>25</v>
      </c>
      <c r="C22" s="158" t="s">
        <v>883</v>
      </c>
      <c r="D22" s="159"/>
      <c r="E22" s="147" t="s">
        <v>913</v>
      </c>
      <c r="F22" s="158"/>
      <c r="G22" s="158" t="s">
        <v>926</v>
      </c>
      <c r="H22" s="158"/>
      <c r="I22" s="160" t="s">
        <v>927</v>
      </c>
      <c r="J22" s="158"/>
      <c r="K22" s="161">
        <v>7</v>
      </c>
      <c r="L22" s="158"/>
      <c r="M22" s="162">
        <v>56</v>
      </c>
      <c r="N22" s="162"/>
      <c r="O22" s="162">
        <v>60.5</v>
      </c>
      <c r="P22" s="162"/>
      <c r="Q22" s="153">
        <v>39.9</v>
      </c>
      <c r="R22" s="153"/>
      <c r="S22" s="163">
        <f t="shared" si="0"/>
        <v>7.43801652892562E-2</v>
      </c>
      <c r="T22" s="158"/>
      <c r="U22" s="153">
        <v>70</v>
      </c>
      <c r="V22" s="153"/>
      <c r="W22" s="164"/>
      <c r="X22" s="164"/>
      <c r="Y22" s="164"/>
      <c r="Z22" s="155">
        <v>70</v>
      </c>
      <c r="AA22" s="152">
        <f t="shared" si="1"/>
        <v>20.305599999999998</v>
      </c>
      <c r="AB22" s="158"/>
      <c r="AC22" s="158"/>
      <c r="AD22" s="158"/>
      <c r="AE22" s="158"/>
      <c r="AF22" s="158"/>
      <c r="AG22" s="158"/>
      <c r="AH22" s="158"/>
    </row>
    <row r="23" spans="1:34" ht="56.25">
      <c r="A23" s="145" t="s">
        <v>887</v>
      </c>
      <c r="B23" s="146">
        <v>26</v>
      </c>
      <c r="C23" s="158" t="s">
        <v>892</v>
      </c>
      <c r="D23" s="159"/>
      <c r="E23" s="147" t="s">
        <v>913</v>
      </c>
      <c r="F23" s="158"/>
      <c r="G23" s="158" t="s">
        <v>928</v>
      </c>
      <c r="H23" s="158"/>
      <c r="I23" s="160" t="s">
        <v>929</v>
      </c>
      <c r="J23" s="158"/>
      <c r="K23" s="161">
        <v>28</v>
      </c>
      <c r="L23" s="158"/>
      <c r="M23" s="162">
        <v>32</v>
      </c>
      <c r="N23" s="162"/>
      <c r="O23" s="162">
        <v>34.5</v>
      </c>
      <c r="P23" s="162"/>
      <c r="Q23" s="153">
        <v>19.899999999999999</v>
      </c>
      <c r="R23" s="153"/>
      <c r="S23" s="163">
        <f>(O23-M23)/O23</f>
        <v>7.2463768115942032E-2</v>
      </c>
      <c r="T23" s="158"/>
      <c r="U23" s="153">
        <v>40</v>
      </c>
      <c r="V23" s="153"/>
      <c r="W23" s="164"/>
      <c r="X23" s="164"/>
      <c r="Y23" s="164"/>
      <c r="Z23" s="155">
        <v>40</v>
      </c>
      <c r="AA23" s="152">
        <f t="shared" si="1"/>
        <v>14.5032</v>
      </c>
      <c r="AB23" s="158"/>
      <c r="AC23" s="158"/>
      <c r="AD23" s="158"/>
      <c r="AE23" s="158"/>
      <c r="AF23" s="158"/>
      <c r="AG23" s="158"/>
      <c r="AH23" s="158"/>
    </row>
  </sheetData>
  <mergeCells count="24">
    <mergeCell ref="O2:P2"/>
    <mergeCell ref="A1:K1"/>
    <mergeCell ref="L1:AD1"/>
    <mergeCell ref="AE1:AG1"/>
    <mergeCell ref="AH1:AH3"/>
    <mergeCell ref="A2:A3"/>
    <mergeCell ref="B2:B3"/>
    <mergeCell ref="C2:C3"/>
    <mergeCell ref="D2:D3"/>
    <mergeCell ref="E2:E3"/>
    <mergeCell ref="G2:G3"/>
    <mergeCell ref="H2:H3"/>
    <mergeCell ref="I2:I3"/>
    <mergeCell ref="J2:J3"/>
    <mergeCell ref="K2:K3"/>
    <mergeCell ref="M2:N2"/>
    <mergeCell ref="AF2:AF3"/>
    <mergeCell ref="AG2:AG3"/>
    <mergeCell ref="S2:T2"/>
    <mergeCell ref="W2:Z2"/>
    <mergeCell ref="AB2:AB3"/>
    <mergeCell ref="AC2:AC3"/>
    <mergeCell ref="AD2:AD3"/>
    <mergeCell ref="AE2:AE3"/>
  </mergeCells>
  <phoneticPr fontId="1" type="noConversion"/>
  <pageMargins left="0.7" right="0.7" top="0.75" bottom="0.75" header="0.3" footer="0.3"/>
</worksheet>
</file>

<file path=xl/worksheets/sheet15.xml><?xml version="1.0" encoding="utf-8"?>
<worksheet xmlns="http://schemas.openxmlformats.org/spreadsheetml/2006/main" xmlns:r="http://schemas.openxmlformats.org/officeDocument/2006/relationships">
  <dimension ref="A1:IW53"/>
  <sheetViews>
    <sheetView topLeftCell="K34" workbookViewId="0">
      <selection activeCell="E18" sqref="E18"/>
    </sheetView>
  </sheetViews>
  <sheetFormatPr defaultRowHeight="13.5"/>
  <sheetData>
    <row r="1" spans="1:257" s="197" customFormat="1" ht="18.75" customHeight="1">
      <c r="A1" s="692" t="s">
        <v>865</v>
      </c>
      <c r="B1" s="693"/>
      <c r="C1" s="693"/>
      <c r="D1" s="693"/>
      <c r="E1" s="693"/>
      <c r="F1" s="693"/>
      <c r="G1" s="693"/>
      <c r="H1" s="693"/>
      <c r="I1" s="693"/>
      <c r="J1" s="693"/>
      <c r="K1" s="694"/>
      <c r="L1" s="695"/>
      <c r="M1" s="693"/>
      <c r="N1" s="693"/>
      <c r="O1" s="693"/>
      <c r="P1" s="693"/>
      <c r="Q1" s="693"/>
      <c r="R1" s="693"/>
      <c r="S1" s="693"/>
      <c r="T1" s="693"/>
      <c r="U1" s="693"/>
      <c r="V1" s="693"/>
      <c r="W1" s="693"/>
      <c r="X1" s="693"/>
      <c r="Y1" s="693"/>
      <c r="Z1" s="694"/>
      <c r="AA1" s="696" t="s">
        <v>1</v>
      </c>
      <c r="AB1" s="693"/>
      <c r="AC1" s="694"/>
      <c r="AD1" s="697" t="s">
        <v>2</v>
      </c>
      <c r="AE1" s="194"/>
      <c r="AF1" s="195"/>
      <c r="AG1" s="195"/>
      <c r="AH1" s="195"/>
      <c r="AI1" s="195"/>
      <c r="AJ1" s="195"/>
      <c r="AK1" s="196"/>
      <c r="AL1" s="196"/>
      <c r="AM1" s="196"/>
      <c r="AN1" s="196"/>
      <c r="AO1" s="196"/>
      <c r="AP1" s="196"/>
      <c r="AQ1" s="196"/>
      <c r="AR1" s="196"/>
      <c r="AS1" s="196"/>
      <c r="AT1" s="196"/>
      <c r="AU1" s="196"/>
      <c r="AV1" s="196"/>
      <c r="AW1" s="196"/>
      <c r="AX1" s="196"/>
      <c r="AY1" s="196"/>
      <c r="AZ1" s="196"/>
      <c r="BA1" s="196"/>
      <c r="BB1" s="196"/>
      <c r="BC1" s="196"/>
      <c r="BD1" s="196"/>
      <c r="BE1" s="196"/>
      <c r="BF1" s="196"/>
      <c r="BG1" s="196"/>
      <c r="BH1" s="196"/>
      <c r="BI1" s="196"/>
      <c r="BJ1" s="196"/>
      <c r="BK1" s="196"/>
      <c r="BL1" s="196"/>
      <c r="BM1" s="196"/>
      <c r="BN1" s="196"/>
      <c r="BO1" s="196"/>
      <c r="BP1" s="196"/>
      <c r="BQ1" s="196"/>
      <c r="BR1" s="196"/>
      <c r="BS1" s="196"/>
      <c r="BT1" s="196"/>
      <c r="BU1" s="196"/>
      <c r="BV1" s="196"/>
      <c r="BW1" s="196"/>
      <c r="BX1" s="196"/>
      <c r="BY1" s="196"/>
      <c r="BZ1" s="196"/>
      <c r="CA1" s="196"/>
      <c r="CB1" s="196"/>
      <c r="CC1" s="196"/>
      <c r="CD1" s="196"/>
      <c r="CE1" s="196"/>
      <c r="CF1" s="196"/>
      <c r="CG1" s="196"/>
      <c r="CH1" s="196"/>
      <c r="CI1" s="196"/>
      <c r="CJ1" s="196"/>
      <c r="CK1" s="196"/>
      <c r="CL1" s="196"/>
      <c r="CM1" s="196"/>
      <c r="CN1" s="196"/>
      <c r="CO1" s="196"/>
      <c r="CP1" s="196"/>
      <c r="CQ1" s="196"/>
      <c r="CR1" s="196"/>
      <c r="CS1" s="196"/>
      <c r="CT1" s="196"/>
      <c r="CU1" s="196"/>
      <c r="CV1" s="196"/>
      <c r="CW1" s="196"/>
      <c r="CX1" s="196"/>
      <c r="CY1" s="196"/>
      <c r="CZ1" s="196"/>
      <c r="DA1" s="196"/>
      <c r="DB1" s="196"/>
      <c r="DC1" s="196"/>
      <c r="DD1" s="196"/>
      <c r="DE1" s="196"/>
      <c r="DF1" s="196"/>
      <c r="DG1" s="196"/>
      <c r="DH1" s="196"/>
      <c r="DI1" s="196"/>
      <c r="DJ1" s="196"/>
      <c r="DK1" s="196"/>
      <c r="DL1" s="196"/>
      <c r="DM1" s="196"/>
      <c r="DN1" s="196"/>
      <c r="DO1" s="196"/>
      <c r="DP1" s="196"/>
      <c r="DQ1" s="196"/>
      <c r="DR1" s="196"/>
      <c r="DS1" s="196"/>
      <c r="DT1" s="196"/>
      <c r="DU1" s="196"/>
      <c r="DV1" s="196"/>
      <c r="DW1" s="196"/>
      <c r="DX1" s="196"/>
      <c r="DY1" s="196"/>
      <c r="DZ1" s="196"/>
      <c r="EA1" s="196"/>
      <c r="EB1" s="196"/>
      <c r="EC1" s="196"/>
      <c r="ED1" s="196"/>
      <c r="EE1" s="196"/>
      <c r="EF1" s="196"/>
      <c r="EG1" s="196"/>
      <c r="EH1" s="196"/>
      <c r="EI1" s="196"/>
      <c r="EJ1" s="196"/>
      <c r="EK1" s="196"/>
      <c r="EL1" s="196"/>
      <c r="EM1" s="196"/>
      <c r="EN1" s="196"/>
      <c r="EO1" s="196"/>
      <c r="EP1" s="196"/>
      <c r="EQ1" s="196"/>
      <c r="ER1" s="196"/>
      <c r="ES1" s="196"/>
      <c r="ET1" s="196"/>
      <c r="EU1" s="196"/>
      <c r="EV1" s="196"/>
      <c r="EW1" s="196"/>
      <c r="EX1" s="196"/>
      <c r="EY1" s="196"/>
      <c r="EZ1" s="196"/>
      <c r="FA1" s="196"/>
      <c r="FB1" s="196"/>
      <c r="FC1" s="196"/>
      <c r="FD1" s="196"/>
      <c r="FE1" s="196"/>
      <c r="FF1" s="196"/>
      <c r="FG1" s="196"/>
      <c r="FH1" s="196"/>
      <c r="FI1" s="196"/>
      <c r="FJ1" s="196"/>
      <c r="FK1" s="196"/>
      <c r="FL1" s="196"/>
      <c r="FM1" s="196"/>
      <c r="FN1" s="196"/>
      <c r="FO1" s="196"/>
      <c r="FP1" s="196"/>
      <c r="FQ1" s="196"/>
      <c r="FR1" s="196"/>
      <c r="FS1" s="196"/>
      <c r="FT1" s="196"/>
      <c r="FU1" s="196"/>
      <c r="FV1" s="196"/>
      <c r="FW1" s="196"/>
      <c r="FX1" s="196"/>
      <c r="FY1" s="196"/>
      <c r="FZ1" s="196"/>
      <c r="GA1" s="196"/>
      <c r="GB1" s="196"/>
      <c r="GC1" s="196"/>
      <c r="GD1" s="196"/>
      <c r="GE1" s="196"/>
      <c r="GF1" s="196"/>
      <c r="GG1" s="196"/>
      <c r="GH1" s="196"/>
      <c r="GI1" s="196"/>
      <c r="GJ1" s="196"/>
      <c r="GK1" s="196"/>
      <c r="GL1" s="196"/>
      <c r="GM1" s="196"/>
      <c r="GN1" s="196"/>
      <c r="GO1" s="196"/>
      <c r="GP1" s="196"/>
      <c r="GQ1" s="196"/>
      <c r="GR1" s="196"/>
      <c r="GS1" s="196"/>
      <c r="GT1" s="196"/>
      <c r="GU1" s="196"/>
      <c r="GV1" s="196"/>
      <c r="GW1" s="196"/>
      <c r="GX1" s="196"/>
      <c r="GY1" s="196"/>
      <c r="GZ1" s="196"/>
      <c r="HA1" s="196"/>
      <c r="HB1" s="196"/>
      <c r="HC1" s="196"/>
      <c r="HD1" s="196"/>
      <c r="HE1" s="196"/>
      <c r="HF1" s="196"/>
      <c r="HG1" s="196"/>
      <c r="HH1" s="196"/>
      <c r="HI1" s="196"/>
      <c r="HJ1" s="196"/>
      <c r="HK1" s="196"/>
      <c r="HL1" s="196"/>
      <c r="HM1" s="196"/>
      <c r="HN1" s="196"/>
      <c r="HO1" s="196"/>
      <c r="HP1" s="196"/>
      <c r="HQ1" s="196"/>
      <c r="HR1" s="196"/>
      <c r="HS1" s="196"/>
      <c r="HT1" s="196"/>
      <c r="HU1" s="196"/>
      <c r="HV1" s="196"/>
      <c r="HW1" s="196"/>
      <c r="HX1" s="196"/>
      <c r="HY1" s="196"/>
      <c r="HZ1" s="196"/>
      <c r="IA1" s="196"/>
      <c r="IB1" s="196"/>
      <c r="IC1" s="196"/>
      <c r="ID1" s="196"/>
      <c r="IE1" s="196"/>
      <c r="IF1" s="196"/>
      <c r="IG1" s="196"/>
      <c r="IH1" s="196"/>
      <c r="II1" s="196"/>
      <c r="IJ1" s="196"/>
      <c r="IK1" s="196"/>
      <c r="IL1" s="196"/>
      <c r="IM1" s="196"/>
      <c r="IN1" s="196"/>
      <c r="IO1" s="196"/>
      <c r="IP1" s="196"/>
      <c r="IQ1" s="196"/>
      <c r="IR1" s="196"/>
      <c r="IS1" s="196"/>
      <c r="IT1" s="196"/>
      <c r="IU1" s="196"/>
      <c r="IV1" s="196"/>
      <c r="IW1" s="196"/>
    </row>
    <row r="2" spans="1:257" s="197" customFormat="1" ht="18.75" customHeight="1">
      <c r="A2" s="700" t="s">
        <v>3</v>
      </c>
      <c r="B2" s="700" t="s">
        <v>4</v>
      </c>
      <c r="C2" s="700" t="s">
        <v>1005</v>
      </c>
      <c r="D2" s="700" t="s">
        <v>1006</v>
      </c>
      <c r="E2" s="700" t="s">
        <v>7</v>
      </c>
      <c r="F2" s="198" t="s">
        <v>8</v>
      </c>
      <c r="G2" s="700" t="s">
        <v>9</v>
      </c>
      <c r="H2" s="690" t="s">
        <v>10</v>
      </c>
      <c r="I2" s="700" t="s">
        <v>11</v>
      </c>
      <c r="J2" s="690" t="s">
        <v>384</v>
      </c>
      <c r="K2" s="702" t="s">
        <v>1007</v>
      </c>
      <c r="L2" s="198" t="s">
        <v>14</v>
      </c>
      <c r="M2" s="703" t="s">
        <v>15</v>
      </c>
      <c r="N2" s="687"/>
      <c r="O2" s="686" t="s">
        <v>1008</v>
      </c>
      <c r="P2" s="687"/>
      <c r="Q2" s="686" t="s">
        <v>1009</v>
      </c>
      <c r="R2" s="687"/>
      <c r="S2" s="688" t="s">
        <v>1010</v>
      </c>
      <c r="T2" s="689"/>
      <c r="U2" s="689"/>
      <c r="V2" s="687"/>
      <c r="W2" s="199" t="s">
        <v>1011</v>
      </c>
      <c r="X2" s="690" t="s">
        <v>20</v>
      </c>
      <c r="Y2" s="690" t="s">
        <v>21</v>
      </c>
      <c r="Z2" s="691" t="s">
        <v>1012</v>
      </c>
      <c r="AA2" s="684" t="s">
        <v>23</v>
      </c>
      <c r="AB2" s="684" t="s">
        <v>24</v>
      </c>
      <c r="AC2" s="684" t="s">
        <v>25</v>
      </c>
      <c r="AD2" s="698"/>
      <c r="AE2" s="200"/>
      <c r="AF2" s="201"/>
      <c r="AG2" s="201"/>
      <c r="AH2" s="201"/>
      <c r="AI2" s="201"/>
      <c r="AJ2" s="201"/>
      <c r="AK2" s="196"/>
      <c r="AL2" s="196"/>
      <c r="AM2" s="196"/>
      <c r="AN2" s="196"/>
      <c r="AO2" s="196"/>
      <c r="AP2" s="196"/>
      <c r="AQ2" s="196"/>
      <c r="AR2" s="196"/>
      <c r="AS2" s="196"/>
      <c r="AT2" s="196"/>
      <c r="AU2" s="196"/>
      <c r="AV2" s="196"/>
      <c r="AW2" s="196"/>
      <c r="AX2" s="196"/>
      <c r="AY2" s="196"/>
      <c r="AZ2" s="196"/>
      <c r="BA2" s="196"/>
      <c r="BB2" s="196"/>
      <c r="BC2" s="196"/>
      <c r="BD2" s="196"/>
      <c r="BE2" s="196"/>
      <c r="BF2" s="196"/>
      <c r="BG2" s="196"/>
      <c r="BH2" s="196"/>
      <c r="BI2" s="196"/>
      <c r="BJ2" s="196"/>
      <c r="BK2" s="196"/>
      <c r="BL2" s="196"/>
      <c r="BM2" s="196"/>
      <c r="BN2" s="196"/>
      <c r="BO2" s="196"/>
      <c r="BP2" s="196"/>
      <c r="BQ2" s="196"/>
      <c r="BR2" s="196"/>
      <c r="BS2" s="196"/>
      <c r="BT2" s="196"/>
      <c r="BU2" s="196"/>
      <c r="BV2" s="196"/>
      <c r="BW2" s="196"/>
      <c r="BX2" s="196"/>
      <c r="BY2" s="196"/>
      <c r="BZ2" s="196"/>
      <c r="CA2" s="196"/>
      <c r="CB2" s="196"/>
      <c r="CC2" s="196"/>
      <c r="CD2" s="196"/>
      <c r="CE2" s="196"/>
      <c r="CF2" s="196"/>
      <c r="CG2" s="196"/>
      <c r="CH2" s="196"/>
      <c r="CI2" s="196"/>
      <c r="CJ2" s="196"/>
      <c r="CK2" s="196"/>
      <c r="CL2" s="196"/>
      <c r="CM2" s="196"/>
      <c r="CN2" s="196"/>
      <c r="CO2" s="196"/>
      <c r="CP2" s="196"/>
      <c r="CQ2" s="196"/>
      <c r="CR2" s="196"/>
      <c r="CS2" s="196"/>
      <c r="CT2" s="196"/>
      <c r="CU2" s="196"/>
      <c r="CV2" s="196"/>
      <c r="CW2" s="196"/>
      <c r="CX2" s="196"/>
      <c r="CY2" s="196"/>
      <c r="CZ2" s="196"/>
      <c r="DA2" s="196"/>
      <c r="DB2" s="196"/>
      <c r="DC2" s="196"/>
      <c r="DD2" s="196"/>
      <c r="DE2" s="196"/>
      <c r="DF2" s="196"/>
      <c r="DG2" s="196"/>
      <c r="DH2" s="196"/>
      <c r="DI2" s="196"/>
      <c r="DJ2" s="196"/>
      <c r="DK2" s="196"/>
      <c r="DL2" s="196"/>
      <c r="DM2" s="196"/>
      <c r="DN2" s="196"/>
      <c r="DO2" s="196"/>
      <c r="DP2" s="196"/>
      <c r="DQ2" s="196"/>
      <c r="DR2" s="196"/>
      <c r="DS2" s="196"/>
      <c r="DT2" s="196"/>
      <c r="DU2" s="196"/>
      <c r="DV2" s="196"/>
      <c r="DW2" s="196"/>
      <c r="DX2" s="196"/>
      <c r="DY2" s="196"/>
      <c r="DZ2" s="196"/>
      <c r="EA2" s="196"/>
      <c r="EB2" s="196"/>
      <c r="EC2" s="196"/>
      <c r="ED2" s="196"/>
      <c r="EE2" s="196"/>
      <c r="EF2" s="196"/>
      <c r="EG2" s="196"/>
      <c r="EH2" s="196"/>
      <c r="EI2" s="196"/>
      <c r="EJ2" s="196"/>
      <c r="EK2" s="196"/>
      <c r="EL2" s="196"/>
      <c r="EM2" s="196"/>
      <c r="EN2" s="196"/>
      <c r="EO2" s="196"/>
      <c r="EP2" s="196"/>
      <c r="EQ2" s="196"/>
      <c r="ER2" s="196"/>
      <c r="ES2" s="196"/>
      <c r="ET2" s="196"/>
      <c r="EU2" s="196"/>
      <c r="EV2" s="196"/>
      <c r="EW2" s="196"/>
      <c r="EX2" s="196"/>
      <c r="EY2" s="196"/>
      <c r="EZ2" s="196"/>
      <c r="FA2" s="196"/>
      <c r="FB2" s="196"/>
      <c r="FC2" s="196"/>
      <c r="FD2" s="196"/>
      <c r="FE2" s="196"/>
      <c r="FF2" s="196"/>
      <c r="FG2" s="196"/>
      <c r="FH2" s="196"/>
      <c r="FI2" s="196"/>
      <c r="FJ2" s="196"/>
      <c r="FK2" s="196"/>
      <c r="FL2" s="196"/>
      <c r="FM2" s="196"/>
      <c r="FN2" s="196"/>
      <c r="FO2" s="196"/>
      <c r="FP2" s="196"/>
      <c r="FQ2" s="196"/>
      <c r="FR2" s="196"/>
      <c r="FS2" s="196"/>
      <c r="FT2" s="196"/>
      <c r="FU2" s="196"/>
      <c r="FV2" s="196"/>
      <c r="FW2" s="196"/>
      <c r="FX2" s="196"/>
      <c r="FY2" s="196"/>
      <c r="FZ2" s="196"/>
      <c r="GA2" s="196"/>
      <c r="GB2" s="196"/>
      <c r="GC2" s="196"/>
      <c r="GD2" s="196"/>
      <c r="GE2" s="196"/>
      <c r="GF2" s="196"/>
      <c r="GG2" s="196"/>
      <c r="GH2" s="196"/>
      <c r="GI2" s="196"/>
      <c r="GJ2" s="196"/>
      <c r="GK2" s="196"/>
      <c r="GL2" s="196"/>
      <c r="GM2" s="196"/>
      <c r="GN2" s="196"/>
      <c r="GO2" s="196"/>
      <c r="GP2" s="196"/>
      <c r="GQ2" s="196"/>
      <c r="GR2" s="196"/>
      <c r="GS2" s="196"/>
      <c r="GT2" s="196"/>
      <c r="GU2" s="196"/>
      <c r="GV2" s="196"/>
      <c r="GW2" s="196"/>
      <c r="GX2" s="196"/>
      <c r="GY2" s="196"/>
      <c r="GZ2" s="196"/>
      <c r="HA2" s="196"/>
      <c r="HB2" s="196"/>
      <c r="HC2" s="196"/>
      <c r="HD2" s="196"/>
      <c r="HE2" s="196"/>
      <c r="HF2" s="196"/>
      <c r="HG2" s="196"/>
      <c r="HH2" s="196"/>
      <c r="HI2" s="196"/>
      <c r="HJ2" s="196"/>
      <c r="HK2" s="196"/>
      <c r="HL2" s="196"/>
      <c r="HM2" s="196"/>
      <c r="HN2" s="196"/>
      <c r="HO2" s="196"/>
      <c r="HP2" s="196"/>
      <c r="HQ2" s="196"/>
      <c r="HR2" s="196"/>
      <c r="HS2" s="196"/>
      <c r="HT2" s="196"/>
      <c r="HU2" s="196"/>
      <c r="HV2" s="196"/>
      <c r="HW2" s="196"/>
      <c r="HX2" s="196"/>
      <c r="HY2" s="196"/>
      <c r="HZ2" s="196"/>
      <c r="IA2" s="196"/>
      <c r="IB2" s="196"/>
      <c r="IC2" s="196"/>
      <c r="ID2" s="196"/>
      <c r="IE2" s="196"/>
      <c r="IF2" s="196"/>
      <c r="IG2" s="196"/>
      <c r="IH2" s="196"/>
      <c r="II2" s="196"/>
      <c r="IJ2" s="196"/>
      <c r="IK2" s="196"/>
      <c r="IL2" s="196"/>
      <c r="IM2" s="196"/>
      <c r="IN2" s="196"/>
      <c r="IO2" s="196"/>
      <c r="IP2" s="196"/>
      <c r="IQ2" s="196"/>
      <c r="IR2" s="196"/>
      <c r="IS2" s="196"/>
      <c r="IT2" s="196"/>
      <c r="IU2" s="196"/>
      <c r="IV2" s="196"/>
      <c r="IW2" s="196"/>
    </row>
    <row r="3" spans="1:257" s="197" customFormat="1" ht="18.75" customHeight="1">
      <c r="A3" s="701"/>
      <c r="B3" s="701"/>
      <c r="C3" s="701"/>
      <c r="D3" s="701"/>
      <c r="E3" s="701"/>
      <c r="F3" s="202" t="s">
        <v>390</v>
      </c>
      <c r="G3" s="701"/>
      <c r="H3" s="685"/>
      <c r="I3" s="701"/>
      <c r="J3" s="685"/>
      <c r="K3" s="701"/>
      <c r="L3" s="202" t="s">
        <v>27</v>
      </c>
      <c r="M3" s="199" t="s">
        <v>28</v>
      </c>
      <c r="N3" s="203" t="s">
        <v>1013</v>
      </c>
      <c r="O3" s="199" t="s">
        <v>28</v>
      </c>
      <c r="P3" s="203" t="s">
        <v>1014</v>
      </c>
      <c r="Q3" s="199" t="s">
        <v>28</v>
      </c>
      <c r="R3" s="203" t="s">
        <v>1014</v>
      </c>
      <c r="S3" s="202" t="s">
        <v>31</v>
      </c>
      <c r="T3" s="202" t="s">
        <v>32</v>
      </c>
      <c r="U3" s="202" t="s">
        <v>33</v>
      </c>
      <c r="V3" s="202" t="s">
        <v>34</v>
      </c>
      <c r="W3" s="204" t="s">
        <v>1015</v>
      </c>
      <c r="X3" s="685"/>
      <c r="Y3" s="685"/>
      <c r="Z3" s="685"/>
      <c r="AA3" s="685"/>
      <c r="AB3" s="685"/>
      <c r="AC3" s="685"/>
      <c r="AD3" s="699"/>
      <c r="AE3" s="200"/>
      <c r="AF3" s="201"/>
      <c r="AG3" s="201"/>
      <c r="AH3" s="201"/>
      <c r="AI3" s="201"/>
      <c r="AJ3" s="201"/>
      <c r="AK3" s="196"/>
      <c r="AL3" s="196"/>
      <c r="AM3" s="196"/>
      <c r="AN3" s="196"/>
      <c r="AO3" s="196"/>
      <c r="AP3" s="196"/>
      <c r="AQ3" s="196"/>
      <c r="AR3" s="196"/>
      <c r="AS3" s="196"/>
      <c r="AT3" s="196"/>
      <c r="AU3" s="196"/>
      <c r="AV3" s="196"/>
      <c r="AW3" s="196"/>
      <c r="AX3" s="196"/>
      <c r="AY3" s="196"/>
      <c r="AZ3" s="196"/>
      <c r="BA3" s="196"/>
      <c r="BB3" s="196"/>
      <c r="BC3" s="196"/>
      <c r="BD3" s="196"/>
      <c r="BE3" s="196"/>
      <c r="BF3" s="196"/>
      <c r="BG3" s="196"/>
      <c r="BH3" s="196"/>
      <c r="BI3" s="196"/>
      <c r="BJ3" s="196"/>
      <c r="BK3" s="196"/>
      <c r="BL3" s="196"/>
      <c r="BM3" s="196"/>
      <c r="BN3" s="196"/>
      <c r="BO3" s="196"/>
      <c r="BP3" s="196"/>
      <c r="BQ3" s="196"/>
      <c r="BR3" s="196"/>
      <c r="BS3" s="196"/>
      <c r="BT3" s="196"/>
      <c r="BU3" s="196"/>
      <c r="BV3" s="196"/>
      <c r="BW3" s="196"/>
      <c r="BX3" s="196"/>
      <c r="BY3" s="196"/>
      <c r="BZ3" s="196"/>
      <c r="CA3" s="196"/>
      <c r="CB3" s="196"/>
      <c r="CC3" s="196"/>
      <c r="CD3" s="196"/>
      <c r="CE3" s="196"/>
      <c r="CF3" s="196"/>
      <c r="CG3" s="196"/>
      <c r="CH3" s="196"/>
      <c r="CI3" s="196"/>
      <c r="CJ3" s="196"/>
      <c r="CK3" s="196"/>
      <c r="CL3" s="196"/>
      <c r="CM3" s="196"/>
      <c r="CN3" s="196"/>
      <c r="CO3" s="196"/>
      <c r="CP3" s="196"/>
      <c r="CQ3" s="196"/>
      <c r="CR3" s="196"/>
      <c r="CS3" s="196"/>
      <c r="CT3" s="196"/>
      <c r="CU3" s="196"/>
      <c r="CV3" s="196"/>
      <c r="CW3" s="196"/>
      <c r="CX3" s="196"/>
      <c r="CY3" s="196"/>
      <c r="CZ3" s="196"/>
      <c r="DA3" s="196"/>
      <c r="DB3" s="196"/>
      <c r="DC3" s="196"/>
      <c r="DD3" s="196"/>
      <c r="DE3" s="196"/>
      <c r="DF3" s="196"/>
      <c r="DG3" s="196"/>
      <c r="DH3" s="196"/>
      <c r="DI3" s="196"/>
      <c r="DJ3" s="196"/>
      <c r="DK3" s="196"/>
      <c r="DL3" s="196"/>
      <c r="DM3" s="196"/>
      <c r="DN3" s="196"/>
      <c r="DO3" s="196"/>
      <c r="DP3" s="196"/>
      <c r="DQ3" s="196"/>
      <c r="DR3" s="196"/>
      <c r="DS3" s="196"/>
      <c r="DT3" s="196"/>
      <c r="DU3" s="196"/>
      <c r="DV3" s="196"/>
      <c r="DW3" s="196"/>
      <c r="DX3" s="196"/>
      <c r="DY3" s="196"/>
      <c r="DZ3" s="196"/>
      <c r="EA3" s="196"/>
      <c r="EB3" s="196"/>
      <c r="EC3" s="196"/>
      <c r="ED3" s="196"/>
      <c r="EE3" s="196"/>
      <c r="EF3" s="196"/>
      <c r="EG3" s="196"/>
      <c r="EH3" s="196"/>
      <c r="EI3" s="196"/>
      <c r="EJ3" s="196"/>
      <c r="EK3" s="196"/>
      <c r="EL3" s="196"/>
      <c r="EM3" s="196"/>
      <c r="EN3" s="196"/>
      <c r="EO3" s="196"/>
      <c r="EP3" s="196"/>
      <c r="EQ3" s="196"/>
      <c r="ER3" s="196"/>
      <c r="ES3" s="196"/>
      <c r="ET3" s="196"/>
      <c r="EU3" s="196"/>
      <c r="EV3" s="196"/>
      <c r="EW3" s="196"/>
      <c r="EX3" s="196"/>
      <c r="EY3" s="196"/>
      <c r="EZ3" s="196"/>
      <c r="FA3" s="196"/>
      <c r="FB3" s="196"/>
      <c r="FC3" s="196"/>
      <c r="FD3" s="196"/>
      <c r="FE3" s="196"/>
      <c r="FF3" s="196"/>
      <c r="FG3" s="196"/>
      <c r="FH3" s="196"/>
      <c r="FI3" s="196"/>
      <c r="FJ3" s="196"/>
      <c r="FK3" s="196"/>
      <c r="FL3" s="196"/>
      <c r="FM3" s="196"/>
      <c r="FN3" s="196"/>
      <c r="FO3" s="196"/>
      <c r="FP3" s="196"/>
      <c r="FQ3" s="196"/>
      <c r="FR3" s="196"/>
      <c r="FS3" s="196"/>
      <c r="FT3" s="196"/>
      <c r="FU3" s="196"/>
      <c r="FV3" s="196"/>
      <c r="FW3" s="196"/>
      <c r="FX3" s="196"/>
      <c r="FY3" s="196"/>
      <c r="FZ3" s="196"/>
      <c r="GA3" s="196"/>
      <c r="GB3" s="196"/>
      <c r="GC3" s="196"/>
      <c r="GD3" s="196"/>
      <c r="GE3" s="196"/>
      <c r="GF3" s="196"/>
      <c r="GG3" s="196"/>
      <c r="GH3" s="196"/>
      <c r="GI3" s="196"/>
      <c r="GJ3" s="196"/>
      <c r="GK3" s="196"/>
      <c r="GL3" s="196"/>
      <c r="GM3" s="196"/>
      <c r="GN3" s="196"/>
      <c r="GO3" s="196"/>
      <c r="GP3" s="196"/>
      <c r="GQ3" s="196"/>
      <c r="GR3" s="196"/>
      <c r="GS3" s="196"/>
      <c r="GT3" s="196"/>
      <c r="GU3" s="196"/>
      <c r="GV3" s="196"/>
      <c r="GW3" s="196"/>
      <c r="GX3" s="196"/>
      <c r="GY3" s="196"/>
      <c r="GZ3" s="196"/>
      <c r="HA3" s="196"/>
      <c r="HB3" s="196"/>
      <c r="HC3" s="196"/>
      <c r="HD3" s="196"/>
      <c r="HE3" s="196"/>
      <c r="HF3" s="196"/>
      <c r="HG3" s="196"/>
      <c r="HH3" s="196"/>
      <c r="HI3" s="196"/>
      <c r="HJ3" s="196"/>
      <c r="HK3" s="196"/>
      <c r="HL3" s="196"/>
      <c r="HM3" s="196"/>
      <c r="HN3" s="196"/>
      <c r="HO3" s="196"/>
      <c r="HP3" s="196"/>
      <c r="HQ3" s="196"/>
      <c r="HR3" s="196"/>
      <c r="HS3" s="196"/>
      <c r="HT3" s="196"/>
      <c r="HU3" s="196"/>
      <c r="HV3" s="196"/>
      <c r="HW3" s="196"/>
      <c r="HX3" s="196"/>
      <c r="HY3" s="196"/>
      <c r="HZ3" s="196"/>
      <c r="IA3" s="196"/>
      <c r="IB3" s="196"/>
      <c r="IC3" s="196"/>
      <c r="ID3" s="196"/>
      <c r="IE3" s="196"/>
      <c r="IF3" s="196"/>
      <c r="IG3" s="196"/>
      <c r="IH3" s="196"/>
      <c r="II3" s="196"/>
      <c r="IJ3" s="196"/>
      <c r="IK3" s="196"/>
      <c r="IL3" s="196"/>
      <c r="IM3" s="196"/>
      <c r="IN3" s="196"/>
      <c r="IO3" s="196"/>
      <c r="IP3" s="196"/>
      <c r="IQ3" s="196"/>
      <c r="IR3" s="196"/>
      <c r="IS3" s="196"/>
      <c r="IT3" s="196"/>
      <c r="IU3" s="196"/>
      <c r="IV3" s="196"/>
      <c r="IW3" s="196"/>
    </row>
    <row r="4" spans="1:257" s="229" customFormat="1" ht="14.25" customHeight="1">
      <c r="A4" s="205" t="s">
        <v>1016</v>
      </c>
      <c r="B4" s="206">
        <v>1</v>
      </c>
      <c r="C4" s="207" t="s">
        <v>1017</v>
      </c>
      <c r="D4" s="207" t="s">
        <v>1018</v>
      </c>
      <c r="E4" s="208" t="s">
        <v>1019</v>
      </c>
      <c r="F4" s="207" t="s">
        <v>1020</v>
      </c>
      <c r="G4" s="209" t="s">
        <v>1021</v>
      </c>
      <c r="H4" s="210" t="s">
        <v>1022</v>
      </c>
      <c r="I4" s="211" t="s">
        <v>1023</v>
      </c>
      <c r="J4" s="212"/>
      <c r="K4" s="213" t="s">
        <v>1024</v>
      </c>
      <c r="L4" s="214">
        <v>0.61378939767937801</v>
      </c>
      <c r="M4" s="215">
        <v>23.821200000000001</v>
      </c>
      <c r="N4" s="216">
        <v>9.1999999999999993</v>
      </c>
      <c r="O4" s="217">
        <v>9.9</v>
      </c>
      <c r="P4" s="218">
        <v>9.9</v>
      </c>
      <c r="Q4" s="210"/>
      <c r="R4" s="210"/>
      <c r="S4" s="219">
        <v>27.6</v>
      </c>
      <c r="T4" s="210"/>
      <c r="U4" s="220"/>
      <c r="V4" s="220"/>
      <c r="W4" s="221">
        <f>N4*1.0751-P4</f>
        <v>-9.0800000000008652E-3</v>
      </c>
      <c r="X4" s="210"/>
      <c r="Y4" s="222"/>
      <c r="Z4" s="223" t="s">
        <v>1025</v>
      </c>
      <c r="AA4" s="221"/>
      <c r="AB4" s="224"/>
      <c r="AC4" s="225"/>
      <c r="AD4" s="225"/>
      <c r="AE4" s="226"/>
      <c r="AF4" s="227"/>
      <c r="AG4" s="227"/>
      <c r="AH4" s="227"/>
      <c r="AI4" s="227"/>
      <c r="AJ4" s="227"/>
      <c r="AK4" s="228"/>
      <c r="AL4" s="228"/>
      <c r="AM4" s="228"/>
      <c r="AN4" s="228"/>
      <c r="AO4" s="228"/>
      <c r="AP4" s="228"/>
      <c r="AQ4" s="228"/>
      <c r="AR4" s="228"/>
      <c r="AS4" s="228"/>
      <c r="AT4" s="228"/>
      <c r="AU4" s="228"/>
      <c r="AV4" s="228"/>
      <c r="AW4" s="228"/>
      <c r="AX4" s="228"/>
      <c r="AY4" s="228"/>
      <c r="AZ4" s="228"/>
      <c r="BA4" s="228"/>
      <c r="BB4" s="228"/>
      <c r="BC4" s="228"/>
      <c r="BD4" s="228"/>
      <c r="BE4" s="228"/>
      <c r="BF4" s="228"/>
      <c r="BG4" s="228"/>
      <c r="BH4" s="228"/>
      <c r="BI4" s="228"/>
      <c r="BJ4" s="228"/>
      <c r="BK4" s="228"/>
      <c r="BL4" s="228"/>
      <c r="BM4" s="228"/>
      <c r="BN4" s="228"/>
      <c r="BO4" s="228"/>
      <c r="BP4" s="228"/>
      <c r="BQ4" s="228"/>
      <c r="BR4" s="228"/>
      <c r="BS4" s="228"/>
      <c r="BT4" s="228"/>
      <c r="BU4" s="228"/>
      <c r="BV4" s="228"/>
      <c r="BW4" s="228"/>
      <c r="BX4" s="228"/>
      <c r="BY4" s="228"/>
      <c r="BZ4" s="228"/>
      <c r="CA4" s="228"/>
      <c r="CB4" s="228"/>
      <c r="CC4" s="228"/>
      <c r="CD4" s="228"/>
      <c r="CE4" s="228"/>
      <c r="CF4" s="228"/>
      <c r="CG4" s="228"/>
      <c r="CH4" s="228"/>
      <c r="CI4" s="228"/>
      <c r="CJ4" s="228"/>
      <c r="CK4" s="228"/>
      <c r="CL4" s="228"/>
      <c r="CM4" s="228"/>
      <c r="CN4" s="228"/>
      <c r="CO4" s="228"/>
      <c r="CP4" s="228"/>
      <c r="CQ4" s="228"/>
      <c r="CR4" s="228"/>
      <c r="CS4" s="228"/>
      <c r="CT4" s="228"/>
      <c r="CU4" s="228"/>
      <c r="CV4" s="228"/>
      <c r="CW4" s="228"/>
      <c r="CX4" s="228"/>
      <c r="CY4" s="228"/>
      <c r="CZ4" s="228"/>
      <c r="DA4" s="228"/>
      <c r="DB4" s="228"/>
      <c r="DC4" s="228"/>
      <c r="DD4" s="228"/>
      <c r="DE4" s="228"/>
      <c r="DF4" s="228"/>
      <c r="DG4" s="228"/>
      <c r="DH4" s="228"/>
      <c r="DI4" s="228"/>
      <c r="DJ4" s="228"/>
      <c r="DK4" s="228"/>
      <c r="DL4" s="228"/>
      <c r="DM4" s="228"/>
      <c r="DN4" s="228"/>
      <c r="DO4" s="228"/>
      <c r="DP4" s="228"/>
      <c r="DQ4" s="228"/>
      <c r="DR4" s="228"/>
      <c r="DS4" s="228"/>
      <c r="DT4" s="228"/>
      <c r="DU4" s="228"/>
      <c r="DV4" s="228"/>
      <c r="DW4" s="228"/>
      <c r="DX4" s="228"/>
      <c r="DY4" s="228"/>
      <c r="DZ4" s="228"/>
      <c r="EA4" s="228"/>
      <c r="EB4" s="228"/>
      <c r="EC4" s="228"/>
      <c r="ED4" s="228"/>
      <c r="EE4" s="228"/>
      <c r="EF4" s="228"/>
      <c r="EG4" s="228"/>
      <c r="EH4" s="228"/>
      <c r="EI4" s="228"/>
      <c r="EJ4" s="228"/>
      <c r="EK4" s="228"/>
      <c r="EL4" s="228"/>
      <c r="EM4" s="228"/>
      <c r="EN4" s="228"/>
      <c r="EO4" s="228"/>
      <c r="EP4" s="228"/>
      <c r="EQ4" s="228"/>
      <c r="ER4" s="228"/>
      <c r="ES4" s="228"/>
      <c r="ET4" s="228"/>
      <c r="EU4" s="228"/>
      <c r="EV4" s="228"/>
      <c r="EW4" s="228"/>
      <c r="EX4" s="228"/>
      <c r="EY4" s="228"/>
      <c r="EZ4" s="228"/>
      <c r="FA4" s="228"/>
      <c r="FB4" s="228"/>
      <c r="FC4" s="228"/>
      <c r="FD4" s="228"/>
      <c r="FE4" s="228"/>
      <c r="FF4" s="228"/>
      <c r="FG4" s="228"/>
      <c r="FH4" s="228"/>
      <c r="FI4" s="228"/>
      <c r="FJ4" s="228"/>
      <c r="FK4" s="228"/>
      <c r="FL4" s="228"/>
      <c r="FM4" s="228"/>
      <c r="FN4" s="228"/>
      <c r="FO4" s="228"/>
      <c r="FP4" s="228"/>
      <c r="FQ4" s="228"/>
      <c r="FR4" s="228"/>
      <c r="FS4" s="228"/>
      <c r="FT4" s="228"/>
      <c r="FU4" s="228"/>
      <c r="FV4" s="228"/>
      <c r="FW4" s="228"/>
      <c r="FX4" s="228"/>
      <c r="FY4" s="228"/>
      <c r="FZ4" s="228"/>
      <c r="GA4" s="228"/>
      <c r="GB4" s="228"/>
      <c r="GC4" s="228"/>
      <c r="GD4" s="228"/>
      <c r="GE4" s="228"/>
      <c r="GF4" s="228"/>
      <c r="GG4" s="228"/>
      <c r="GH4" s="228"/>
      <c r="GI4" s="228"/>
      <c r="GJ4" s="228"/>
      <c r="GK4" s="228"/>
      <c r="GL4" s="228"/>
      <c r="GM4" s="228"/>
      <c r="GN4" s="228"/>
      <c r="GO4" s="228"/>
      <c r="GP4" s="228"/>
      <c r="GQ4" s="228"/>
      <c r="GR4" s="228"/>
      <c r="GS4" s="228"/>
      <c r="GT4" s="228"/>
      <c r="GU4" s="228"/>
      <c r="GV4" s="228"/>
      <c r="GW4" s="228"/>
      <c r="GX4" s="228"/>
      <c r="GY4" s="228"/>
      <c r="GZ4" s="228"/>
      <c r="HA4" s="228"/>
      <c r="HB4" s="228"/>
      <c r="HC4" s="228"/>
      <c r="HD4" s="228"/>
      <c r="HE4" s="228"/>
      <c r="HF4" s="228"/>
      <c r="HG4" s="228"/>
      <c r="HH4" s="228"/>
      <c r="HI4" s="228"/>
      <c r="HJ4" s="228"/>
      <c r="HK4" s="228"/>
      <c r="HL4" s="228"/>
      <c r="HM4" s="228"/>
      <c r="HN4" s="228"/>
      <c r="HO4" s="228"/>
      <c r="HP4" s="228"/>
      <c r="HQ4" s="228"/>
      <c r="HR4" s="228"/>
      <c r="HS4" s="228"/>
      <c r="HT4" s="228"/>
      <c r="HU4" s="228"/>
      <c r="HV4" s="228"/>
      <c r="HW4" s="228"/>
      <c r="HX4" s="228"/>
      <c r="HY4" s="228"/>
      <c r="HZ4" s="228"/>
      <c r="IA4" s="228"/>
      <c r="IB4" s="228"/>
      <c r="IC4" s="228"/>
      <c r="ID4" s="228"/>
      <c r="IE4" s="228"/>
      <c r="IF4" s="228"/>
      <c r="IG4" s="228"/>
      <c r="IH4" s="228"/>
      <c r="II4" s="228"/>
      <c r="IJ4" s="228"/>
      <c r="IK4" s="228"/>
      <c r="IL4" s="228"/>
      <c r="IM4" s="228"/>
      <c r="IN4" s="228"/>
      <c r="IO4" s="228"/>
      <c r="IP4" s="228"/>
      <c r="IQ4" s="228"/>
      <c r="IR4" s="228"/>
      <c r="IS4" s="228"/>
      <c r="IT4" s="228"/>
      <c r="IU4" s="228"/>
      <c r="IV4" s="228"/>
      <c r="IW4" s="228"/>
    </row>
    <row r="5" spans="1:257" s="197" customFormat="1" ht="18.75" customHeight="1">
      <c r="A5" s="230" t="s">
        <v>1026</v>
      </c>
      <c r="B5" s="231">
        <v>1</v>
      </c>
      <c r="C5" s="232" t="s">
        <v>1027</v>
      </c>
      <c r="D5" s="233"/>
      <c r="E5" s="234" t="s">
        <v>1028</v>
      </c>
      <c r="F5" s="233"/>
      <c r="G5" s="235" t="s">
        <v>1029</v>
      </c>
      <c r="H5" s="235"/>
      <c r="I5" s="236" t="s">
        <v>1030</v>
      </c>
      <c r="J5" s="237"/>
      <c r="K5" s="235">
        <v>1200</v>
      </c>
      <c r="L5" s="238"/>
      <c r="M5" s="239">
        <v>17.78</v>
      </c>
      <c r="N5" s="240">
        <v>15.6</v>
      </c>
      <c r="O5" s="235">
        <v>19.899999999999999</v>
      </c>
      <c r="P5" s="235">
        <v>9.9</v>
      </c>
      <c r="Q5" s="241">
        <f>(O5-M5)/O5</f>
        <v>0.10653266331658279</v>
      </c>
      <c r="R5" s="235"/>
      <c r="S5" s="240"/>
      <c r="T5" s="235">
        <v>21.6</v>
      </c>
      <c r="U5" s="242" t="s">
        <v>1031</v>
      </c>
      <c r="V5" s="242"/>
      <c r="W5" s="243">
        <f>N5*1.0751-P5</f>
        <v>6.871559999999997</v>
      </c>
      <c r="X5" s="235"/>
      <c r="Y5" s="244"/>
      <c r="Z5" s="243"/>
      <c r="AA5" s="243"/>
      <c r="AB5" s="245"/>
      <c r="AC5" s="245"/>
      <c r="AD5" s="245"/>
    </row>
    <row r="6" spans="1:257" s="229" customFormat="1" ht="14.25" customHeight="1">
      <c r="A6" s="205" t="s">
        <v>1032</v>
      </c>
      <c r="B6" s="206">
        <v>2</v>
      </c>
      <c r="C6" s="207" t="s">
        <v>1027</v>
      </c>
      <c r="D6" s="207" t="s">
        <v>1033</v>
      </c>
      <c r="E6" s="208" t="s">
        <v>1034</v>
      </c>
      <c r="F6" s="207" t="s">
        <v>1035</v>
      </c>
      <c r="G6" s="246" t="s">
        <v>1036</v>
      </c>
      <c r="H6" s="210"/>
      <c r="I6" s="247" t="s">
        <v>1037</v>
      </c>
      <c r="J6" s="248"/>
      <c r="K6" s="249">
        <v>108</v>
      </c>
      <c r="L6" s="214">
        <v>0.20200000000000001</v>
      </c>
      <c r="M6" s="215">
        <v>59.58</v>
      </c>
      <c r="N6" s="216">
        <v>47.5</v>
      </c>
      <c r="O6" s="217">
        <v>59</v>
      </c>
      <c r="P6" s="221">
        <v>39</v>
      </c>
      <c r="Q6" s="210"/>
      <c r="R6" s="210"/>
      <c r="S6" s="219">
        <v>78</v>
      </c>
      <c r="T6" s="210"/>
      <c r="U6" s="220"/>
      <c r="V6" s="220"/>
      <c r="W6" s="221">
        <f t="shared" ref="W6:W31" si="0">N6*1.0751-P6</f>
        <v>12.067249999999994</v>
      </c>
      <c r="X6" s="210"/>
      <c r="Y6" s="222"/>
      <c r="Z6" s="223" t="s">
        <v>1038</v>
      </c>
      <c r="AA6" s="221"/>
      <c r="AB6" s="224"/>
      <c r="AC6" s="225"/>
      <c r="AD6" s="225"/>
      <c r="AE6" s="226"/>
      <c r="AF6" s="227"/>
      <c r="AG6" s="227"/>
      <c r="AH6" s="227"/>
      <c r="AI6" s="227"/>
      <c r="AJ6" s="227"/>
      <c r="AK6" s="228"/>
      <c r="AL6" s="228"/>
      <c r="AM6" s="228"/>
      <c r="AN6" s="228"/>
      <c r="AO6" s="228"/>
      <c r="AP6" s="228"/>
      <c r="AQ6" s="228"/>
      <c r="AR6" s="228"/>
      <c r="AS6" s="228"/>
      <c r="AT6" s="228"/>
      <c r="AU6" s="228"/>
      <c r="AV6" s="228"/>
      <c r="AW6" s="228"/>
      <c r="AX6" s="228"/>
      <c r="AY6" s="228"/>
      <c r="AZ6" s="228"/>
      <c r="BA6" s="228"/>
      <c r="BB6" s="228"/>
      <c r="BC6" s="228"/>
      <c r="BD6" s="228"/>
      <c r="BE6" s="228"/>
      <c r="BF6" s="228"/>
      <c r="BG6" s="228"/>
      <c r="BH6" s="228"/>
      <c r="BI6" s="228"/>
      <c r="BJ6" s="228"/>
      <c r="BK6" s="228"/>
      <c r="BL6" s="228"/>
      <c r="BM6" s="228"/>
      <c r="BN6" s="228"/>
      <c r="BO6" s="228"/>
      <c r="BP6" s="228"/>
      <c r="BQ6" s="228"/>
      <c r="BR6" s="228"/>
      <c r="BS6" s="228"/>
      <c r="BT6" s="228"/>
      <c r="BU6" s="228"/>
      <c r="BV6" s="228"/>
      <c r="BW6" s="228"/>
      <c r="BX6" s="228"/>
      <c r="BY6" s="228"/>
      <c r="BZ6" s="228"/>
      <c r="CA6" s="228"/>
      <c r="CB6" s="228"/>
      <c r="CC6" s="228"/>
      <c r="CD6" s="228"/>
      <c r="CE6" s="228"/>
      <c r="CF6" s="228"/>
      <c r="CG6" s="228"/>
      <c r="CH6" s="228"/>
      <c r="CI6" s="228"/>
      <c r="CJ6" s="228"/>
      <c r="CK6" s="228"/>
      <c r="CL6" s="228"/>
      <c r="CM6" s="228"/>
      <c r="CN6" s="228"/>
      <c r="CO6" s="228"/>
      <c r="CP6" s="228"/>
      <c r="CQ6" s="228"/>
      <c r="CR6" s="228"/>
      <c r="CS6" s="228"/>
      <c r="CT6" s="228"/>
      <c r="CU6" s="228"/>
      <c r="CV6" s="228"/>
      <c r="CW6" s="228"/>
      <c r="CX6" s="228"/>
      <c r="CY6" s="228"/>
      <c r="CZ6" s="228"/>
      <c r="DA6" s="228"/>
      <c r="DB6" s="228"/>
      <c r="DC6" s="228"/>
      <c r="DD6" s="228"/>
      <c r="DE6" s="228"/>
      <c r="DF6" s="228"/>
      <c r="DG6" s="228"/>
      <c r="DH6" s="228"/>
      <c r="DI6" s="228"/>
      <c r="DJ6" s="228"/>
      <c r="DK6" s="228"/>
      <c r="DL6" s="228"/>
      <c r="DM6" s="228"/>
      <c r="DN6" s="228"/>
      <c r="DO6" s="228"/>
      <c r="DP6" s="228"/>
      <c r="DQ6" s="228"/>
      <c r="DR6" s="228"/>
      <c r="DS6" s="228"/>
      <c r="DT6" s="228"/>
      <c r="DU6" s="228"/>
      <c r="DV6" s="228"/>
      <c r="DW6" s="228"/>
      <c r="DX6" s="228"/>
      <c r="DY6" s="228"/>
      <c r="DZ6" s="228"/>
      <c r="EA6" s="228"/>
      <c r="EB6" s="228"/>
      <c r="EC6" s="228"/>
      <c r="ED6" s="228"/>
      <c r="EE6" s="228"/>
      <c r="EF6" s="228"/>
      <c r="EG6" s="228"/>
      <c r="EH6" s="228"/>
      <c r="EI6" s="228"/>
      <c r="EJ6" s="228"/>
      <c r="EK6" s="228"/>
      <c r="EL6" s="228"/>
      <c r="EM6" s="228"/>
      <c r="EN6" s="228"/>
      <c r="EO6" s="228"/>
      <c r="EP6" s="228"/>
      <c r="EQ6" s="228"/>
      <c r="ER6" s="228"/>
      <c r="ES6" s="228"/>
      <c r="ET6" s="228"/>
      <c r="EU6" s="228"/>
      <c r="EV6" s="228"/>
      <c r="EW6" s="228"/>
      <c r="EX6" s="228"/>
      <c r="EY6" s="228"/>
      <c r="EZ6" s="228"/>
      <c r="FA6" s="228"/>
      <c r="FB6" s="228"/>
      <c r="FC6" s="228"/>
      <c r="FD6" s="228"/>
      <c r="FE6" s="228"/>
      <c r="FF6" s="228"/>
      <c r="FG6" s="228"/>
      <c r="FH6" s="228"/>
      <c r="FI6" s="228"/>
      <c r="FJ6" s="228"/>
      <c r="FK6" s="228"/>
      <c r="FL6" s="228"/>
      <c r="FM6" s="228"/>
      <c r="FN6" s="228"/>
      <c r="FO6" s="228"/>
      <c r="FP6" s="228"/>
      <c r="FQ6" s="228"/>
      <c r="FR6" s="228"/>
      <c r="FS6" s="228"/>
      <c r="FT6" s="228"/>
      <c r="FU6" s="228"/>
      <c r="FV6" s="228"/>
      <c r="FW6" s="228"/>
      <c r="FX6" s="228"/>
      <c r="FY6" s="228"/>
      <c r="FZ6" s="228"/>
      <c r="GA6" s="228"/>
      <c r="GB6" s="228"/>
      <c r="GC6" s="228"/>
      <c r="GD6" s="228"/>
      <c r="GE6" s="228"/>
      <c r="GF6" s="228"/>
      <c r="GG6" s="228"/>
      <c r="GH6" s="228"/>
      <c r="GI6" s="228"/>
      <c r="GJ6" s="228"/>
      <c r="GK6" s="228"/>
      <c r="GL6" s="228"/>
      <c r="GM6" s="228"/>
      <c r="GN6" s="228"/>
      <c r="GO6" s="228"/>
      <c r="GP6" s="228"/>
      <c r="GQ6" s="228"/>
      <c r="GR6" s="228"/>
      <c r="GS6" s="228"/>
      <c r="GT6" s="228"/>
      <c r="GU6" s="228"/>
      <c r="GV6" s="228"/>
      <c r="GW6" s="228"/>
      <c r="GX6" s="228"/>
      <c r="GY6" s="228"/>
      <c r="GZ6" s="228"/>
      <c r="HA6" s="228"/>
      <c r="HB6" s="228"/>
      <c r="HC6" s="228"/>
      <c r="HD6" s="228"/>
      <c r="HE6" s="228"/>
      <c r="HF6" s="228"/>
      <c r="HG6" s="228"/>
      <c r="HH6" s="228"/>
      <c r="HI6" s="228"/>
      <c r="HJ6" s="228"/>
      <c r="HK6" s="228"/>
      <c r="HL6" s="228"/>
      <c r="HM6" s="228"/>
      <c r="HN6" s="228"/>
      <c r="HO6" s="228"/>
      <c r="HP6" s="228"/>
      <c r="HQ6" s="228"/>
      <c r="HR6" s="228"/>
      <c r="HS6" s="228"/>
      <c r="HT6" s="228"/>
      <c r="HU6" s="228"/>
      <c r="HV6" s="228"/>
      <c r="HW6" s="228"/>
      <c r="HX6" s="228"/>
      <c r="HY6" s="228"/>
      <c r="HZ6" s="228"/>
      <c r="IA6" s="228"/>
      <c r="IB6" s="228"/>
      <c r="IC6" s="228"/>
      <c r="ID6" s="228"/>
      <c r="IE6" s="228"/>
      <c r="IF6" s="228"/>
      <c r="IG6" s="228"/>
      <c r="IH6" s="228"/>
      <c r="II6" s="228"/>
      <c r="IJ6" s="228"/>
      <c r="IK6" s="228"/>
      <c r="IL6" s="228"/>
      <c r="IM6" s="228"/>
      <c r="IN6" s="228"/>
      <c r="IO6" s="228"/>
      <c r="IP6" s="228"/>
      <c r="IQ6" s="228"/>
      <c r="IR6" s="228"/>
      <c r="IS6" s="228"/>
      <c r="IT6" s="228"/>
      <c r="IU6" s="228"/>
      <c r="IV6" s="228"/>
      <c r="IW6" s="228"/>
    </row>
    <row r="7" spans="1:257" s="259" customFormat="1" ht="14.25" customHeight="1">
      <c r="A7" s="205" t="s">
        <v>1032</v>
      </c>
      <c r="B7" s="206">
        <v>3</v>
      </c>
      <c r="C7" s="207" t="s">
        <v>1027</v>
      </c>
      <c r="D7" s="207" t="s">
        <v>1033</v>
      </c>
      <c r="E7" s="208" t="s">
        <v>1034</v>
      </c>
      <c r="F7" s="207" t="s">
        <v>1035</v>
      </c>
      <c r="G7" s="246" t="s">
        <v>1039</v>
      </c>
      <c r="H7" s="250"/>
      <c r="I7" s="247" t="s">
        <v>1040</v>
      </c>
      <c r="J7" s="212"/>
      <c r="K7" s="249">
        <v>84</v>
      </c>
      <c r="L7" s="214">
        <v>5.0053888763566201E-2</v>
      </c>
      <c r="M7" s="215">
        <v>31.9176</v>
      </c>
      <c r="N7" s="216">
        <v>30.32</v>
      </c>
      <c r="O7" s="217">
        <v>39.9</v>
      </c>
      <c r="P7" s="221">
        <v>39.9</v>
      </c>
      <c r="Q7" s="250"/>
      <c r="R7" s="250"/>
      <c r="S7" s="219">
        <v>79</v>
      </c>
      <c r="T7" s="250"/>
      <c r="U7" s="251"/>
      <c r="V7" s="251"/>
      <c r="W7" s="221">
        <f t="shared" si="0"/>
        <v>-7.3029679999999999</v>
      </c>
      <c r="X7" s="250"/>
      <c r="Y7" s="252"/>
      <c r="Z7" s="223" t="s">
        <v>1041</v>
      </c>
      <c r="AA7" s="253"/>
      <c r="AB7" s="254"/>
      <c r="AC7" s="255"/>
      <c r="AD7" s="255"/>
      <c r="AE7" s="256"/>
      <c r="AF7" s="257"/>
      <c r="AG7" s="257"/>
      <c r="AH7" s="257"/>
      <c r="AI7" s="257"/>
      <c r="AJ7" s="257"/>
      <c r="AK7" s="258"/>
      <c r="AL7" s="258"/>
      <c r="AM7" s="258"/>
      <c r="AN7" s="258"/>
      <c r="AO7" s="258"/>
      <c r="AP7" s="258"/>
      <c r="AQ7" s="258"/>
      <c r="AR7" s="258"/>
      <c r="AS7" s="258"/>
      <c r="AT7" s="258"/>
      <c r="AU7" s="258"/>
      <c r="AV7" s="258"/>
      <c r="AW7" s="258"/>
      <c r="AX7" s="258"/>
      <c r="AY7" s="258"/>
      <c r="AZ7" s="258"/>
      <c r="BA7" s="258"/>
      <c r="BB7" s="258"/>
      <c r="BC7" s="258"/>
      <c r="BD7" s="258"/>
      <c r="BE7" s="258"/>
      <c r="BF7" s="258"/>
      <c r="BG7" s="258"/>
      <c r="BH7" s="258"/>
      <c r="BI7" s="258"/>
      <c r="BJ7" s="258"/>
      <c r="BK7" s="258"/>
      <c r="BL7" s="258"/>
      <c r="BM7" s="258"/>
      <c r="BN7" s="258"/>
      <c r="BO7" s="258"/>
      <c r="BP7" s="258"/>
      <c r="BQ7" s="258"/>
      <c r="BR7" s="258"/>
      <c r="BS7" s="258"/>
      <c r="BT7" s="258"/>
      <c r="BU7" s="258"/>
      <c r="BV7" s="258"/>
      <c r="BW7" s="258"/>
      <c r="BX7" s="258"/>
      <c r="BY7" s="258"/>
      <c r="BZ7" s="258"/>
      <c r="CA7" s="258"/>
      <c r="CB7" s="258"/>
      <c r="CC7" s="258"/>
      <c r="CD7" s="258"/>
      <c r="CE7" s="258"/>
      <c r="CF7" s="258"/>
      <c r="CG7" s="258"/>
      <c r="CH7" s="258"/>
      <c r="CI7" s="258"/>
      <c r="CJ7" s="258"/>
      <c r="CK7" s="258"/>
      <c r="CL7" s="258"/>
      <c r="CM7" s="258"/>
      <c r="CN7" s="258"/>
      <c r="CO7" s="258"/>
      <c r="CP7" s="258"/>
      <c r="CQ7" s="258"/>
      <c r="CR7" s="258"/>
      <c r="CS7" s="258"/>
      <c r="CT7" s="258"/>
      <c r="CU7" s="258"/>
      <c r="CV7" s="258"/>
      <c r="CW7" s="258"/>
      <c r="CX7" s="258"/>
      <c r="CY7" s="258"/>
      <c r="CZ7" s="258"/>
      <c r="DA7" s="258"/>
      <c r="DB7" s="258"/>
      <c r="DC7" s="258"/>
      <c r="DD7" s="258"/>
      <c r="DE7" s="258"/>
      <c r="DF7" s="258"/>
      <c r="DG7" s="258"/>
      <c r="DH7" s="258"/>
      <c r="DI7" s="258"/>
      <c r="DJ7" s="258"/>
      <c r="DK7" s="258"/>
      <c r="DL7" s="258"/>
      <c r="DM7" s="258"/>
      <c r="DN7" s="258"/>
      <c r="DO7" s="258"/>
      <c r="DP7" s="258"/>
      <c r="DQ7" s="258"/>
      <c r="DR7" s="258"/>
      <c r="DS7" s="258"/>
      <c r="DT7" s="258"/>
      <c r="DU7" s="258"/>
      <c r="DV7" s="258"/>
      <c r="DW7" s="258"/>
      <c r="DX7" s="258"/>
      <c r="DY7" s="258"/>
      <c r="DZ7" s="258"/>
      <c r="EA7" s="258"/>
      <c r="EB7" s="258"/>
      <c r="EC7" s="258"/>
      <c r="ED7" s="258"/>
      <c r="EE7" s="258"/>
      <c r="EF7" s="258"/>
      <c r="EG7" s="258"/>
      <c r="EH7" s="258"/>
      <c r="EI7" s="258"/>
      <c r="EJ7" s="258"/>
      <c r="EK7" s="258"/>
      <c r="EL7" s="258"/>
      <c r="EM7" s="258"/>
      <c r="EN7" s="258"/>
      <c r="EO7" s="258"/>
      <c r="EP7" s="258"/>
      <c r="EQ7" s="258"/>
      <c r="ER7" s="258"/>
      <c r="ES7" s="258"/>
      <c r="ET7" s="258"/>
      <c r="EU7" s="258"/>
      <c r="EV7" s="258"/>
      <c r="EW7" s="258"/>
      <c r="EX7" s="258"/>
      <c r="EY7" s="258"/>
      <c r="EZ7" s="258"/>
      <c r="FA7" s="258"/>
      <c r="FB7" s="258"/>
      <c r="FC7" s="258"/>
      <c r="FD7" s="258"/>
      <c r="FE7" s="258"/>
      <c r="FF7" s="258"/>
      <c r="FG7" s="258"/>
      <c r="FH7" s="258"/>
      <c r="FI7" s="258"/>
      <c r="FJ7" s="258"/>
      <c r="FK7" s="258"/>
      <c r="FL7" s="258"/>
      <c r="FM7" s="258"/>
      <c r="FN7" s="258"/>
      <c r="FO7" s="258"/>
      <c r="FP7" s="258"/>
      <c r="FQ7" s="258"/>
      <c r="FR7" s="258"/>
      <c r="FS7" s="258"/>
      <c r="FT7" s="258"/>
      <c r="FU7" s="258"/>
      <c r="FV7" s="258"/>
      <c r="FW7" s="258"/>
      <c r="FX7" s="258"/>
      <c r="FY7" s="258"/>
      <c r="FZ7" s="258"/>
      <c r="GA7" s="258"/>
      <c r="GB7" s="258"/>
      <c r="GC7" s="258"/>
      <c r="GD7" s="258"/>
      <c r="GE7" s="258"/>
      <c r="GF7" s="258"/>
      <c r="GG7" s="258"/>
      <c r="GH7" s="258"/>
      <c r="GI7" s="258"/>
      <c r="GJ7" s="258"/>
      <c r="GK7" s="258"/>
      <c r="GL7" s="258"/>
      <c r="GM7" s="258"/>
      <c r="GN7" s="258"/>
      <c r="GO7" s="258"/>
      <c r="GP7" s="258"/>
      <c r="GQ7" s="258"/>
      <c r="GR7" s="258"/>
      <c r="GS7" s="258"/>
      <c r="GT7" s="258"/>
      <c r="GU7" s="258"/>
      <c r="GV7" s="258"/>
      <c r="GW7" s="258"/>
      <c r="GX7" s="258"/>
      <c r="GY7" s="258"/>
      <c r="GZ7" s="258"/>
      <c r="HA7" s="258"/>
      <c r="HB7" s="258"/>
      <c r="HC7" s="258"/>
      <c r="HD7" s="258"/>
      <c r="HE7" s="258"/>
      <c r="HF7" s="258"/>
      <c r="HG7" s="258"/>
      <c r="HH7" s="258"/>
      <c r="HI7" s="258"/>
      <c r="HJ7" s="258"/>
      <c r="HK7" s="258"/>
      <c r="HL7" s="258"/>
      <c r="HM7" s="258"/>
      <c r="HN7" s="258"/>
      <c r="HO7" s="258"/>
      <c r="HP7" s="258"/>
      <c r="HQ7" s="258"/>
      <c r="HR7" s="258"/>
      <c r="HS7" s="258"/>
      <c r="HT7" s="258"/>
      <c r="HU7" s="258"/>
      <c r="HV7" s="258"/>
      <c r="HW7" s="258"/>
      <c r="HX7" s="258"/>
      <c r="HY7" s="258"/>
      <c r="HZ7" s="258"/>
      <c r="IA7" s="258"/>
      <c r="IB7" s="258"/>
      <c r="IC7" s="258"/>
      <c r="ID7" s="258"/>
      <c r="IE7" s="258"/>
      <c r="IF7" s="258"/>
      <c r="IG7" s="258"/>
      <c r="IH7" s="258"/>
      <c r="II7" s="258"/>
      <c r="IJ7" s="258"/>
      <c r="IK7" s="258"/>
      <c r="IL7" s="258"/>
      <c r="IM7" s="258"/>
      <c r="IN7" s="258"/>
      <c r="IO7" s="258"/>
      <c r="IP7" s="258"/>
      <c r="IQ7" s="258"/>
      <c r="IR7" s="258"/>
      <c r="IS7" s="258"/>
      <c r="IT7" s="258"/>
      <c r="IU7" s="258"/>
      <c r="IV7" s="258"/>
      <c r="IW7" s="258"/>
    </row>
    <row r="8" spans="1:257" s="229" customFormat="1" ht="14.25" customHeight="1">
      <c r="A8" s="205" t="s">
        <v>1032</v>
      </c>
      <c r="B8" s="206">
        <v>4</v>
      </c>
      <c r="C8" s="207" t="s">
        <v>1027</v>
      </c>
      <c r="D8" s="207" t="s">
        <v>1033</v>
      </c>
      <c r="E8" s="208" t="s">
        <v>1034</v>
      </c>
      <c r="F8" s="207" t="s">
        <v>1035</v>
      </c>
      <c r="G8" s="209" t="s">
        <v>1042</v>
      </c>
      <c r="H8" s="210" t="s">
        <v>1043</v>
      </c>
      <c r="I8" s="211" t="s">
        <v>1044</v>
      </c>
      <c r="J8" s="212"/>
      <c r="K8" s="213" t="s">
        <v>1045</v>
      </c>
      <c r="L8" s="214">
        <v>0.61378939767937801</v>
      </c>
      <c r="M8" s="215">
        <v>23.821200000000001</v>
      </c>
      <c r="N8" s="216">
        <v>9.1999999999999993</v>
      </c>
      <c r="O8" s="217">
        <v>9.9</v>
      </c>
      <c r="P8" s="218">
        <v>9.9</v>
      </c>
      <c r="Q8" s="210"/>
      <c r="R8" s="210"/>
      <c r="S8" s="219">
        <v>27.6</v>
      </c>
      <c r="T8" s="210"/>
      <c r="U8" s="220"/>
      <c r="V8" s="220"/>
      <c r="W8" s="221">
        <f t="shared" si="0"/>
        <v>-9.0800000000008652E-3</v>
      </c>
      <c r="X8" s="210"/>
      <c r="Y8" s="222"/>
      <c r="Z8" s="223" t="s">
        <v>1041</v>
      </c>
      <c r="AA8" s="221"/>
      <c r="AB8" s="224"/>
      <c r="AC8" s="225"/>
      <c r="AD8" s="225"/>
      <c r="AE8" s="226"/>
      <c r="AF8" s="227"/>
      <c r="AG8" s="227"/>
      <c r="AH8" s="227"/>
      <c r="AI8" s="227"/>
      <c r="AJ8" s="227"/>
      <c r="AK8" s="228"/>
      <c r="AL8" s="228"/>
      <c r="AM8" s="228"/>
      <c r="AN8" s="228"/>
      <c r="AO8" s="228"/>
      <c r="AP8" s="228"/>
      <c r="AQ8" s="228"/>
      <c r="AR8" s="228"/>
      <c r="AS8" s="228"/>
      <c r="AT8" s="228"/>
      <c r="AU8" s="228"/>
      <c r="AV8" s="228"/>
      <c r="AW8" s="228"/>
      <c r="AX8" s="228"/>
      <c r="AY8" s="228"/>
      <c r="AZ8" s="228"/>
      <c r="BA8" s="228"/>
      <c r="BB8" s="228"/>
      <c r="BC8" s="228"/>
      <c r="BD8" s="228"/>
      <c r="BE8" s="228"/>
      <c r="BF8" s="228"/>
      <c r="BG8" s="228"/>
      <c r="BH8" s="228"/>
      <c r="BI8" s="228"/>
      <c r="BJ8" s="228"/>
      <c r="BK8" s="228"/>
      <c r="BL8" s="228"/>
      <c r="BM8" s="228"/>
      <c r="BN8" s="228"/>
      <c r="BO8" s="228"/>
      <c r="BP8" s="228"/>
      <c r="BQ8" s="228"/>
      <c r="BR8" s="228"/>
      <c r="BS8" s="228"/>
      <c r="BT8" s="228"/>
      <c r="BU8" s="228"/>
      <c r="BV8" s="228"/>
      <c r="BW8" s="228"/>
      <c r="BX8" s="228"/>
      <c r="BY8" s="228"/>
      <c r="BZ8" s="228"/>
      <c r="CA8" s="228"/>
      <c r="CB8" s="228"/>
      <c r="CC8" s="228"/>
      <c r="CD8" s="228"/>
      <c r="CE8" s="228"/>
      <c r="CF8" s="228"/>
      <c r="CG8" s="228"/>
      <c r="CH8" s="228"/>
      <c r="CI8" s="228"/>
      <c r="CJ8" s="228"/>
      <c r="CK8" s="228"/>
      <c r="CL8" s="228"/>
      <c r="CM8" s="228"/>
      <c r="CN8" s="228"/>
      <c r="CO8" s="228"/>
      <c r="CP8" s="228"/>
      <c r="CQ8" s="228"/>
      <c r="CR8" s="228"/>
      <c r="CS8" s="228"/>
      <c r="CT8" s="228"/>
      <c r="CU8" s="228"/>
      <c r="CV8" s="228"/>
      <c r="CW8" s="228"/>
      <c r="CX8" s="228"/>
      <c r="CY8" s="228"/>
      <c r="CZ8" s="228"/>
      <c r="DA8" s="228"/>
      <c r="DB8" s="228"/>
      <c r="DC8" s="228"/>
      <c r="DD8" s="228"/>
      <c r="DE8" s="228"/>
      <c r="DF8" s="228"/>
      <c r="DG8" s="228"/>
      <c r="DH8" s="228"/>
      <c r="DI8" s="228"/>
      <c r="DJ8" s="228"/>
      <c r="DK8" s="228"/>
      <c r="DL8" s="228"/>
      <c r="DM8" s="228"/>
      <c r="DN8" s="228"/>
      <c r="DO8" s="228"/>
      <c r="DP8" s="228"/>
      <c r="DQ8" s="228"/>
      <c r="DR8" s="228"/>
      <c r="DS8" s="228"/>
      <c r="DT8" s="228"/>
      <c r="DU8" s="228"/>
      <c r="DV8" s="228"/>
      <c r="DW8" s="228"/>
      <c r="DX8" s="228"/>
      <c r="DY8" s="228"/>
      <c r="DZ8" s="228"/>
      <c r="EA8" s="228"/>
      <c r="EB8" s="228"/>
      <c r="EC8" s="228"/>
      <c r="ED8" s="228"/>
      <c r="EE8" s="228"/>
      <c r="EF8" s="228"/>
      <c r="EG8" s="228"/>
      <c r="EH8" s="228"/>
      <c r="EI8" s="228"/>
      <c r="EJ8" s="228"/>
      <c r="EK8" s="228"/>
      <c r="EL8" s="228"/>
      <c r="EM8" s="228"/>
      <c r="EN8" s="228"/>
      <c r="EO8" s="228"/>
      <c r="EP8" s="228"/>
      <c r="EQ8" s="228"/>
      <c r="ER8" s="228"/>
      <c r="ES8" s="228"/>
      <c r="ET8" s="228"/>
      <c r="EU8" s="228"/>
      <c r="EV8" s="228"/>
      <c r="EW8" s="228"/>
      <c r="EX8" s="228"/>
      <c r="EY8" s="228"/>
      <c r="EZ8" s="228"/>
      <c r="FA8" s="228"/>
      <c r="FB8" s="228"/>
      <c r="FC8" s="228"/>
      <c r="FD8" s="228"/>
      <c r="FE8" s="228"/>
      <c r="FF8" s="228"/>
      <c r="FG8" s="228"/>
      <c r="FH8" s="228"/>
      <c r="FI8" s="228"/>
      <c r="FJ8" s="228"/>
      <c r="FK8" s="228"/>
      <c r="FL8" s="228"/>
      <c r="FM8" s="228"/>
      <c r="FN8" s="228"/>
      <c r="FO8" s="228"/>
      <c r="FP8" s="228"/>
      <c r="FQ8" s="228"/>
      <c r="FR8" s="228"/>
      <c r="FS8" s="228"/>
      <c r="FT8" s="228"/>
      <c r="FU8" s="228"/>
      <c r="FV8" s="228"/>
      <c r="FW8" s="228"/>
      <c r="FX8" s="228"/>
      <c r="FY8" s="228"/>
      <c r="FZ8" s="228"/>
      <c r="GA8" s="228"/>
      <c r="GB8" s="228"/>
      <c r="GC8" s="228"/>
      <c r="GD8" s="228"/>
      <c r="GE8" s="228"/>
      <c r="GF8" s="228"/>
      <c r="GG8" s="228"/>
      <c r="GH8" s="228"/>
      <c r="GI8" s="228"/>
      <c r="GJ8" s="228"/>
      <c r="GK8" s="228"/>
      <c r="GL8" s="228"/>
      <c r="GM8" s="228"/>
      <c r="GN8" s="228"/>
      <c r="GO8" s="228"/>
      <c r="GP8" s="228"/>
      <c r="GQ8" s="228"/>
      <c r="GR8" s="228"/>
      <c r="GS8" s="228"/>
      <c r="GT8" s="228"/>
      <c r="GU8" s="228"/>
      <c r="GV8" s="228"/>
      <c r="GW8" s="228"/>
      <c r="GX8" s="228"/>
      <c r="GY8" s="228"/>
      <c r="GZ8" s="228"/>
      <c r="HA8" s="228"/>
      <c r="HB8" s="228"/>
      <c r="HC8" s="228"/>
      <c r="HD8" s="228"/>
      <c r="HE8" s="228"/>
      <c r="HF8" s="228"/>
      <c r="HG8" s="228"/>
      <c r="HH8" s="228"/>
      <c r="HI8" s="228"/>
      <c r="HJ8" s="228"/>
      <c r="HK8" s="228"/>
      <c r="HL8" s="228"/>
      <c r="HM8" s="228"/>
      <c r="HN8" s="228"/>
      <c r="HO8" s="228"/>
      <c r="HP8" s="228"/>
      <c r="HQ8" s="228"/>
      <c r="HR8" s="228"/>
      <c r="HS8" s="228"/>
      <c r="HT8" s="228"/>
      <c r="HU8" s="228"/>
      <c r="HV8" s="228"/>
      <c r="HW8" s="228"/>
      <c r="HX8" s="228"/>
      <c r="HY8" s="228"/>
      <c r="HZ8" s="228"/>
      <c r="IA8" s="228"/>
      <c r="IB8" s="228"/>
      <c r="IC8" s="228"/>
      <c r="ID8" s="228"/>
      <c r="IE8" s="228"/>
      <c r="IF8" s="228"/>
      <c r="IG8" s="228"/>
      <c r="IH8" s="228"/>
      <c r="II8" s="228"/>
      <c r="IJ8" s="228"/>
      <c r="IK8" s="228"/>
      <c r="IL8" s="228"/>
      <c r="IM8" s="228"/>
      <c r="IN8" s="228"/>
      <c r="IO8" s="228"/>
      <c r="IP8" s="228"/>
      <c r="IQ8" s="228"/>
      <c r="IR8" s="228"/>
      <c r="IS8" s="228"/>
      <c r="IT8" s="228"/>
      <c r="IU8" s="228"/>
      <c r="IV8" s="228"/>
      <c r="IW8" s="228"/>
    </row>
    <row r="9" spans="1:257" s="259" customFormat="1" ht="14.25" customHeight="1">
      <c r="A9" s="205" t="s">
        <v>1032</v>
      </c>
      <c r="B9" s="206">
        <v>5</v>
      </c>
      <c r="C9" s="260" t="s">
        <v>1027</v>
      </c>
      <c r="D9" s="260" t="s">
        <v>1033</v>
      </c>
      <c r="E9" s="261" t="s">
        <v>1034</v>
      </c>
      <c r="F9" s="260" t="s">
        <v>1035</v>
      </c>
      <c r="G9" s="246" t="s">
        <v>1046</v>
      </c>
      <c r="H9" s="250"/>
      <c r="I9" s="247" t="s">
        <v>1047</v>
      </c>
      <c r="J9" s="212"/>
      <c r="K9" s="249">
        <v>36</v>
      </c>
      <c r="L9" s="214">
        <v>5.0178466710071312E-2</v>
      </c>
      <c r="M9" s="215">
        <v>21.656700000000001</v>
      </c>
      <c r="N9" s="216">
        <v>20.57</v>
      </c>
      <c r="O9" s="217">
        <v>23.9</v>
      </c>
      <c r="P9" s="221">
        <v>19.899999999999999</v>
      </c>
      <c r="Q9" s="250"/>
      <c r="R9" s="250"/>
      <c r="S9" s="219">
        <v>39</v>
      </c>
      <c r="T9" s="250"/>
      <c r="U9" s="251"/>
      <c r="V9" s="251"/>
      <c r="W9" s="221">
        <f t="shared" si="0"/>
        <v>2.2148070000000004</v>
      </c>
      <c r="X9" s="250"/>
      <c r="Y9" s="252"/>
      <c r="Z9" s="223" t="s">
        <v>1048</v>
      </c>
      <c r="AA9" s="253"/>
      <c r="AB9" s="262"/>
      <c r="AC9" s="255"/>
      <c r="AD9" s="255"/>
      <c r="AE9" s="256"/>
      <c r="AF9" s="257"/>
      <c r="AG9" s="257"/>
      <c r="AH9" s="257"/>
      <c r="AI9" s="257"/>
      <c r="AJ9" s="257"/>
      <c r="AK9" s="258"/>
      <c r="AL9" s="258"/>
      <c r="AM9" s="258"/>
      <c r="AN9" s="258"/>
      <c r="AO9" s="258"/>
      <c r="AP9" s="258"/>
      <c r="AQ9" s="258"/>
      <c r="AR9" s="258"/>
      <c r="AS9" s="258"/>
      <c r="AT9" s="258"/>
      <c r="AU9" s="258"/>
      <c r="AV9" s="258"/>
      <c r="AW9" s="258"/>
      <c r="AX9" s="258"/>
      <c r="AY9" s="258"/>
      <c r="AZ9" s="258"/>
      <c r="BA9" s="258"/>
      <c r="BB9" s="258"/>
      <c r="BC9" s="258"/>
      <c r="BD9" s="258"/>
      <c r="BE9" s="258"/>
      <c r="BF9" s="258"/>
      <c r="BG9" s="258"/>
      <c r="BH9" s="258"/>
      <c r="BI9" s="258"/>
      <c r="BJ9" s="258"/>
      <c r="BK9" s="258"/>
      <c r="BL9" s="258"/>
      <c r="BM9" s="258"/>
      <c r="BN9" s="258"/>
      <c r="BO9" s="258"/>
      <c r="BP9" s="258"/>
      <c r="BQ9" s="258"/>
      <c r="BR9" s="258"/>
      <c r="BS9" s="258"/>
      <c r="BT9" s="258"/>
      <c r="BU9" s="258"/>
      <c r="BV9" s="258"/>
      <c r="BW9" s="258"/>
      <c r="BX9" s="258"/>
      <c r="BY9" s="258"/>
      <c r="BZ9" s="258"/>
      <c r="CA9" s="258"/>
      <c r="CB9" s="258"/>
      <c r="CC9" s="258"/>
      <c r="CD9" s="258"/>
      <c r="CE9" s="258"/>
      <c r="CF9" s="258"/>
      <c r="CG9" s="258"/>
      <c r="CH9" s="258"/>
      <c r="CI9" s="258"/>
      <c r="CJ9" s="258"/>
      <c r="CK9" s="258"/>
      <c r="CL9" s="258"/>
      <c r="CM9" s="258"/>
      <c r="CN9" s="258"/>
      <c r="CO9" s="258"/>
      <c r="CP9" s="258"/>
      <c r="CQ9" s="258"/>
      <c r="CR9" s="258"/>
      <c r="CS9" s="258"/>
      <c r="CT9" s="258"/>
      <c r="CU9" s="258"/>
      <c r="CV9" s="258"/>
      <c r="CW9" s="258"/>
      <c r="CX9" s="258"/>
      <c r="CY9" s="258"/>
      <c r="CZ9" s="258"/>
      <c r="DA9" s="258"/>
      <c r="DB9" s="258"/>
      <c r="DC9" s="258"/>
      <c r="DD9" s="258"/>
      <c r="DE9" s="258"/>
      <c r="DF9" s="258"/>
      <c r="DG9" s="258"/>
      <c r="DH9" s="258"/>
      <c r="DI9" s="258"/>
      <c r="DJ9" s="258"/>
      <c r="DK9" s="258"/>
      <c r="DL9" s="258"/>
      <c r="DM9" s="258"/>
      <c r="DN9" s="258"/>
      <c r="DO9" s="258"/>
      <c r="DP9" s="258"/>
      <c r="DQ9" s="258"/>
      <c r="DR9" s="258"/>
      <c r="DS9" s="258"/>
      <c r="DT9" s="258"/>
      <c r="DU9" s="258"/>
      <c r="DV9" s="258"/>
      <c r="DW9" s="258"/>
      <c r="DX9" s="258"/>
      <c r="DY9" s="258"/>
      <c r="DZ9" s="258"/>
      <c r="EA9" s="258"/>
      <c r="EB9" s="258"/>
      <c r="EC9" s="258"/>
      <c r="ED9" s="258"/>
      <c r="EE9" s="258"/>
      <c r="EF9" s="258"/>
      <c r="EG9" s="258"/>
      <c r="EH9" s="258"/>
      <c r="EI9" s="258"/>
      <c r="EJ9" s="258"/>
      <c r="EK9" s="258"/>
      <c r="EL9" s="258"/>
      <c r="EM9" s="258"/>
      <c r="EN9" s="258"/>
      <c r="EO9" s="258"/>
      <c r="EP9" s="258"/>
      <c r="EQ9" s="258"/>
      <c r="ER9" s="258"/>
      <c r="ES9" s="258"/>
      <c r="ET9" s="258"/>
      <c r="EU9" s="258"/>
      <c r="EV9" s="258"/>
      <c r="EW9" s="258"/>
      <c r="EX9" s="258"/>
      <c r="EY9" s="258"/>
      <c r="EZ9" s="258"/>
      <c r="FA9" s="258"/>
      <c r="FB9" s="258"/>
      <c r="FC9" s="258"/>
      <c r="FD9" s="258"/>
      <c r="FE9" s="258"/>
      <c r="FF9" s="258"/>
      <c r="FG9" s="258"/>
      <c r="FH9" s="258"/>
      <c r="FI9" s="258"/>
      <c r="FJ9" s="258"/>
      <c r="FK9" s="258"/>
      <c r="FL9" s="258"/>
      <c r="FM9" s="258"/>
      <c r="FN9" s="258"/>
      <c r="FO9" s="258"/>
      <c r="FP9" s="258"/>
      <c r="FQ9" s="258"/>
      <c r="FR9" s="258"/>
      <c r="FS9" s="258"/>
      <c r="FT9" s="258"/>
      <c r="FU9" s="258"/>
      <c r="FV9" s="258"/>
      <c r="FW9" s="258"/>
      <c r="FX9" s="258"/>
      <c r="FY9" s="258"/>
      <c r="FZ9" s="258"/>
      <c r="GA9" s="258"/>
      <c r="GB9" s="258"/>
      <c r="GC9" s="258"/>
      <c r="GD9" s="258"/>
      <c r="GE9" s="258"/>
      <c r="GF9" s="258"/>
      <c r="GG9" s="258"/>
      <c r="GH9" s="258"/>
      <c r="GI9" s="258"/>
      <c r="GJ9" s="258"/>
      <c r="GK9" s="258"/>
      <c r="GL9" s="258"/>
      <c r="GM9" s="258"/>
      <c r="GN9" s="258"/>
      <c r="GO9" s="258"/>
      <c r="GP9" s="258"/>
      <c r="GQ9" s="258"/>
      <c r="GR9" s="258"/>
      <c r="GS9" s="258"/>
      <c r="GT9" s="258"/>
      <c r="GU9" s="258"/>
      <c r="GV9" s="258"/>
      <c r="GW9" s="258"/>
      <c r="GX9" s="258"/>
      <c r="GY9" s="258"/>
      <c r="GZ9" s="258"/>
      <c r="HA9" s="258"/>
      <c r="HB9" s="258"/>
      <c r="HC9" s="258"/>
      <c r="HD9" s="258"/>
      <c r="HE9" s="258"/>
      <c r="HF9" s="258"/>
      <c r="HG9" s="258"/>
      <c r="HH9" s="258"/>
      <c r="HI9" s="258"/>
      <c r="HJ9" s="258"/>
      <c r="HK9" s="258"/>
      <c r="HL9" s="258"/>
      <c r="HM9" s="258"/>
      <c r="HN9" s="258"/>
      <c r="HO9" s="258"/>
      <c r="HP9" s="258"/>
      <c r="HQ9" s="258"/>
      <c r="HR9" s="258"/>
      <c r="HS9" s="258"/>
      <c r="HT9" s="258"/>
      <c r="HU9" s="258"/>
      <c r="HV9" s="258"/>
      <c r="HW9" s="258"/>
      <c r="HX9" s="258"/>
      <c r="HY9" s="258"/>
      <c r="HZ9" s="258"/>
      <c r="IA9" s="258"/>
      <c r="IB9" s="258"/>
      <c r="IC9" s="258"/>
      <c r="ID9" s="258"/>
      <c r="IE9" s="258"/>
      <c r="IF9" s="258"/>
      <c r="IG9" s="258"/>
      <c r="IH9" s="258"/>
      <c r="II9" s="258"/>
      <c r="IJ9" s="258"/>
      <c r="IK9" s="258"/>
      <c r="IL9" s="258"/>
      <c r="IM9" s="258"/>
      <c r="IN9" s="258"/>
      <c r="IO9" s="258"/>
      <c r="IP9" s="258"/>
      <c r="IQ9" s="258"/>
      <c r="IR9" s="258"/>
      <c r="IS9" s="258"/>
      <c r="IT9" s="258"/>
      <c r="IU9" s="258"/>
      <c r="IV9" s="258"/>
      <c r="IW9" s="258"/>
    </row>
    <row r="10" spans="1:257" s="259" customFormat="1" ht="14.25" customHeight="1">
      <c r="A10" s="205" t="s">
        <v>1032</v>
      </c>
      <c r="B10" s="206">
        <v>6</v>
      </c>
      <c r="C10" s="260" t="s">
        <v>1027</v>
      </c>
      <c r="D10" s="260" t="s">
        <v>1033</v>
      </c>
      <c r="E10" s="261" t="s">
        <v>1034</v>
      </c>
      <c r="F10" s="260" t="s">
        <v>1035</v>
      </c>
      <c r="G10" s="246" t="s">
        <v>1049</v>
      </c>
      <c r="H10" s="210"/>
      <c r="I10" s="247" t="s">
        <v>1050</v>
      </c>
      <c r="J10" s="263"/>
      <c r="K10" s="249">
        <v>8</v>
      </c>
      <c r="L10" s="214">
        <v>5.0332383665717018E-2</v>
      </c>
      <c r="M10" s="215">
        <v>102.8781</v>
      </c>
      <c r="N10" s="216">
        <v>97.7</v>
      </c>
      <c r="O10" s="217">
        <v>105</v>
      </c>
      <c r="P10" s="221">
        <v>85</v>
      </c>
      <c r="Q10" s="250"/>
      <c r="R10" s="250"/>
      <c r="S10" s="219">
        <v>170</v>
      </c>
      <c r="T10" s="250"/>
      <c r="U10" s="251"/>
      <c r="V10" s="251"/>
      <c r="W10" s="221">
        <f t="shared" si="0"/>
        <v>20.037269999999992</v>
      </c>
      <c r="X10" s="250"/>
      <c r="Y10" s="252"/>
      <c r="Z10" s="223" t="s">
        <v>1038</v>
      </c>
      <c r="AA10" s="253"/>
      <c r="AB10" s="262"/>
      <c r="AC10" s="255"/>
      <c r="AD10" s="255"/>
      <c r="AE10" s="256"/>
      <c r="AF10" s="257"/>
      <c r="AG10" s="257"/>
      <c r="AH10" s="257"/>
      <c r="AI10" s="257"/>
      <c r="AJ10" s="257"/>
      <c r="AK10" s="258"/>
      <c r="AL10" s="258"/>
      <c r="AM10" s="258"/>
      <c r="AN10" s="258"/>
      <c r="AO10" s="258"/>
      <c r="AP10" s="258"/>
      <c r="AQ10" s="258"/>
      <c r="AR10" s="258"/>
      <c r="AS10" s="258"/>
      <c r="AT10" s="258"/>
      <c r="AU10" s="258"/>
      <c r="AV10" s="258"/>
      <c r="AW10" s="258"/>
      <c r="AX10" s="258"/>
      <c r="AY10" s="258"/>
      <c r="AZ10" s="258"/>
      <c r="BA10" s="258"/>
      <c r="BB10" s="258"/>
      <c r="BC10" s="258"/>
      <c r="BD10" s="258"/>
      <c r="BE10" s="258"/>
      <c r="BF10" s="258"/>
      <c r="BG10" s="258"/>
      <c r="BH10" s="258"/>
      <c r="BI10" s="258"/>
      <c r="BJ10" s="258"/>
      <c r="BK10" s="258"/>
      <c r="BL10" s="258"/>
      <c r="BM10" s="258"/>
      <c r="BN10" s="258"/>
      <c r="BO10" s="258"/>
      <c r="BP10" s="258"/>
      <c r="BQ10" s="258"/>
      <c r="BR10" s="258"/>
      <c r="BS10" s="258"/>
      <c r="BT10" s="258"/>
      <c r="BU10" s="258"/>
      <c r="BV10" s="258"/>
      <c r="BW10" s="258"/>
      <c r="BX10" s="258"/>
      <c r="BY10" s="258"/>
      <c r="BZ10" s="258"/>
      <c r="CA10" s="258"/>
      <c r="CB10" s="258"/>
      <c r="CC10" s="258"/>
      <c r="CD10" s="258"/>
      <c r="CE10" s="258"/>
      <c r="CF10" s="258"/>
      <c r="CG10" s="258"/>
      <c r="CH10" s="258"/>
      <c r="CI10" s="258"/>
      <c r="CJ10" s="258"/>
      <c r="CK10" s="258"/>
      <c r="CL10" s="258"/>
      <c r="CM10" s="258"/>
      <c r="CN10" s="258"/>
      <c r="CO10" s="258"/>
      <c r="CP10" s="258"/>
      <c r="CQ10" s="258"/>
      <c r="CR10" s="258"/>
      <c r="CS10" s="258"/>
      <c r="CT10" s="258"/>
      <c r="CU10" s="258"/>
      <c r="CV10" s="258"/>
      <c r="CW10" s="258"/>
      <c r="CX10" s="258"/>
      <c r="CY10" s="258"/>
      <c r="CZ10" s="258"/>
      <c r="DA10" s="258"/>
      <c r="DB10" s="258"/>
      <c r="DC10" s="258"/>
      <c r="DD10" s="258"/>
      <c r="DE10" s="258"/>
      <c r="DF10" s="258"/>
      <c r="DG10" s="258"/>
      <c r="DH10" s="258"/>
      <c r="DI10" s="258"/>
      <c r="DJ10" s="258"/>
      <c r="DK10" s="258"/>
      <c r="DL10" s="258"/>
      <c r="DM10" s="258"/>
      <c r="DN10" s="258"/>
      <c r="DO10" s="258"/>
      <c r="DP10" s="258"/>
      <c r="DQ10" s="258"/>
      <c r="DR10" s="258"/>
      <c r="DS10" s="258"/>
      <c r="DT10" s="258"/>
      <c r="DU10" s="258"/>
      <c r="DV10" s="258"/>
      <c r="DW10" s="258"/>
      <c r="DX10" s="258"/>
      <c r="DY10" s="258"/>
      <c r="DZ10" s="258"/>
      <c r="EA10" s="258"/>
      <c r="EB10" s="258"/>
      <c r="EC10" s="258"/>
      <c r="ED10" s="258"/>
      <c r="EE10" s="258"/>
      <c r="EF10" s="258"/>
      <c r="EG10" s="258"/>
      <c r="EH10" s="258"/>
      <c r="EI10" s="258"/>
      <c r="EJ10" s="258"/>
      <c r="EK10" s="258"/>
      <c r="EL10" s="258"/>
      <c r="EM10" s="258"/>
      <c r="EN10" s="258"/>
      <c r="EO10" s="258"/>
      <c r="EP10" s="258"/>
      <c r="EQ10" s="258"/>
      <c r="ER10" s="258"/>
      <c r="ES10" s="258"/>
      <c r="ET10" s="258"/>
      <c r="EU10" s="258"/>
      <c r="EV10" s="258"/>
      <c r="EW10" s="258"/>
      <c r="EX10" s="258"/>
      <c r="EY10" s="258"/>
      <c r="EZ10" s="258"/>
      <c r="FA10" s="258"/>
      <c r="FB10" s="258"/>
      <c r="FC10" s="258"/>
      <c r="FD10" s="258"/>
      <c r="FE10" s="258"/>
      <c r="FF10" s="258"/>
      <c r="FG10" s="258"/>
      <c r="FH10" s="258"/>
      <c r="FI10" s="258"/>
      <c r="FJ10" s="258"/>
      <c r="FK10" s="258"/>
      <c r="FL10" s="258"/>
      <c r="FM10" s="258"/>
      <c r="FN10" s="258"/>
      <c r="FO10" s="258"/>
      <c r="FP10" s="258"/>
      <c r="FQ10" s="258"/>
      <c r="FR10" s="258"/>
      <c r="FS10" s="258"/>
      <c r="FT10" s="258"/>
      <c r="FU10" s="258"/>
      <c r="FV10" s="258"/>
      <c r="FW10" s="258"/>
      <c r="FX10" s="258"/>
      <c r="FY10" s="258"/>
      <c r="FZ10" s="258"/>
      <c r="GA10" s="258"/>
      <c r="GB10" s="258"/>
      <c r="GC10" s="258"/>
      <c r="GD10" s="258"/>
      <c r="GE10" s="258"/>
      <c r="GF10" s="258"/>
      <c r="GG10" s="258"/>
      <c r="GH10" s="258"/>
      <c r="GI10" s="258"/>
      <c r="GJ10" s="258"/>
      <c r="GK10" s="258"/>
      <c r="GL10" s="258"/>
      <c r="GM10" s="258"/>
      <c r="GN10" s="258"/>
      <c r="GO10" s="258"/>
      <c r="GP10" s="258"/>
      <c r="GQ10" s="258"/>
      <c r="GR10" s="258"/>
      <c r="GS10" s="258"/>
      <c r="GT10" s="258"/>
      <c r="GU10" s="258"/>
      <c r="GV10" s="258"/>
      <c r="GW10" s="258"/>
      <c r="GX10" s="258"/>
      <c r="GY10" s="258"/>
      <c r="GZ10" s="258"/>
      <c r="HA10" s="258"/>
      <c r="HB10" s="258"/>
      <c r="HC10" s="258"/>
      <c r="HD10" s="258"/>
      <c r="HE10" s="258"/>
      <c r="HF10" s="258"/>
      <c r="HG10" s="258"/>
      <c r="HH10" s="258"/>
      <c r="HI10" s="258"/>
      <c r="HJ10" s="258"/>
      <c r="HK10" s="258"/>
      <c r="HL10" s="258"/>
      <c r="HM10" s="258"/>
      <c r="HN10" s="258"/>
      <c r="HO10" s="258"/>
      <c r="HP10" s="258"/>
      <c r="HQ10" s="258"/>
      <c r="HR10" s="258"/>
      <c r="HS10" s="258"/>
      <c r="HT10" s="258"/>
      <c r="HU10" s="258"/>
      <c r="HV10" s="258"/>
      <c r="HW10" s="258"/>
      <c r="HX10" s="258"/>
      <c r="HY10" s="258"/>
      <c r="HZ10" s="258"/>
      <c r="IA10" s="258"/>
      <c r="IB10" s="258"/>
      <c r="IC10" s="258"/>
      <c r="ID10" s="258"/>
      <c r="IE10" s="258"/>
      <c r="IF10" s="258"/>
      <c r="IG10" s="258"/>
      <c r="IH10" s="258"/>
      <c r="II10" s="258"/>
      <c r="IJ10" s="258"/>
      <c r="IK10" s="258"/>
      <c r="IL10" s="258"/>
      <c r="IM10" s="258"/>
      <c r="IN10" s="258"/>
      <c r="IO10" s="258"/>
      <c r="IP10" s="258"/>
      <c r="IQ10" s="258"/>
      <c r="IR10" s="258"/>
      <c r="IS10" s="258"/>
      <c r="IT10" s="258"/>
      <c r="IU10" s="258"/>
      <c r="IV10" s="258"/>
      <c r="IW10" s="258"/>
    </row>
    <row r="11" spans="1:257" s="229" customFormat="1" ht="14.25" customHeight="1">
      <c r="A11" s="205" t="s">
        <v>1032</v>
      </c>
      <c r="B11" s="206">
        <v>7</v>
      </c>
      <c r="C11" s="207" t="s">
        <v>1027</v>
      </c>
      <c r="D11" s="207" t="s">
        <v>1033</v>
      </c>
      <c r="E11" s="208" t="s">
        <v>1034</v>
      </c>
      <c r="F11" s="207" t="s">
        <v>1035</v>
      </c>
      <c r="G11" s="209" t="s">
        <v>1051</v>
      </c>
      <c r="H11" s="210" t="s">
        <v>1052</v>
      </c>
      <c r="I11" s="211" t="s">
        <v>1053</v>
      </c>
      <c r="J11" s="248"/>
      <c r="K11" s="213" t="s">
        <v>1054</v>
      </c>
      <c r="L11" s="214">
        <v>4.9999999999999933E-2</v>
      </c>
      <c r="M11" s="215">
        <v>9.1300000000000008</v>
      </c>
      <c r="N11" s="216">
        <v>8.67</v>
      </c>
      <c r="O11" s="217">
        <v>9.9</v>
      </c>
      <c r="P11" s="218">
        <v>9.9</v>
      </c>
      <c r="Q11" s="210"/>
      <c r="R11" s="210"/>
      <c r="S11" s="219">
        <v>24</v>
      </c>
      <c r="T11" s="210"/>
      <c r="U11" s="220"/>
      <c r="V11" s="220"/>
      <c r="W11" s="221">
        <f t="shared" si="0"/>
        <v>-0.57888300000000115</v>
      </c>
      <c r="X11" s="210"/>
      <c r="Y11" s="222"/>
      <c r="Z11" s="223" t="s">
        <v>1025</v>
      </c>
      <c r="AA11" s="221"/>
      <c r="AB11" s="224"/>
      <c r="AC11" s="225"/>
      <c r="AD11" s="225"/>
      <c r="AE11" s="226"/>
      <c r="AF11" s="227"/>
      <c r="AG11" s="227"/>
      <c r="AH11" s="227"/>
      <c r="AI11" s="227"/>
      <c r="AJ11" s="227"/>
      <c r="AK11" s="228"/>
      <c r="AL11" s="228"/>
      <c r="AM11" s="228"/>
      <c r="AN11" s="228"/>
      <c r="AO11" s="228"/>
      <c r="AP11" s="228"/>
      <c r="AQ11" s="228"/>
      <c r="AR11" s="228"/>
      <c r="AS11" s="228"/>
      <c r="AT11" s="228"/>
      <c r="AU11" s="228"/>
      <c r="AV11" s="228"/>
      <c r="AW11" s="228"/>
      <c r="AX11" s="228"/>
      <c r="AY11" s="228"/>
      <c r="AZ11" s="228"/>
      <c r="BA11" s="228"/>
      <c r="BB11" s="228"/>
      <c r="BC11" s="228"/>
      <c r="BD11" s="228"/>
      <c r="BE11" s="228"/>
      <c r="BF11" s="228"/>
      <c r="BG11" s="228"/>
      <c r="BH11" s="228"/>
      <c r="BI11" s="228"/>
      <c r="BJ11" s="228"/>
      <c r="BK11" s="228"/>
      <c r="BL11" s="228"/>
      <c r="BM11" s="228"/>
      <c r="BN11" s="228"/>
      <c r="BO11" s="228"/>
      <c r="BP11" s="228"/>
      <c r="BQ11" s="228"/>
      <c r="BR11" s="228"/>
      <c r="BS11" s="228"/>
      <c r="BT11" s="228"/>
      <c r="BU11" s="228"/>
      <c r="BV11" s="228"/>
      <c r="BW11" s="228"/>
      <c r="BX11" s="228"/>
      <c r="BY11" s="228"/>
      <c r="BZ11" s="228"/>
      <c r="CA11" s="228"/>
      <c r="CB11" s="228"/>
      <c r="CC11" s="228"/>
      <c r="CD11" s="228"/>
      <c r="CE11" s="228"/>
      <c r="CF11" s="228"/>
      <c r="CG11" s="228"/>
      <c r="CH11" s="228"/>
      <c r="CI11" s="228"/>
      <c r="CJ11" s="228"/>
      <c r="CK11" s="228"/>
      <c r="CL11" s="228"/>
      <c r="CM11" s="228"/>
      <c r="CN11" s="228"/>
      <c r="CO11" s="228"/>
      <c r="CP11" s="228"/>
      <c r="CQ11" s="228"/>
      <c r="CR11" s="228"/>
      <c r="CS11" s="228"/>
      <c r="CT11" s="228"/>
      <c r="CU11" s="228"/>
      <c r="CV11" s="228"/>
      <c r="CW11" s="228"/>
      <c r="CX11" s="228"/>
      <c r="CY11" s="228"/>
      <c r="CZ11" s="228"/>
      <c r="DA11" s="228"/>
      <c r="DB11" s="228"/>
      <c r="DC11" s="228"/>
      <c r="DD11" s="228"/>
      <c r="DE11" s="228"/>
      <c r="DF11" s="228"/>
      <c r="DG11" s="228"/>
      <c r="DH11" s="228"/>
      <c r="DI11" s="228"/>
      <c r="DJ11" s="228"/>
      <c r="DK11" s="228"/>
      <c r="DL11" s="228"/>
      <c r="DM11" s="228"/>
      <c r="DN11" s="228"/>
      <c r="DO11" s="228"/>
      <c r="DP11" s="228"/>
      <c r="DQ11" s="228"/>
      <c r="DR11" s="228"/>
      <c r="DS11" s="228"/>
      <c r="DT11" s="228"/>
      <c r="DU11" s="228"/>
      <c r="DV11" s="228"/>
      <c r="DW11" s="228"/>
      <c r="DX11" s="228"/>
      <c r="DY11" s="228"/>
      <c r="DZ11" s="228"/>
      <c r="EA11" s="228"/>
      <c r="EB11" s="228"/>
      <c r="EC11" s="228"/>
      <c r="ED11" s="228"/>
      <c r="EE11" s="228"/>
      <c r="EF11" s="228"/>
      <c r="EG11" s="228"/>
      <c r="EH11" s="228"/>
      <c r="EI11" s="228"/>
      <c r="EJ11" s="228"/>
      <c r="EK11" s="228"/>
      <c r="EL11" s="228"/>
      <c r="EM11" s="228"/>
      <c r="EN11" s="228"/>
      <c r="EO11" s="228"/>
      <c r="EP11" s="228"/>
      <c r="EQ11" s="228"/>
      <c r="ER11" s="228"/>
      <c r="ES11" s="228"/>
      <c r="ET11" s="228"/>
      <c r="EU11" s="228"/>
      <c r="EV11" s="228"/>
      <c r="EW11" s="228"/>
      <c r="EX11" s="228"/>
      <c r="EY11" s="228"/>
      <c r="EZ11" s="228"/>
      <c r="FA11" s="228"/>
      <c r="FB11" s="228"/>
      <c r="FC11" s="228"/>
      <c r="FD11" s="228"/>
      <c r="FE11" s="228"/>
      <c r="FF11" s="228"/>
      <c r="FG11" s="228"/>
      <c r="FH11" s="228"/>
      <c r="FI11" s="228"/>
      <c r="FJ11" s="228"/>
      <c r="FK11" s="228"/>
      <c r="FL11" s="228"/>
      <c r="FM11" s="228"/>
      <c r="FN11" s="228"/>
      <c r="FO11" s="228"/>
      <c r="FP11" s="228"/>
      <c r="FQ11" s="228"/>
      <c r="FR11" s="228"/>
      <c r="FS11" s="228"/>
      <c r="FT11" s="228"/>
      <c r="FU11" s="228"/>
      <c r="FV11" s="228"/>
      <c r="FW11" s="228"/>
      <c r="FX11" s="228"/>
      <c r="FY11" s="228"/>
      <c r="FZ11" s="228"/>
      <c r="GA11" s="228"/>
      <c r="GB11" s="228"/>
      <c r="GC11" s="228"/>
      <c r="GD11" s="228"/>
      <c r="GE11" s="228"/>
      <c r="GF11" s="228"/>
      <c r="GG11" s="228"/>
      <c r="GH11" s="228"/>
      <c r="GI11" s="228"/>
      <c r="GJ11" s="228"/>
      <c r="GK11" s="228"/>
      <c r="GL11" s="228"/>
      <c r="GM11" s="228"/>
      <c r="GN11" s="228"/>
      <c r="GO11" s="228"/>
      <c r="GP11" s="228"/>
      <c r="GQ11" s="228"/>
      <c r="GR11" s="228"/>
      <c r="GS11" s="228"/>
      <c r="GT11" s="228"/>
      <c r="GU11" s="228"/>
      <c r="GV11" s="228"/>
      <c r="GW11" s="228"/>
      <c r="GX11" s="228"/>
      <c r="GY11" s="228"/>
      <c r="GZ11" s="228"/>
      <c r="HA11" s="228"/>
      <c r="HB11" s="228"/>
      <c r="HC11" s="228"/>
      <c r="HD11" s="228"/>
      <c r="HE11" s="228"/>
      <c r="HF11" s="228"/>
      <c r="HG11" s="228"/>
      <c r="HH11" s="228"/>
      <c r="HI11" s="228"/>
      <c r="HJ11" s="228"/>
      <c r="HK11" s="228"/>
      <c r="HL11" s="228"/>
      <c r="HM11" s="228"/>
      <c r="HN11" s="228"/>
      <c r="HO11" s="228"/>
      <c r="HP11" s="228"/>
      <c r="HQ11" s="228"/>
      <c r="HR11" s="228"/>
      <c r="HS11" s="228"/>
      <c r="HT11" s="228"/>
      <c r="HU11" s="228"/>
      <c r="HV11" s="228"/>
      <c r="HW11" s="228"/>
      <c r="HX11" s="228"/>
      <c r="HY11" s="228"/>
      <c r="HZ11" s="228"/>
      <c r="IA11" s="228"/>
      <c r="IB11" s="228"/>
      <c r="IC11" s="228"/>
      <c r="ID11" s="228"/>
      <c r="IE11" s="228"/>
      <c r="IF11" s="228"/>
      <c r="IG11" s="228"/>
      <c r="IH11" s="228"/>
      <c r="II11" s="228"/>
      <c r="IJ11" s="228"/>
      <c r="IK11" s="228"/>
      <c r="IL11" s="228"/>
      <c r="IM11" s="228"/>
      <c r="IN11" s="228"/>
      <c r="IO11" s="228"/>
      <c r="IP11" s="228"/>
      <c r="IQ11" s="228"/>
      <c r="IR11" s="228"/>
      <c r="IS11" s="228"/>
      <c r="IT11" s="228"/>
      <c r="IU11" s="228"/>
      <c r="IV11" s="228"/>
      <c r="IW11" s="228"/>
    </row>
    <row r="12" spans="1:257" s="259" customFormat="1" ht="14.25" customHeight="1">
      <c r="A12" s="205" t="s">
        <v>1032</v>
      </c>
      <c r="B12" s="206">
        <v>8</v>
      </c>
      <c r="C12" s="260" t="s">
        <v>1027</v>
      </c>
      <c r="D12" s="260" t="s">
        <v>1033</v>
      </c>
      <c r="E12" s="261" t="s">
        <v>1034</v>
      </c>
      <c r="F12" s="260" t="s">
        <v>1035</v>
      </c>
      <c r="G12" s="246" t="s">
        <v>1055</v>
      </c>
      <c r="H12" s="250"/>
      <c r="I12" s="247" t="s">
        <v>1056</v>
      </c>
      <c r="J12" s="263"/>
      <c r="K12" s="249">
        <v>48</v>
      </c>
      <c r="L12" s="264">
        <v>0</v>
      </c>
      <c r="M12" s="215">
        <v>30.150899999999996</v>
      </c>
      <c r="N12" s="216">
        <v>30.1509</v>
      </c>
      <c r="O12" s="217">
        <v>32.5</v>
      </c>
      <c r="P12" s="221">
        <v>23.8</v>
      </c>
      <c r="Q12" s="250"/>
      <c r="R12" s="250"/>
      <c r="S12" s="219">
        <v>48</v>
      </c>
      <c r="T12" s="250"/>
      <c r="U12" s="251"/>
      <c r="V12" s="251"/>
      <c r="W12" s="221">
        <f t="shared" si="0"/>
        <v>8.6152325899999944</v>
      </c>
      <c r="X12" s="250"/>
      <c r="Y12" s="252"/>
      <c r="Z12" s="223" t="s">
        <v>1038</v>
      </c>
      <c r="AA12" s="253"/>
      <c r="AB12" s="262"/>
      <c r="AC12" s="255"/>
      <c r="AD12" s="255"/>
      <c r="AE12" s="256"/>
      <c r="AF12" s="257"/>
      <c r="AG12" s="257"/>
      <c r="AH12" s="257"/>
      <c r="AI12" s="257"/>
      <c r="AJ12" s="257"/>
      <c r="AK12" s="258"/>
      <c r="AL12" s="258"/>
      <c r="AM12" s="258"/>
      <c r="AN12" s="258"/>
      <c r="AO12" s="258"/>
      <c r="AP12" s="258"/>
      <c r="AQ12" s="258"/>
      <c r="AR12" s="258"/>
      <c r="AS12" s="258"/>
      <c r="AT12" s="258"/>
      <c r="AU12" s="258"/>
      <c r="AV12" s="258"/>
      <c r="AW12" s="258"/>
      <c r="AX12" s="258"/>
      <c r="AY12" s="258"/>
      <c r="AZ12" s="258"/>
      <c r="BA12" s="258"/>
      <c r="BB12" s="258"/>
      <c r="BC12" s="258"/>
      <c r="BD12" s="258"/>
      <c r="BE12" s="258"/>
      <c r="BF12" s="258"/>
      <c r="BG12" s="258"/>
      <c r="BH12" s="258"/>
      <c r="BI12" s="258"/>
      <c r="BJ12" s="258"/>
      <c r="BK12" s="258"/>
      <c r="BL12" s="258"/>
      <c r="BM12" s="258"/>
      <c r="BN12" s="258"/>
      <c r="BO12" s="258"/>
      <c r="BP12" s="258"/>
      <c r="BQ12" s="258"/>
      <c r="BR12" s="258"/>
      <c r="BS12" s="258"/>
      <c r="BT12" s="258"/>
      <c r="BU12" s="258"/>
      <c r="BV12" s="258"/>
      <c r="BW12" s="258"/>
      <c r="BX12" s="258"/>
      <c r="BY12" s="258"/>
      <c r="BZ12" s="258"/>
      <c r="CA12" s="258"/>
      <c r="CB12" s="258"/>
      <c r="CC12" s="258"/>
      <c r="CD12" s="258"/>
      <c r="CE12" s="258"/>
      <c r="CF12" s="258"/>
      <c r="CG12" s="258"/>
      <c r="CH12" s="258"/>
      <c r="CI12" s="258"/>
      <c r="CJ12" s="258"/>
      <c r="CK12" s="258"/>
      <c r="CL12" s="258"/>
      <c r="CM12" s="258"/>
      <c r="CN12" s="258"/>
      <c r="CO12" s="258"/>
      <c r="CP12" s="258"/>
      <c r="CQ12" s="258"/>
      <c r="CR12" s="258"/>
      <c r="CS12" s="258"/>
      <c r="CT12" s="258"/>
      <c r="CU12" s="258"/>
      <c r="CV12" s="258"/>
      <c r="CW12" s="258"/>
      <c r="CX12" s="258"/>
      <c r="CY12" s="258"/>
      <c r="CZ12" s="258"/>
      <c r="DA12" s="258"/>
      <c r="DB12" s="258"/>
      <c r="DC12" s="258"/>
      <c r="DD12" s="258"/>
      <c r="DE12" s="258"/>
      <c r="DF12" s="258"/>
      <c r="DG12" s="258"/>
      <c r="DH12" s="258"/>
      <c r="DI12" s="258"/>
      <c r="DJ12" s="258"/>
      <c r="DK12" s="258"/>
      <c r="DL12" s="258"/>
      <c r="DM12" s="258"/>
      <c r="DN12" s="258"/>
      <c r="DO12" s="258"/>
      <c r="DP12" s="258"/>
      <c r="DQ12" s="258"/>
      <c r="DR12" s="258"/>
      <c r="DS12" s="258"/>
      <c r="DT12" s="258"/>
      <c r="DU12" s="258"/>
      <c r="DV12" s="258"/>
      <c r="DW12" s="258"/>
      <c r="DX12" s="258"/>
      <c r="DY12" s="258"/>
      <c r="DZ12" s="258"/>
      <c r="EA12" s="258"/>
      <c r="EB12" s="258"/>
      <c r="EC12" s="258"/>
      <c r="ED12" s="258"/>
      <c r="EE12" s="258"/>
      <c r="EF12" s="258"/>
      <c r="EG12" s="258"/>
      <c r="EH12" s="258"/>
      <c r="EI12" s="258"/>
      <c r="EJ12" s="258"/>
      <c r="EK12" s="258"/>
      <c r="EL12" s="258"/>
      <c r="EM12" s="258"/>
      <c r="EN12" s="258"/>
      <c r="EO12" s="258"/>
      <c r="EP12" s="258"/>
      <c r="EQ12" s="258"/>
      <c r="ER12" s="258"/>
      <c r="ES12" s="258"/>
      <c r="ET12" s="258"/>
      <c r="EU12" s="258"/>
      <c r="EV12" s="258"/>
      <c r="EW12" s="258"/>
      <c r="EX12" s="258"/>
      <c r="EY12" s="258"/>
      <c r="EZ12" s="258"/>
      <c r="FA12" s="258"/>
      <c r="FB12" s="258"/>
      <c r="FC12" s="258"/>
      <c r="FD12" s="258"/>
      <c r="FE12" s="258"/>
      <c r="FF12" s="258"/>
      <c r="FG12" s="258"/>
      <c r="FH12" s="258"/>
      <c r="FI12" s="258"/>
      <c r="FJ12" s="258"/>
      <c r="FK12" s="258"/>
      <c r="FL12" s="258"/>
      <c r="FM12" s="258"/>
      <c r="FN12" s="258"/>
      <c r="FO12" s="258"/>
      <c r="FP12" s="258"/>
      <c r="FQ12" s="258"/>
      <c r="FR12" s="258"/>
      <c r="FS12" s="258"/>
      <c r="FT12" s="258"/>
      <c r="FU12" s="258"/>
      <c r="FV12" s="258"/>
      <c r="FW12" s="258"/>
      <c r="FX12" s="258"/>
      <c r="FY12" s="258"/>
      <c r="FZ12" s="258"/>
      <c r="GA12" s="258"/>
      <c r="GB12" s="258"/>
      <c r="GC12" s="258"/>
      <c r="GD12" s="258"/>
      <c r="GE12" s="258"/>
      <c r="GF12" s="258"/>
      <c r="GG12" s="258"/>
      <c r="GH12" s="258"/>
      <c r="GI12" s="258"/>
      <c r="GJ12" s="258"/>
      <c r="GK12" s="258"/>
      <c r="GL12" s="258"/>
      <c r="GM12" s="258"/>
      <c r="GN12" s="258"/>
      <c r="GO12" s="258"/>
      <c r="GP12" s="258"/>
      <c r="GQ12" s="258"/>
      <c r="GR12" s="258"/>
      <c r="GS12" s="258"/>
      <c r="GT12" s="258"/>
      <c r="GU12" s="258"/>
      <c r="GV12" s="258"/>
      <c r="GW12" s="258"/>
      <c r="GX12" s="258"/>
      <c r="GY12" s="258"/>
      <c r="GZ12" s="258"/>
      <c r="HA12" s="258"/>
      <c r="HB12" s="258"/>
      <c r="HC12" s="258"/>
      <c r="HD12" s="258"/>
      <c r="HE12" s="258"/>
      <c r="HF12" s="258"/>
      <c r="HG12" s="258"/>
      <c r="HH12" s="258"/>
      <c r="HI12" s="258"/>
      <c r="HJ12" s="258"/>
      <c r="HK12" s="258"/>
      <c r="HL12" s="258"/>
      <c r="HM12" s="258"/>
      <c r="HN12" s="258"/>
      <c r="HO12" s="258"/>
      <c r="HP12" s="258"/>
      <c r="HQ12" s="258"/>
      <c r="HR12" s="258"/>
      <c r="HS12" s="258"/>
      <c r="HT12" s="258"/>
      <c r="HU12" s="258"/>
      <c r="HV12" s="258"/>
      <c r="HW12" s="258"/>
      <c r="HX12" s="258"/>
      <c r="HY12" s="258"/>
      <c r="HZ12" s="258"/>
      <c r="IA12" s="258"/>
      <c r="IB12" s="258"/>
      <c r="IC12" s="258"/>
      <c r="ID12" s="258"/>
      <c r="IE12" s="258"/>
      <c r="IF12" s="258"/>
      <c r="IG12" s="258"/>
      <c r="IH12" s="258"/>
      <c r="II12" s="258"/>
      <c r="IJ12" s="258"/>
      <c r="IK12" s="258"/>
      <c r="IL12" s="258"/>
      <c r="IM12" s="258"/>
      <c r="IN12" s="258"/>
      <c r="IO12" s="258"/>
      <c r="IP12" s="258"/>
      <c r="IQ12" s="258"/>
      <c r="IR12" s="258"/>
      <c r="IS12" s="258"/>
      <c r="IT12" s="258"/>
      <c r="IU12" s="258"/>
      <c r="IV12" s="258"/>
      <c r="IW12" s="258"/>
    </row>
    <row r="13" spans="1:257" s="259" customFormat="1" ht="14.25" customHeight="1">
      <c r="A13" s="205" t="s">
        <v>1032</v>
      </c>
      <c r="B13" s="206">
        <v>9</v>
      </c>
      <c r="C13" s="260" t="s">
        <v>1027</v>
      </c>
      <c r="D13" s="260" t="s">
        <v>1033</v>
      </c>
      <c r="E13" s="261" t="s">
        <v>1034</v>
      </c>
      <c r="F13" s="260" t="s">
        <v>1035</v>
      </c>
      <c r="G13" s="246" t="s">
        <v>1057</v>
      </c>
      <c r="H13" s="250"/>
      <c r="I13" s="247" t="s">
        <v>1058</v>
      </c>
      <c r="J13" s="263"/>
      <c r="K13" s="249">
        <v>24</v>
      </c>
      <c r="L13" s="214">
        <v>5.002101723413177E-2</v>
      </c>
      <c r="M13" s="215">
        <v>32.116499999999995</v>
      </c>
      <c r="N13" s="216">
        <v>30.51</v>
      </c>
      <c r="O13" s="217">
        <v>32.9</v>
      </c>
      <c r="P13" s="221">
        <v>23.8</v>
      </c>
      <c r="Q13" s="250"/>
      <c r="R13" s="250"/>
      <c r="S13" s="219">
        <v>48</v>
      </c>
      <c r="T13" s="250"/>
      <c r="U13" s="251"/>
      <c r="V13" s="251"/>
      <c r="W13" s="221">
        <f t="shared" si="0"/>
        <v>9.0013010000000016</v>
      </c>
      <c r="X13" s="250"/>
      <c r="Y13" s="252"/>
      <c r="Z13" s="223" t="s">
        <v>1038</v>
      </c>
      <c r="AA13" s="253"/>
      <c r="AB13" s="262"/>
      <c r="AC13" s="255"/>
      <c r="AD13" s="255"/>
      <c r="AE13" s="256"/>
      <c r="AF13" s="257"/>
      <c r="AG13" s="257"/>
      <c r="AH13" s="257"/>
      <c r="AI13" s="257"/>
      <c r="AJ13" s="257"/>
      <c r="AK13" s="258"/>
      <c r="AL13" s="258"/>
      <c r="AM13" s="258"/>
      <c r="AN13" s="258"/>
      <c r="AO13" s="258"/>
      <c r="AP13" s="258"/>
      <c r="AQ13" s="258"/>
      <c r="AR13" s="258"/>
      <c r="AS13" s="258"/>
      <c r="AT13" s="258"/>
      <c r="AU13" s="258"/>
      <c r="AV13" s="258"/>
      <c r="AW13" s="258"/>
      <c r="AX13" s="258"/>
      <c r="AY13" s="258"/>
      <c r="AZ13" s="258"/>
      <c r="BA13" s="258"/>
      <c r="BB13" s="258"/>
      <c r="BC13" s="258"/>
      <c r="BD13" s="258"/>
      <c r="BE13" s="258"/>
      <c r="BF13" s="258"/>
      <c r="BG13" s="258"/>
      <c r="BH13" s="258"/>
      <c r="BI13" s="258"/>
      <c r="BJ13" s="258"/>
      <c r="BK13" s="258"/>
      <c r="BL13" s="258"/>
      <c r="BM13" s="258"/>
      <c r="BN13" s="258"/>
      <c r="BO13" s="258"/>
      <c r="BP13" s="258"/>
      <c r="BQ13" s="258"/>
      <c r="BR13" s="258"/>
      <c r="BS13" s="258"/>
      <c r="BT13" s="258"/>
      <c r="BU13" s="258"/>
      <c r="BV13" s="258"/>
      <c r="BW13" s="258"/>
      <c r="BX13" s="258"/>
      <c r="BY13" s="258"/>
      <c r="BZ13" s="258"/>
      <c r="CA13" s="258"/>
      <c r="CB13" s="258"/>
      <c r="CC13" s="258"/>
      <c r="CD13" s="258"/>
      <c r="CE13" s="258"/>
      <c r="CF13" s="258"/>
      <c r="CG13" s="258"/>
      <c r="CH13" s="258"/>
      <c r="CI13" s="258"/>
      <c r="CJ13" s="258"/>
      <c r="CK13" s="258"/>
      <c r="CL13" s="258"/>
      <c r="CM13" s="258"/>
      <c r="CN13" s="258"/>
      <c r="CO13" s="258"/>
      <c r="CP13" s="258"/>
      <c r="CQ13" s="258"/>
      <c r="CR13" s="258"/>
      <c r="CS13" s="258"/>
      <c r="CT13" s="258"/>
      <c r="CU13" s="258"/>
      <c r="CV13" s="258"/>
      <c r="CW13" s="258"/>
      <c r="CX13" s="258"/>
      <c r="CY13" s="258"/>
      <c r="CZ13" s="258"/>
      <c r="DA13" s="258"/>
      <c r="DB13" s="258"/>
      <c r="DC13" s="258"/>
      <c r="DD13" s="258"/>
      <c r="DE13" s="258"/>
      <c r="DF13" s="258"/>
      <c r="DG13" s="258"/>
      <c r="DH13" s="258"/>
      <c r="DI13" s="258"/>
      <c r="DJ13" s="258"/>
      <c r="DK13" s="258"/>
      <c r="DL13" s="258"/>
      <c r="DM13" s="258"/>
      <c r="DN13" s="258"/>
      <c r="DO13" s="258"/>
      <c r="DP13" s="258"/>
      <c r="DQ13" s="258"/>
      <c r="DR13" s="258"/>
      <c r="DS13" s="258"/>
      <c r="DT13" s="258"/>
      <c r="DU13" s="258"/>
      <c r="DV13" s="258"/>
      <c r="DW13" s="258"/>
      <c r="DX13" s="258"/>
      <c r="DY13" s="258"/>
      <c r="DZ13" s="258"/>
      <c r="EA13" s="258"/>
      <c r="EB13" s="258"/>
      <c r="EC13" s="258"/>
      <c r="ED13" s="258"/>
      <c r="EE13" s="258"/>
      <c r="EF13" s="258"/>
      <c r="EG13" s="258"/>
      <c r="EH13" s="258"/>
      <c r="EI13" s="258"/>
      <c r="EJ13" s="258"/>
      <c r="EK13" s="258"/>
      <c r="EL13" s="258"/>
      <c r="EM13" s="258"/>
      <c r="EN13" s="258"/>
      <c r="EO13" s="258"/>
      <c r="EP13" s="258"/>
      <c r="EQ13" s="258"/>
      <c r="ER13" s="258"/>
      <c r="ES13" s="258"/>
      <c r="ET13" s="258"/>
      <c r="EU13" s="258"/>
      <c r="EV13" s="258"/>
      <c r="EW13" s="258"/>
      <c r="EX13" s="258"/>
      <c r="EY13" s="258"/>
      <c r="EZ13" s="258"/>
      <c r="FA13" s="258"/>
      <c r="FB13" s="258"/>
      <c r="FC13" s="258"/>
      <c r="FD13" s="258"/>
      <c r="FE13" s="258"/>
      <c r="FF13" s="258"/>
      <c r="FG13" s="258"/>
      <c r="FH13" s="258"/>
      <c r="FI13" s="258"/>
      <c r="FJ13" s="258"/>
      <c r="FK13" s="258"/>
      <c r="FL13" s="258"/>
      <c r="FM13" s="258"/>
      <c r="FN13" s="258"/>
      <c r="FO13" s="258"/>
      <c r="FP13" s="258"/>
      <c r="FQ13" s="258"/>
      <c r="FR13" s="258"/>
      <c r="FS13" s="258"/>
      <c r="FT13" s="258"/>
      <c r="FU13" s="258"/>
      <c r="FV13" s="258"/>
      <c r="FW13" s="258"/>
      <c r="FX13" s="258"/>
      <c r="FY13" s="258"/>
      <c r="FZ13" s="258"/>
      <c r="GA13" s="258"/>
      <c r="GB13" s="258"/>
      <c r="GC13" s="258"/>
      <c r="GD13" s="258"/>
      <c r="GE13" s="258"/>
      <c r="GF13" s="258"/>
      <c r="GG13" s="258"/>
      <c r="GH13" s="258"/>
      <c r="GI13" s="258"/>
      <c r="GJ13" s="258"/>
      <c r="GK13" s="258"/>
      <c r="GL13" s="258"/>
      <c r="GM13" s="258"/>
      <c r="GN13" s="258"/>
      <c r="GO13" s="258"/>
      <c r="GP13" s="258"/>
      <c r="GQ13" s="258"/>
      <c r="GR13" s="258"/>
      <c r="GS13" s="258"/>
      <c r="GT13" s="258"/>
      <c r="GU13" s="258"/>
      <c r="GV13" s="258"/>
      <c r="GW13" s="258"/>
      <c r="GX13" s="258"/>
      <c r="GY13" s="258"/>
      <c r="GZ13" s="258"/>
      <c r="HA13" s="258"/>
      <c r="HB13" s="258"/>
      <c r="HC13" s="258"/>
      <c r="HD13" s="258"/>
      <c r="HE13" s="258"/>
      <c r="HF13" s="258"/>
      <c r="HG13" s="258"/>
      <c r="HH13" s="258"/>
      <c r="HI13" s="258"/>
      <c r="HJ13" s="258"/>
      <c r="HK13" s="258"/>
      <c r="HL13" s="258"/>
      <c r="HM13" s="258"/>
      <c r="HN13" s="258"/>
      <c r="HO13" s="258"/>
      <c r="HP13" s="258"/>
      <c r="HQ13" s="258"/>
      <c r="HR13" s="258"/>
      <c r="HS13" s="258"/>
      <c r="HT13" s="258"/>
      <c r="HU13" s="258"/>
      <c r="HV13" s="258"/>
      <c r="HW13" s="258"/>
      <c r="HX13" s="258"/>
      <c r="HY13" s="258"/>
      <c r="HZ13" s="258"/>
      <c r="IA13" s="258"/>
      <c r="IB13" s="258"/>
      <c r="IC13" s="258"/>
      <c r="ID13" s="258"/>
      <c r="IE13" s="258"/>
      <c r="IF13" s="258"/>
      <c r="IG13" s="258"/>
      <c r="IH13" s="258"/>
      <c r="II13" s="258"/>
      <c r="IJ13" s="258"/>
      <c r="IK13" s="258"/>
      <c r="IL13" s="258"/>
      <c r="IM13" s="258"/>
      <c r="IN13" s="258"/>
      <c r="IO13" s="258"/>
      <c r="IP13" s="258"/>
      <c r="IQ13" s="258"/>
      <c r="IR13" s="258"/>
      <c r="IS13" s="258"/>
      <c r="IT13" s="258"/>
      <c r="IU13" s="258"/>
      <c r="IV13" s="258"/>
      <c r="IW13" s="258"/>
    </row>
    <row r="14" spans="1:257" s="259" customFormat="1" ht="14.25" customHeight="1">
      <c r="A14" s="205" t="s">
        <v>1032</v>
      </c>
      <c r="B14" s="206">
        <v>10</v>
      </c>
      <c r="C14" s="260" t="s">
        <v>1027</v>
      </c>
      <c r="D14" s="260" t="s">
        <v>1033</v>
      </c>
      <c r="E14" s="261" t="s">
        <v>1034</v>
      </c>
      <c r="F14" s="260" t="s">
        <v>1035</v>
      </c>
      <c r="G14" s="246" t="s">
        <v>1059</v>
      </c>
      <c r="H14" s="250"/>
      <c r="I14" s="247" t="s">
        <v>1060</v>
      </c>
      <c r="J14" s="212"/>
      <c r="K14" s="249">
        <v>36</v>
      </c>
      <c r="L14" s="214">
        <v>5.0164597867778049E-2</v>
      </c>
      <c r="M14" s="215">
        <v>33.110999999999997</v>
      </c>
      <c r="N14" s="216">
        <v>31.45</v>
      </c>
      <c r="O14" s="217">
        <v>39</v>
      </c>
      <c r="P14" s="221">
        <v>27.8</v>
      </c>
      <c r="Q14" s="250"/>
      <c r="R14" s="250"/>
      <c r="S14" s="219">
        <v>55</v>
      </c>
      <c r="T14" s="250"/>
      <c r="U14" s="251"/>
      <c r="V14" s="251"/>
      <c r="W14" s="221">
        <f t="shared" si="0"/>
        <v>6.0118949999999991</v>
      </c>
      <c r="X14" s="250"/>
      <c r="Y14" s="252"/>
      <c r="Z14" s="223" t="s">
        <v>1048</v>
      </c>
      <c r="AA14" s="253"/>
      <c r="AB14" s="262"/>
      <c r="AC14" s="255"/>
      <c r="AD14" s="255"/>
      <c r="AE14" s="256"/>
      <c r="AF14" s="257"/>
      <c r="AG14" s="257"/>
      <c r="AH14" s="257"/>
      <c r="AI14" s="257"/>
      <c r="AJ14" s="257"/>
      <c r="AK14" s="258"/>
      <c r="AL14" s="258"/>
      <c r="AM14" s="258"/>
      <c r="AN14" s="258"/>
      <c r="AO14" s="258"/>
      <c r="AP14" s="258"/>
      <c r="AQ14" s="258"/>
      <c r="AR14" s="258"/>
      <c r="AS14" s="258"/>
      <c r="AT14" s="258"/>
      <c r="AU14" s="258"/>
      <c r="AV14" s="258"/>
      <c r="AW14" s="258"/>
      <c r="AX14" s="258"/>
      <c r="AY14" s="258"/>
      <c r="AZ14" s="258"/>
      <c r="BA14" s="258"/>
      <c r="BB14" s="258"/>
      <c r="BC14" s="258"/>
      <c r="BD14" s="258"/>
      <c r="BE14" s="258"/>
      <c r="BF14" s="258"/>
      <c r="BG14" s="258"/>
      <c r="BH14" s="258"/>
      <c r="BI14" s="258"/>
      <c r="BJ14" s="258"/>
      <c r="BK14" s="258"/>
      <c r="BL14" s="258"/>
      <c r="BM14" s="258"/>
      <c r="BN14" s="258"/>
      <c r="BO14" s="258"/>
      <c r="BP14" s="258"/>
      <c r="BQ14" s="258"/>
      <c r="BR14" s="258"/>
      <c r="BS14" s="258"/>
      <c r="BT14" s="258"/>
      <c r="BU14" s="258"/>
      <c r="BV14" s="258"/>
      <c r="BW14" s="258"/>
      <c r="BX14" s="258"/>
      <c r="BY14" s="258"/>
      <c r="BZ14" s="258"/>
      <c r="CA14" s="258"/>
      <c r="CB14" s="258"/>
      <c r="CC14" s="258"/>
      <c r="CD14" s="258"/>
      <c r="CE14" s="258"/>
      <c r="CF14" s="258"/>
      <c r="CG14" s="258"/>
      <c r="CH14" s="258"/>
      <c r="CI14" s="258"/>
      <c r="CJ14" s="258"/>
      <c r="CK14" s="258"/>
      <c r="CL14" s="258"/>
      <c r="CM14" s="258"/>
      <c r="CN14" s="258"/>
      <c r="CO14" s="258"/>
      <c r="CP14" s="258"/>
      <c r="CQ14" s="258"/>
      <c r="CR14" s="258"/>
      <c r="CS14" s="258"/>
      <c r="CT14" s="258"/>
      <c r="CU14" s="258"/>
      <c r="CV14" s="258"/>
      <c r="CW14" s="258"/>
      <c r="CX14" s="258"/>
      <c r="CY14" s="258"/>
      <c r="CZ14" s="258"/>
      <c r="DA14" s="258"/>
      <c r="DB14" s="258"/>
      <c r="DC14" s="258"/>
      <c r="DD14" s="258"/>
      <c r="DE14" s="258"/>
      <c r="DF14" s="258"/>
      <c r="DG14" s="258"/>
      <c r="DH14" s="258"/>
      <c r="DI14" s="258"/>
      <c r="DJ14" s="258"/>
      <c r="DK14" s="258"/>
      <c r="DL14" s="258"/>
      <c r="DM14" s="258"/>
      <c r="DN14" s="258"/>
      <c r="DO14" s="258"/>
      <c r="DP14" s="258"/>
      <c r="DQ14" s="258"/>
      <c r="DR14" s="258"/>
      <c r="DS14" s="258"/>
      <c r="DT14" s="258"/>
      <c r="DU14" s="258"/>
      <c r="DV14" s="258"/>
      <c r="DW14" s="258"/>
      <c r="DX14" s="258"/>
      <c r="DY14" s="258"/>
      <c r="DZ14" s="258"/>
      <c r="EA14" s="258"/>
      <c r="EB14" s="258"/>
      <c r="EC14" s="258"/>
      <c r="ED14" s="258"/>
      <c r="EE14" s="258"/>
      <c r="EF14" s="258"/>
      <c r="EG14" s="258"/>
      <c r="EH14" s="258"/>
      <c r="EI14" s="258"/>
      <c r="EJ14" s="258"/>
      <c r="EK14" s="258"/>
      <c r="EL14" s="258"/>
      <c r="EM14" s="258"/>
      <c r="EN14" s="258"/>
      <c r="EO14" s="258"/>
      <c r="EP14" s="258"/>
      <c r="EQ14" s="258"/>
      <c r="ER14" s="258"/>
      <c r="ES14" s="258"/>
      <c r="ET14" s="258"/>
      <c r="EU14" s="258"/>
      <c r="EV14" s="258"/>
      <c r="EW14" s="258"/>
      <c r="EX14" s="258"/>
      <c r="EY14" s="258"/>
      <c r="EZ14" s="258"/>
      <c r="FA14" s="258"/>
      <c r="FB14" s="258"/>
      <c r="FC14" s="258"/>
      <c r="FD14" s="258"/>
      <c r="FE14" s="258"/>
      <c r="FF14" s="258"/>
      <c r="FG14" s="258"/>
      <c r="FH14" s="258"/>
      <c r="FI14" s="258"/>
      <c r="FJ14" s="258"/>
      <c r="FK14" s="258"/>
      <c r="FL14" s="258"/>
      <c r="FM14" s="258"/>
      <c r="FN14" s="258"/>
      <c r="FO14" s="258"/>
      <c r="FP14" s="258"/>
      <c r="FQ14" s="258"/>
      <c r="FR14" s="258"/>
      <c r="FS14" s="258"/>
      <c r="FT14" s="258"/>
      <c r="FU14" s="258"/>
      <c r="FV14" s="258"/>
      <c r="FW14" s="258"/>
      <c r="FX14" s="258"/>
      <c r="FY14" s="258"/>
      <c r="FZ14" s="258"/>
      <c r="GA14" s="258"/>
      <c r="GB14" s="258"/>
      <c r="GC14" s="258"/>
      <c r="GD14" s="258"/>
      <c r="GE14" s="258"/>
      <c r="GF14" s="258"/>
      <c r="GG14" s="258"/>
      <c r="GH14" s="258"/>
      <c r="GI14" s="258"/>
      <c r="GJ14" s="258"/>
      <c r="GK14" s="258"/>
      <c r="GL14" s="258"/>
      <c r="GM14" s="258"/>
      <c r="GN14" s="258"/>
      <c r="GO14" s="258"/>
      <c r="GP14" s="258"/>
      <c r="GQ14" s="258"/>
      <c r="GR14" s="258"/>
      <c r="GS14" s="258"/>
      <c r="GT14" s="258"/>
      <c r="GU14" s="258"/>
      <c r="GV14" s="258"/>
      <c r="GW14" s="258"/>
      <c r="GX14" s="258"/>
      <c r="GY14" s="258"/>
      <c r="GZ14" s="258"/>
      <c r="HA14" s="258"/>
      <c r="HB14" s="258"/>
      <c r="HC14" s="258"/>
      <c r="HD14" s="258"/>
      <c r="HE14" s="258"/>
      <c r="HF14" s="258"/>
      <c r="HG14" s="258"/>
      <c r="HH14" s="258"/>
      <c r="HI14" s="258"/>
      <c r="HJ14" s="258"/>
      <c r="HK14" s="258"/>
      <c r="HL14" s="258"/>
      <c r="HM14" s="258"/>
      <c r="HN14" s="258"/>
      <c r="HO14" s="258"/>
      <c r="HP14" s="258"/>
      <c r="HQ14" s="258"/>
      <c r="HR14" s="258"/>
      <c r="HS14" s="258"/>
      <c r="HT14" s="258"/>
      <c r="HU14" s="258"/>
      <c r="HV14" s="258"/>
      <c r="HW14" s="258"/>
      <c r="HX14" s="258"/>
      <c r="HY14" s="258"/>
      <c r="HZ14" s="258"/>
      <c r="IA14" s="258"/>
      <c r="IB14" s="258"/>
      <c r="IC14" s="258"/>
      <c r="ID14" s="258"/>
      <c r="IE14" s="258"/>
      <c r="IF14" s="258"/>
      <c r="IG14" s="258"/>
      <c r="IH14" s="258"/>
      <c r="II14" s="258"/>
      <c r="IJ14" s="258"/>
      <c r="IK14" s="258"/>
      <c r="IL14" s="258"/>
      <c r="IM14" s="258"/>
      <c r="IN14" s="258"/>
      <c r="IO14" s="258"/>
      <c r="IP14" s="258"/>
      <c r="IQ14" s="258"/>
      <c r="IR14" s="258"/>
      <c r="IS14" s="258"/>
      <c r="IT14" s="258"/>
      <c r="IU14" s="258"/>
      <c r="IV14" s="258"/>
      <c r="IW14" s="258"/>
    </row>
    <row r="15" spans="1:257" s="259" customFormat="1" ht="14.25" customHeight="1">
      <c r="A15" s="205" t="s">
        <v>1032</v>
      </c>
      <c r="B15" s="206">
        <v>11</v>
      </c>
      <c r="C15" s="260" t="s">
        <v>1027</v>
      </c>
      <c r="D15" s="260" t="s">
        <v>1033</v>
      </c>
      <c r="E15" s="261" t="s">
        <v>1034</v>
      </c>
      <c r="F15" s="260" t="s">
        <v>1035</v>
      </c>
      <c r="G15" s="246" t="s">
        <v>1061</v>
      </c>
      <c r="H15" s="250"/>
      <c r="I15" s="247" t="s">
        <v>1062</v>
      </c>
      <c r="J15" s="265"/>
      <c r="K15" s="249">
        <v>60</v>
      </c>
      <c r="L15" s="214">
        <v>1.361272901742927E-3</v>
      </c>
      <c r="M15" s="215">
        <v>17.924399999999999</v>
      </c>
      <c r="N15" s="216">
        <v>17.899999999999999</v>
      </c>
      <c r="O15" s="217">
        <v>19.899999999999999</v>
      </c>
      <c r="P15" s="218">
        <v>19.899999999999999</v>
      </c>
      <c r="Q15" s="250"/>
      <c r="R15" s="250"/>
      <c r="S15" s="219">
        <v>46</v>
      </c>
      <c r="T15" s="250"/>
      <c r="U15" s="251"/>
      <c r="V15" s="251"/>
      <c r="W15" s="221">
        <f t="shared" si="0"/>
        <v>-0.65571000000000268</v>
      </c>
      <c r="X15" s="250"/>
      <c r="Y15" s="252"/>
      <c r="Z15" s="223" t="s">
        <v>1041</v>
      </c>
      <c r="AA15" s="253"/>
      <c r="AB15" s="262"/>
      <c r="AC15" s="255"/>
      <c r="AD15" s="255"/>
      <c r="AE15" s="256"/>
      <c r="AF15" s="257"/>
      <c r="AG15" s="257"/>
      <c r="AH15" s="257"/>
      <c r="AI15" s="257"/>
      <c r="AJ15" s="257"/>
      <c r="AK15" s="258"/>
      <c r="AL15" s="258"/>
      <c r="AM15" s="258"/>
      <c r="AN15" s="258"/>
      <c r="AO15" s="258"/>
      <c r="AP15" s="258"/>
      <c r="AQ15" s="258"/>
      <c r="AR15" s="258"/>
      <c r="AS15" s="258"/>
      <c r="AT15" s="258"/>
      <c r="AU15" s="258"/>
      <c r="AV15" s="258"/>
      <c r="AW15" s="258"/>
      <c r="AX15" s="258"/>
      <c r="AY15" s="258"/>
      <c r="AZ15" s="258"/>
      <c r="BA15" s="258"/>
      <c r="BB15" s="258"/>
      <c r="BC15" s="258"/>
      <c r="BD15" s="258"/>
      <c r="BE15" s="258"/>
      <c r="BF15" s="258"/>
      <c r="BG15" s="258"/>
      <c r="BH15" s="258"/>
      <c r="BI15" s="258"/>
      <c r="BJ15" s="258"/>
      <c r="BK15" s="258"/>
      <c r="BL15" s="258"/>
      <c r="BM15" s="258"/>
      <c r="BN15" s="258"/>
      <c r="BO15" s="258"/>
      <c r="BP15" s="258"/>
      <c r="BQ15" s="258"/>
      <c r="BR15" s="258"/>
      <c r="BS15" s="258"/>
      <c r="BT15" s="258"/>
      <c r="BU15" s="258"/>
      <c r="BV15" s="258"/>
      <c r="BW15" s="258"/>
      <c r="BX15" s="258"/>
      <c r="BY15" s="258"/>
      <c r="BZ15" s="258"/>
      <c r="CA15" s="258"/>
      <c r="CB15" s="258"/>
      <c r="CC15" s="258"/>
      <c r="CD15" s="258"/>
      <c r="CE15" s="258"/>
      <c r="CF15" s="258"/>
      <c r="CG15" s="258"/>
      <c r="CH15" s="258"/>
      <c r="CI15" s="258"/>
      <c r="CJ15" s="258"/>
      <c r="CK15" s="258"/>
      <c r="CL15" s="258"/>
      <c r="CM15" s="258"/>
      <c r="CN15" s="258"/>
      <c r="CO15" s="258"/>
      <c r="CP15" s="258"/>
      <c r="CQ15" s="258"/>
      <c r="CR15" s="258"/>
      <c r="CS15" s="258"/>
      <c r="CT15" s="258"/>
      <c r="CU15" s="258"/>
      <c r="CV15" s="258"/>
      <c r="CW15" s="258"/>
      <c r="CX15" s="258"/>
      <c r="CY15" s="258"/>
      <c r="CZ15" s="258"/>
      <c r="DA15" s="258"/>
      <c r="DB15" s="258"/>
      <c r="DC15" s="258"/>
      <c r="DD15" s="258"/>
      <c r="DE15" s="258"/>
      <c r="DF15" s="258"/>
      <c r="DG15" s="258"/>
      <c r="DH15" s="258"/>
      <c r="DI15" s="258"/>
      <c r="DJ15" s="258"/>
      <c r="DK15" s="258"/>
      <c r="DL15" s="258"/>
      <c r="DM15" s="258"/>
      <c r="DN15" s="258"/>
      <c r="DO15" s="258"/>
      <c r="DP15" s="258"/>
      <c r="DQ15" s="258"/>
      <c r="DR15" s="258"/>
      <c r="DS15" s="258"/>
      <c r="DT15" s="258"/>
      <c r="DU15" s="258"/>
      <c r="DV15" s="258"/>
      <c r="DW15" s="258"/>
      <c r="DX15" s="258"/>
      <c r="DY15" s="258"/>
      <c r="DZ15" s="258"/>
      <c r="EA15" s="258"/>
      <c r="EB15" s="258"/>
      <c r="EC15" s="258"/>
      <c r="ED15" s="258"/>
      <c r="EE15" s="258"/>
      <c r="EF15" s="258"/>
      <c r="EG15" s="258"/>
      <c r="EH15" s="258"/>
      <c r="EI15" s="258"/>
      <c r="EJ15" s="258"/>
      <c r="EK15" s="258"/>
      <c r="EL15" s="258"/>
      <c r="EM15" s="258"/>
      <c r="EN15" s="258"/>
      <c r="EO15" s="258"/>
      <c r="EP15" s="258"/>
      <c r="EQ15" s="258"/>
      <c r="ER15" s="258"/>
      <c r="ES15" s="258"/>
      <c r="ET15" s="258"/>
      <c r="EU15" s="258"/>
      <c r="EV15" s="258"/>
      <c r="EW15" s="258"/>
      <c r="EX15" s="258"/>
      <c r="EY15" s="258"/>
      <c r="EZ15" s="258"/>
      <c r="FA15" s="258"/>
      <c r="FB15" s="258"/>
      <c r="FC15" s="258"/>
      <c r="FD15" s="258"/>
      <c r="FE15" s="258"/>
      <c r="FF15" s="258"/>
      <c r="FG15" s="258"/>
      <c r="FH15" s="258"/>
      <c r="FI15" s="258"/>
      <c r="FJ15" s="258"/>
      <c r="FK15" s="258"/>
      <c r="FL15" s="258"/>
      <c r="FM15" s="258"/>
      <c r="FN15" s="258"/>
      <c r="FO15" s="258"/>
      <c r="FP15" s="258"/>
      <c r="FQ15" s="258"/>
      <c r="FR15" s="258"/>
      <c r="FS15" s="258"/>
      <c r="FT15" s="258"/>
      <c r="FU15" s="258"/>
      <c r="FV15" s="258"/>
      <c r="FW15" s="258"/>
      <c r="FX15" s="258"/>
      <c r="FY15" s="258"/>
      <c r="FZ15" s="258"/>
      <c r="GA15" s="258"/>
      <c r="GB15" s="258"/>
      <c r="GC15" s="258"/>
      <c r="GD15" s="258"/>
      <c r="GE15" s="258"/>
      <c r="GF15" s="258"/>
      <c r="GG15" s="258"/>
      <c r="GH15" s="258"/>
      <c r="GI15" s="258"/>
      <c r="GJ15" s="258"/>
      <c r="GK15" s="258"/>
      <c r="GL15" s="258"/>
      <c r="GM15" s="258"/>
      <c r="GN15" s="258"/>
      <c r="GO15" s="258"/>
      <c r="GP15" s="258"/>
      <c r="GQ15" s="258"/>
      <c r="GR15" s="258"/>
      <c r="GS15" s="258"/>
      <c r="GT15" s="258"/>
      <c r="GU15" s="258"/>
      <c r="GV15" s="258"/>
      <c r="GW15" s="258"/>
      <c r="GX15" s="258"/>
      <c r="GY15" s="258"/>
      <c r="GZ15" s="258"/>
      <c r="HA15" s="258"/>
      <c r="HB15" s="258"/>
      <c r="HC15" s="258"/>
      <c r="HD15" s="258"/>
      <c r="HE15" s="258"/>
      <c r="HF15" s="258"/>
      <c r="HG15" s="258"/>
      <c r="HH15" s="258"/>
      <c r="HI15" s="258"/>
      <c r="HJ15" s="258"/>
      <c r="HK15" s="258"/>
      <c r="HL15" s="258"/>
      <c r="HM15" s="258"/>
      <c r="HN15" s="258"/>
      <c r="HO15" s="258"/>
      <c r="HP15" s="258"/>
      <c r="HQ15" s="258"/>
      <c r="HR15" s="258"/>
      <c r="HS15" s="258"/>
      <c r="HT15" s="258"/>
      <c r="HU15" s="258"/>
      <c r="HV15" s="258"/>
      <c r="HW15" s="258"/>
      <c r="HX15" s="258"/>
      <c r="HY15" s="258"/>
      <c r="HZ15" s="258"/>
      <c r="IA15" s="258"/>
      <c r="IB15" s="258"/>
      <c r="IC15" s="258"/>
      <c r="ID15" s="258"/>
      <c r="IE15" s="258"/>
      <c r="IF15" s="258"/>
      <c r="IG15" s="258"/>
      <c r="IH15" s="258"/>
      <c r="II15" s="258"/>
      <c r="IJ15" s="258"/>
      <c r="IK15" s="258"/>
      <c r="IL15" s="258"/>
      <c r="IM15" s="258"/>
      <c r="IN15" s="258"/>
      <c r="IO15" s="258"/>
      <c r="IP15" s="258"/>
      <c r="IQ15" s="258"/>
      <c r="IR15" s="258"/>
      <c r="IS15" s="258"/>
      <c r="IT15" s="258"/>
      <c r="IU15" s="258"/>
      <c r="IV15" s="258"/>
      <c r="IW15" s="258"/>
    </row>
    <row r="16" spans="1:257" s="259" customFormat="1" ht="14.25" customHeight="1">
      <c r="A16" s="205" t="s">
        <v>1032</v>
      </c>
      <c r="B16" s="206">
        <v>12</v>
      </c>
      <c r="C16" s="260" t="s">
        <v>1027</v>
      </c>
      <c r="D16" s="260" t="s">
        <v>1033</v>
      </c>
      <c r="E16" s="261" t="s">
        <v>1034</v>
      </c>
      <c r="F16" s="260" t="s">
        <v>1035</v>
      </c>
      <c r="G16" s="246" t="s">
        <v>1063</v>
      </c>
      <c r="H16" s="250"/>
      <c r="I16" s="247" t="s">
        <v>1064</v>
      </c>
      <c r="J16" s="263"/>
      <c r="K16" s="249">
        <v>24</v>
      </c>
      <c r="L16" s="214">
        <v>8.0296896086369696E-2</v>
      </c>
      <c r="M16" s="215">
        <v>29.64</v>
      </c>
      <c r="N16" s="216">
        <v>27.26</v>
      </c>
      <c r="O16" s="217">
        <v>29.9</v>
      </c>
      <c r="P16" s="221">
        <v>21.8</v>
      </c>
      <c r="Q16" s="250"/>
      <c r="R16" s="250"/>
      <c r="S16" s="219">
        <v>42</v>
      </c>
      <c r="T16" s="250"/>
      <c r="U16" s="251"/>
      <c r="V16" s="251"/>
      <c r="W16" s="221">
        <f t="shared" si="0"/>
        <v>7.5072259999999993</v>
      </c>
      <c r="X16" s="250"/>
      <c r="Y16" s="252"/>
      <c r="Z16" s="223" t="s">
        <v>1038</v>
      </c>
      <c r="AA16" s="253"/>
      <c r="AB16" s="262"/>
      <c r="AC16" s="255"/>
      <c r="AD16" s="255"/>
      <c r="AE16" s="256"/>
      <c r="AF16" s="257"/>
      <c r="AG16" s="257"/>
      <c r="AH16" s="257"/>
      <c r="AI16" s="257"/>
      <c r="AJ16" s="257"/>
      <c r="AK16" s="258"/>
      <c r="AL16" s="258"/>
      <c r="AM16" s="258"/>
      <c r="AN16" s="258"/>
      <c r="AO16" s="258"/>
      <c r="AP16" s="258"/>
      <c r="AQ16" s="258"/>
      <c r="AR16" s="258"/>
      <c r="AS16" s="258"/>
      <c r="AT16" s="258"/>
      <c r="AU16" s="258"/>
      <c r="AV16" s="258"/>
      <c r="AW16" s="258"/>
      <c r="AX16" s="258"/>
      <c r="AY16" s="258"/>
      <c r="AZ16" s="258"/>
      <c r="BA16" s="258"/>
      <c r="BB16" s="258"/>
      <c r="BC16" s="258"/>
      <c r="BD16" s="258"/>
      <c r="BE16" s="258"/>
      <c r="BF16" s="258"/>
      <c r="BG16" s="258"/>
      <c r="BH16" s="258"/>
      <c r="BI16" s="258"/>
      <c r="BJ16" s="258"/>
      <c r="BK16" s="258"/>
      <c r="BL16" s="258"/>
      <c r="BM16" s="258"/>
      <c r="BN16" s="258"/>
      <c r="BO16" s="258"/>
      <c r="BP16" s="258"/>
      <c r="BQ16" s="258"/>
      <c r="BR16" s="258"/>
      <c r="BS16" s="258"/>
      <c r="BT16" s="258"/>
      <c r="BU16" s="258"/>
      <c r="BV16" s="258"/>
      <c r="BW16" s="258"/>
      <c r="BX16" s="258"/>
      <c r="BY16" s="258"/>
      <c r="BZ16" s="258"/>
      <c r="CA16" s="258"/>
      <c r="CB16" s="258"/>
      <c r="CC16" s="258"/>
      <c r="CD16" s="258"/>
      <c r="CE16" s="258"/>
      <c r="CF16" s="258"/>
      <c r="CG16" s="258"/>
      <c r="CH16" s="258"/>
      <c r="CI16" s="258"/>
      <c r="CJ16" s="258"/>
      <c r="CK16" s="258"/>
      <c r="CL16" s="258"/>
      <c r="CM16" s="258"/>
      <c r="CN16" s="258"/>
      <c r="CO16" s="258"/>
      <c r="CP16" s="258"/>
      <c r="CQ16" s="258"/>
      <c r="CR16" s="258"/>
      <c r="CS16" s="258"/>
      <c r="CT16" s="258"/>
      <c r="CU16" s="258"/>
      <c r="CV16" s="258"/>
      <c r="CW16" s="258"/>
      <c r="CX16" s="258"/>
      <c r="CY16" s="258"/>
      <c r="CZ16" s="258"/>
      <c r="DA16" s="258"/>
      <c r="DB16" s="258"/>
      <c r="DC16" s="258"/>
      <c r="DD16" s="258"/>
      <c r="DE16" s="258"/>
      <c r="DF16" s="258"/>
      <c r="DG16" s="258"/>
      <c r="DH16" s="258"/>
      <c r="DI16" s="258"/>
      <c r="DJ16" s="258"/>
      <c r="DK16" s="258"/>
      <c r="DL16" s="258"/>
      <c r="DM16" s="258"/>
      <c r="DN16" s="258"/>
      <c r="DO16" s="258"/>
      <c r="DP16" s="258"/>
      <c r="DQ16" s="258"/>
      <c r="DR16" s="258"/>
      <c r="DS16" s="258"/>
      <c r="DT16" s="258"/>
      <c r="DU16" s="258"/>
      <c r="DV16" s="258"/>
      <c r="DW16" s="258"/>
      <c r="DX16" s="258"/>
      <c r="DY16" s="258"/>
      <c r="DZ16" s="258"/>
      <c r="EA16" s="258"/>
      <c r="EB16" s="258"/>
      <c r="EC16" s="258"/>
      <c r="ED16" s="258"/>
      <c r="EE16" s="258"/>
      <c r="EF16" s="258"/>
      <c r="EG16" s="258"/>
      <c r="EH16" s="258"/>
      <c r="EI16" s="258"/>
      <c r="EJ16" s="258"/>
      <c r="EK16" s="258"/>
      <c r="EL16" s="258"/>
      <c r="EM16" s="258"/>
      <c r="EN16" s="258"/>
      <c r="EO16" s="258"/>
      <c r="EP16" s="258"/>
      <c r="EQ16" s="258"/>
      <c r="ER16" s="258"/>
      <c r="ES16" s="258"/>
      <c r="ET16" s="258"/>
      <c r="EU16" s="258"/>
      <c r="EV16" s="258"/>
      <c r="EW16" s="258"/>
      <c r="EX16" s="258"/>
      <c r="EY16" s="258"/>
      <c r="EZ16" s="258"/>
      <c r="FA16" s="258"/>
      <c r="FB16" s="258"/>
      <c r="FC16" s="258"/>
      <c r="FD16" s="258"/>
      <c r="FE16" s="258"/>
      <c r="FF16" s="258"/>
      <c r="FG16" s="258"/>
      <c r="FH16" s="258"/>
      <c r="FI16" s="258"/>
      <c r="FJ16" s="258"/>
      <c r="FK16" s="258"/>
      <c r="FL16" s="258"/>
      <c r="FM16" s="258"/>
      <c r="FN16" s="258"/>
      <c r="FO16" s="258"/>
      <c r="FP16" s="258"/>
      <c r="FQ16" s="258"/>
      <c r="FR16" s="258"/>
      <c r="FS16" s="258"/>
      <c r="FT16" s="258"/>
      <c r="FU16" s="258"/>
      <c r="FV16" s="258"/>
      <c r="FW16" s="258"/>
      <c r="FX16" s="258"/>
      <c r="FY16" s="258"/>
      <c r="FZ16" s="258"/>
      <c r="GA16" s="258"/>
      <c r="GB16" s="258"/>
      <c r="GC16" s="258"/>
      <c r="GD16" s="258"/>
      <c r="GE16" s="258"/>
      <c r="GF16" s="258"/>
      <c r="GG16" s="258"/>
      <c r="GH16" s="258"/>
      <c r="GI16" s="258"/>
      <c r="GJ16" s="258"/>
      <c r="GK16" s="258"/>
      <c r="GL16" s="258"/>
      <c r="GM16" s="258"/>
      <c r="GN16" s="258"/>
      <c r="GO16" s="258"/>
      <c r="GP16" s="258"/>
      <c r="GQ16" s="258"/>
      <c r="GR16" s="258"/>
      <c r="GS16" s="258"/>
      <c r="GT16" s="258"/>
      <c r="GU16" s="258"/>
      <c r="GV16" s="258"/>
      <c r="GW16" s="258"/>
      <c r="GX16" s="258"/>
      <c r="GY16" s="258"/>
      <c r="GZ16" s="258"/>
      <c r="HA16" s="258"/>
      <c r="HB16" s="258"/>
      <c r="HC16" s="258"/>
      <c r="HD16" s="258"/>
      <c r="HE16" s="258"/>
      <c r="HF16" s="258"/>
      <c r="HG16" s="258"/>
      <c r="HH16" s="258"/>
      <c r="HI16" s="258"/>
      <c r="HJ16" s="258"/>
      <c r="HK16" s="258"/>
      <c r="HL16" s="258"/>
      <c r="HM16" s="258"/>
      <c r="HN16" s="258"/>
      <c r="HO16" s="258"/>
      <c r="HP16" s="258"/>
      <c r="HQ16" s="258"/>
      <c r="HR16" s="258"/>
      <c r="HS16" s="258"/>
      <c r="HT16" s="258"/>
      <c r="HU16" s="258"/>
      <c r="HV16" s="258"/>
      <c r="HW16" s="258"/>
      <c r="HX16" s="258"/>
      <c r="HY16" s="258"/>
      <c r="HZ16" s="258"/>
      <c r="IA16" s="258"/>
      <c r="IB16" s="258"/>
      <c r="IC16" s="258"/>
      <c r="ID16" s="258"/>
      <c r="IE16" s="258"/>
      <c r="IF16" s="258"/>
      <c r="IG16" s="258"/>
      <c r="IH16" s="258"/>
      <c r="II16" s="258"/>
      <c r="IJ16" s="258"/>
      <c r="IK16" s="258"/>
      <c r="IL16" s="258"/>
      <c r="IM16" s="258"/>
      <c r="IN16" s="258"/>
      <c r="IO16" s="258"/>
      <c r="IP16" s="258"/>
      <c r="IQ16" s="258"/>
      <c r="IR16" s="258"/>
      <c r="IS16" s="258"/>
      <c r="IT16" s="258"/>
      <c r="IU16" s="258"/>
      <c r="IV16" s="258"/>
      <c r="IW16" s="258"/>
    </row>
    <row r="17" spans="1:257" s="259" customFormat="1" ht="14.25" customHeight="1">
      <c r="A17" s="205" t="s">
        <v>1032</v>
      </c>
      <c r="B17" s="206">
        <v>13</v>
      </c>
      <c r="C17" s="260" t="s">
        <v>1027</v>
      </c>
      <c r="D17" s="260" t="s">
        <v>1033</v>
      </c>
      <c r="E17" s="261" t="s">
        <v>1034</v>
      </c>
      <c r="F17" s="260" t="s">
        <v>1035</v>
      </c>
      <c r="G17" s="246" t="s">
        <v>1065</v>
      </c>
      <c r="H17" s="250"/>
      <c r="I17" s="247" t="s">
        <v>1066</v>
      </c>
      <c r="J17" s="263"/>
      <c r="K17" s="249">
        <v>24</v>
      </c>
      <c r="L17" s="214">
        <v>5.002101723413177E-2</v>
      </c>
      <c r="M17" s="215">
        <v>32.116499999999995</v>
      </c>
      <c r="N17" s="216">
        <v>30.51</v>
      </c>
      <c r="O17" s="217">
        <v>32.9</v>
      </c>
      <c r="P17" s="221">
        <v>19.899999999999999</v>
      </c>
      <c r="Q17" s="250"/>
      <c r="R17" s="250"/>
      <c r="S17" s="219">
        <v>39</v>
      </c>
      <c r="T17" s="250"/>
      <c r="U17" s="251"/>
      <c r="V17" s="251"/>
      <c r="W17" s="221">
        <f t="shared" si="0"/>
        <v>12.901301000000004</v>
      </c>
      <c r="X17" s="250"/>
      <c r="Y17" s="252"/>
      <c r="Z17" s="223" t="s">
        <v>1067</v>
      </c>
      <c r="AA17" s="253"/>
      <c r="AB17" s="262"/>
      <c r="AC17" s="255"/>
      <c r="AD17" s="255"/>
      <c r="AE17" s="256"/>
      <c r="AF17" s="257"/>
      <c r="AG17" s="257"/>
      <c r="AH17" s="257"/>
      <c r="AI17" s="257"/>
      <c r="AJ17" s="257"/>
      <c r="AK17" s="258"/>
      <c r="AL17" s="258"/>
      <c r="AM17" s="258"/>
      <c r="AN17" s="258"/>
      <c r="AO17" s="258"/>
      <c r="AP17" s="258"/>
      <c r="AQ17" s="258"/>
      <c r="AR17" s="258"/>
      <c r="AS17" s="258"/>
      <c r="AT17" s="258"/>
      <c r="AU17" s="258"/>
      <c r="AV17" s="258"/>
      <c r="AW17" s="258"/>
      <c r="AX17" s="258"/>
      <c r="AY17" s="258"/>
      <c r="AZ17" s="258"/>
      <c r="BA17" s="258"/>
      <c r="BB17" s="258"/>
      <c r="BC17" s="258"/>
      <c r="BD17" s="258"/>
      <c r="BE17" s="258"/>
      <c r="BF17" s="258"/>
      <c r="BG17" s="258"/>
      <c r="BH17" s="258"/>
      <c r="BI17" s="258"/>
      <c r="BJ17" s="258"/>
      <c r="BK17" s="258"/>
      <c r="BL17" s="258"/>
      <c r="BM17" s="258"/>
      <c r="BN17" s="258"/>
      <c r="BO17" s="258"/>
      <c r="BP17" s="258"/>
      <c r="BQ17" s="258"/>
      <c r="BR17" s="258"/>
      <c r="BS17" s="258"/>
      <c r="BT17" s="258"/>
      <c r="BU17" s="258"/>
      <c r="BV17" s="258"/>
      <c r="BW17" s="258"/>
      <c r="BX17" s="258"/>
      <c r="BY17" s="258"/>
      <c r="BZ17" s="258"/>
      <c r="CA17" s="258"/>
      <c r="CB17" s="258"/>
      <c r="CC17" s="258"/>
      <c r="CD17" s="258"/>
      <c r="CE17" s="258"/>
      <c r="CF17" s="258"/>
      <c r="CG17" s="258"/>
      <c r="CH17" s="258"/>
      <c r="CI17" s="258"/>
      <c r="CJ17" s="258"/>
      <c r="CK17" s="258"/>
      <c r="CL17" s="258"/>
      <c r="CM17" s="258"/>
      <c r="CN17" s="258"/>
      <c r="CO17" s="258"/>
      <c r="CP17" s="258"/>
      <c r="CQ17" s="258"/>
      <c r="CR17" s="258"/>
      <c r="CS17" s="258"/>
      <c r="CT17" s="258"/>
      <c r="CU17" s="258"/>
      <c r="CV17" s="258"/>
      <c r="CW17" s="258"/>
      <c r="CX17" s="258"/>
      <c r="CY17" s="258"/>
      <c r="CZ17" s="258"/>
      <c r="DA17" s="258"/>
      <c r="DB17" s="258"/>
      <c r="DC17" s="258"/>
      <c r="DD17" s="258"/>
      <c r="DE17" s="258"/>
      <c r="DF17" s="258"/>
      <c r="DG17" s="258"/>
      <c r="DH17" s="258"/>
      <c r="DI17" s="258"/>
      <c r="DJ17" s="258"/>
      <c r="DK17" s="258"/>
      <c r="DL17" s="258"/>
      <c r="DM17" s="258"/>
      <c r="DN17" s="258"/>
      <c r="DO17" s="258"/>
      <c r="DP17" s="258"/>
      <c r="DQ17" s="258"/>
      <c r="DR17" s="258"/>
      <c r="DS17" s="258"/>
      <c r="DT17" s="258"/>
      <c r="DU17" s="258"/>
      <c r="DV17" s="258"/>
      <c r="DW17" s="258"/>
      <c r="DX17" s="258"/>
      <c r="DY17" s="258"/>
      <c r="DZ17" s="258"/>
      <c r="EA17" s="258"/>
      <c r="EB17" s="258"/>
      <c r="EC17" s="258"/>
      <c r="ED17" s="258"/>
      <c r="EE17" s="258"/>
      <c r="EF17" s="258"/>
      <c r="EG17" s="258"/>
      <c r="EH17" s="258"/>
      <c r="EI17" s="258"/>
      <c r="EJ17" s="258"/>
      <c r="EK17" s="258"/>
      <c r="EL17" s="258"/>
      <c r="EM17" s="258"/>
      <c r="EN17" s="258"/>
      <c r="EO17" s="258"/>
      <c r="EP17" s="258"/>
      <c r="EQ17" s="258"/>
      <c r="ER17" s="258"/>
      <c r="ES17" s="258"/>
      <c r="ET17" s="258"/>
      <c r="EU17" s="258"/>
      <c r="EV17" s="258"/>
      <c r="EW17" s="258"/>
      <c r="EX17" s="258"/>
      <c r="EY17" s="258"/>
      <c r="EZ17" s="258"/>
      <c r="FA17" s="258"/>
      <c r="FB17" s="258"/>
      <c r="FC17" s="258"/>
      <c r="FD17" s="258"/>
      <c r="FE17" s="258"/>
      <c r="FF17" s="258"/>
      <c r="FG17" s="258"/>
      <c r="FH17" s="258"/>
      <c r="FI17" s="258"/>
      <c r="FJ17" s="258"/>
      <c r="FK17" s="258"/>
      <c r="FL17" s="258"/>
      <c r="FM17" s="258"/>
      <c r="FN17" s="258"/>
      <c r="FO17" s="258"/>
      <c r="FP17" s="258"/>
      <c r="FQ17" s="258"/>
      <c r="FR17" s="258"/>
      <c r="FS17" s="258"/>
      <c r="FT17" s="258"/>
      <c r="FU17" s="258"/>
      <c r="FV17" s="258"/>
      <c r="FW17" s="258"/>
      <c r="FX17" s="258"/>
      <c r="FY17" s="258"/>
      <c r="FZ17" s="258"/>
      <c r="GA17" s="258"/>
      <c r="GB17" s="258"/>
      <c r="GC17" s="258"/>
      <c r="GD17" s="258"/>
      <c r="GE17" s="258"/>
      <c r="GF17" s="258"/>
      <c r="GG17" s="258"/>
      <c r="GH17" s="258"/>
      <c r="GI17" s="258"/>
      <c r="GJ17" s="258"/>
      <c r="GK17" s="258"/>
      <c r="GL17" s="258"/>
      <c r="GM17" s="258"/>
      <c r="GN17" s="258"/>
      <c r="GO17" s="258"/>
      <c r="GP17" s="258"/>
      <c r="GQ17" s="258"/>
      <c r="GR17" s="258"/>
      <c r="GS17" s="258"/>
      <c r="GT17" s="258"/>
      <c r="GU17" s="258"/>
      <c r="GV17" s="258"/>
      <c r="GW17" s="258"/>
      <c r="GX17" s="258"/>
      <c r="GY17" s="258"/>
      <c r="GZ17" s="258"/>
      <c r="HA17" s="258"/>
      <c r="HB17" s="258"/>
      <c r="HC17" s="258"/>
      <c r="HD17" s="258"/>
      <c r="HE17" s="258"/>
      <c r="HF17" s="258"/>
      <c r="HG17" s="258"/>
      <c r="HH17" s="258"/>
      <c r="HI17" s="258"/>
      <c r="HJ17" s="258"/>
      <c r="HK17" s="258"/>
      <c r="HL17" s="258"/>
      <c r="HM17" s="258"/>
      <c r="HN17" s="258"/>
      <c r="HO17" s="258"/>
      <c r="HP17" s="258"/>
      <c r="HQ17" s="258"/>
      <c r="HR17" s="258"/>
      <c r="HS17" s="258"/>
      <c r="HT17" s="258"/>
      <c r="HU17" s="258"/>
      <c r="HV17" s="258"/>
      <c r="HW17" s="258"/>
      <c r="HX17" s="258"/>
      <c r="HY17" s="258"/>
      <c r="HZ17" s="258"/>
      <c r="IA17" s="258"/>
      <c r="IB17" s="258"/>
      <c r="IC17" s="258"/>
      <c r="ID17" s="258"/>
      <c r="IE17" s="258"/>
      <c r="IF17" s="258"/>
      <c r="IG17" s="258"/>
      <c r="IH17" s="258"/>
      <c r="II17" s="258"/>
      <c r="IJ17" s="258"/>
      <c r="IK17" s="258"/>
      <c r="IL17" s="258"/>
      <c r="IM17" s="258"/>
      <c r="IN17" s="258"/>
      <c r="IO17" s="258"/>
      <c r="IP17" s="258"/>
      <c r="IQ17" s="258"/>
      <c r="IR17" s="258"/>
      <c r="IS17" s="258"/>
      <c r="IT17" s="258"/>
      <c r="IU17" s="258"/>
      <c r="IV17" s="258"/>
      <c r="IW17" s="258"/>
    </row>
    <row r="18" spans="1:257" s="259" customFormat="1" ht="14.25" customHeight="1">
      <c r="A18" s="205" t="s">
        <v>1032</v>
      </c>
      <c r="B18" s="206">
        <v>14</v>
      </c>
      <c r="C18" s="260" t="s">
        <v>1027</v>
      </c>
      <c r="D18" s="260" t="s">
        <v>1033</v>
      </c>
      <c r="E18" s="261" t="s">
        <v>1034</v>
      </c>
      <c r="F18" s="260" t="s">
        <v>1035</v>
      </c>
      <c r="G18" s="246" t="s">
        <v>1068</v>
      </c>
      <c r="H18" s="250"/>
      <c r="I18" s="247" t="s">
        <v>1069</v>
      </c>
      <c r="J18" s="263"/>
      <c r="K18" s="249">
        <v>24</v>
      </c>
      <c r="L18" s="214">
        <v>5.0975914480270723E-2</v>
      </c>
      <c r="M18" s="215">
        <v>12.0861</v>
      </c>
      <c r="N18" s="216">
        <v>11.47</v>
      </c>
      <c r="O18" s="217">
        <v>12.9</v>
      </c>
      <c r="P18" s="221">
        <v>8.9</v>
      </c>
      <c r="Q18" s="250"/>
      <c r="R18" s="250"/>
      <c r="S18" s="219">
        <v>16.899999999999999</v>
      </c>
      <c r="T18" s="250"/>
      <c r="U18" s="251"/>
      <c r="V18" s="251"/>
      <c r="W18" s="221">
        <f t="shared" si="0"/>
        <v>3.4313970000000005</v>
      </c>
      <c r="X18" s="250"/>
      <c r="Y18" s="252"/>
      <c r="Z18" s="223" t="s">
        <v>1038</v>
      </c>
      <c r="AA18" s="253"/>
      <c r="AB18" s="262"/>
      <c r="AC18" s="255"/>
      <c r="AD18" s="255"/>
      <c r="AE18" s="256"/>
      <c r="AF18" s="257"/>
      <c r="AG18" s="257"/>
      <c r="AH18" s="257"/>
      <c r="AI18" s="257"/>
      <c r="AJ18" s="257"/>
      <c r="AK18" s="258"/>
      <c r="AL18" s="258"/>
      <c r="AM18" s="258"/>
      <c r="AN18" s="258"/>
      <c r="AO18" s="258"/>
      <c r="AP18" s="258"/>
      <c r="AQ18" s="258"/>
      <c r="AR18" s="258"/>
      <c r="AS18" s="258"/>
      <c r="AT18" s="258"/>
      <c r="AU18" s="258"/>
      <c r="AV18" s="258"/>
      <c r="AW18" s="258"/>
      <c r="AX18" s="258"/>
      <c r="AY18" s="258"/>
      <c r="AZ18" s="258"/>
      <c r="BA18" s="258"/>
      <c r="BB18" s="258"/>
      <c r="BC18" s="258"/>
      <c r="BD18" s="258"/>
      <c r="BE18" s="258"/>
      <c r="BF18" s="258"/>
      <c r="BG18" s="258"/>
      <c r="BH18" s="258"/>
      <c r="BI18" s="258"/>
      <c r="BJ18" s="258"/>
      <c r="BK18" s="258"/>
      <c r="BL18" s="258"/>
      <c r="BM18" s="258"/>
      <c r="BN18" s="258"/>
      <c r="BO18" s="258"/>
      <c r="BP18" s="258"/>
      <c r="BQ18" s="258"/>
      <c r="BR18" s="258"/>
      <c r="BS18" s="258"/>
      <c r="BT18" s="258"/>
      <c r="BU18" s="258"/>
      <c r="BV18" s="258"/>
      <c r="BW18" s="258"/>
      <c r="BX18" s="258"/>
      <c r="BY18" s="258"/>
      <c r="BZ18" s="258"/>
      <c r="CA18" s="258"/>
      <c r="CB18" s="258"/>
      <c r="CC18" s="258"/>
      <c r="CD18" s="258"/>
      <c r="CE18" s="258"/>
      <c r="CF18" s="258"/>
      <c r="CG18" s="258"/>
      <c r="CH18" s="258"/>
      <c r="CI18" s="258"/>
      <c r="CJ18" s="258"/>
      <c r="CK18" s="258"/>
      <c r="CL18" s="258"/>
      <c r="CM18" s="258"/>
      <c r="CN18" s="258"/>
      <c r="CO18" s="258"/>
      <c r="CP18" s="258"/>
      <c r="CQ18" s="258"/>
      <c r="CR18" s="258"/>
      <c r="CS18" s="258"/>
      <c r="CT18" s="258"/>
      <c r="CU18" s="258"/>
      <c r="CV18" s="258"/>
      <c r="CW18" s="258"/>
      <c r="CX18" s="258"/>
      <c r="CY18" s="258"/>
      <c r="CZ18" s="258"/>
      <c r="DA18" s="258"/>
      <c r="DB18" s="258"/>
      <c r="DC18" s="258"/>
      <c r="DD18" s="258"/>
      <c r="DE18" s="258"/>
      <c r="DF18" s="258"/>
      <c r="DG18" s="258"/>
      <c r="DH18" s="258"/>
      <c r="DI18" s="258"/>
      <c r="DJ18" s="258"/>
      <c r="DK18" s="258"/>
      <c r="DL18" s="258"/>
      <c r="DM18" s="258"/>
      <c r="DN18" s="258"/>
      <c r="DO18" s="258"/>
      <c r="DP18" s="258"/>
      <c r="DQ18" s="258"/>
      <c r="DR18" s="258"/>
      <c r="DS18" s="258"/>
      <c r="DT18" s="258"/>
      <c r="DU18" s="258"/>
      <c r="DV18" s="258"/>
      <c r="DW18" s="258"/>
      <c r="DX18" s="258"/>
      <c r="DY18" s="258"/>
      <c r="DZ18" s="258"/>
      <c r="EA18" s="258"/>
      <c r="EB18" s="258"/>
      <c r="EC18" s="258"/>
      <c r="ED18" s="258"/>
      <c r="EE18" s="258"/>
      <c r="EF18" s="258"/>
      <c r="EG18" s="258"/>
      <c r="EH18" s="258"/>
      <c r="EI18" s="258"/>
      <c r="EJ18" s="258"/>
      <c r="EK18" s="258"/>
      <c r="EL18" s="258"/>
      <c r="EM18" s="258"/>
      <c r="EN18" s="258"/>
      <c r="EO18" s="258"/>
      <c r="EP18" s="258"/>
      <c r="EQ18" s="258"/>
      <c r="ER18" s="258"/>
      <c r="ES18" s="258"/>
      <c r="ET18" s="258"/>
      <c r="EU18" s="258"/>
      <c r="EV18" s="258"/>
      <c r="EW18" s="258"/>
      <c r="EX18" s="258"/>
      <c r="EY18" s="258"/>
      <c r="EZ18" s="258"/>
      <c r="FA18" s="258"/>
      <c r="FB18" s="258"/>
      <c r="FC18" s="258"/>
      <c r="FD18" s="258"/>
      <c r="FE18" s="258"/>
      <c r="FF18" s="258"/>
      <c r="FG18" s="258"/>
      <c r="FH18" s="258"/>
      <c r="FI18" s="258"/>
      <c r="FJ18" s="258"/>
      <c r="FK18" s="258"/>
      <c r="FL18" s="258"/>
      <c r="FM18" s="258"/>
      <c r="FN18" s="258"/>
      <c r="FO18" s="258"/>
      <c r="FP18" s="258"/>
      <c r="FQ18" s="258"/>
      <c r="FR18" s="258"/>
      <c r="FS18" s="258"/>
      <c r="FT18" s="258"/>
      <c r="FU18" s="258"/>
      <c r="FV18" s="258"/>
      <c r="FW18" s="258"/>
      <c r="FX18" s="258"/>
      <c r="FY18" s="258"/>
      <c r="FZ18" s="258"/>
      <c r="GA18" s="258"/>
      <c r="GB18" s="258"/>
      <c r="GC18" s="258"/>
      <c r="GD18" s="258"/>
      <c r="GE18" s="258"/>
      <c r="GF18" s="258"/>
      <c r="GG18" s="258"/>
      <c r="GH18" s="258"/>
      <c r="GI18" s="258"/>
      <c r="GJ18" s="258"/>
      <c r="GK18" s="258"/>
      <c r="GL18" s="258"/>
      <c r="GM18" s="258"/>
      <c r="GN18" s="258"/>
      <c r="GO18" s="258"/>
      <c r="GP18" s="258"/>
      <c r="GQ18" s="258"/>
      <c r="GR18" s="258"/>
      <c r="GS18" s="258"/>
      <c r="GT18" s="258"/>
      <c r="GU18" s="258"/>
      <c r="GV18" s="258"/>
      <c r="GW18" s="258"/>
      <c r="GX18" s="258"/>
      <c r="GY18" s="258"/>
      <c r="GZ18" s="258"/>
      <c r="HA18" s="258"/>
      <c r="HB18" s="258"/>
      <c r="HC18" s="258"/>
      <c r="HD18" s="258"/>
      <c r="HE18" s="258"/>
      <c r="HF18" s="258"/>
      <c r="HG18" s="258"/>
      <c r="HH18" s="258"/>
      <c r="HI18" s="258"/>
      <c r="HJ18" s="258"/>
      <c r="HK18" s="258"/>
      <c r="HL18" s="258"/>
      <c r="HM18" s="258"/>
      <c r="HN18" s="258"/>
      <c r="HO18" s="258"/>
      <c r="HP18" s="258"/>
      <c r="HQ18" s="258"/>
      <c r="HR18" s="258"/>
      <c r="HS18" s="258"/>
      <c r="HT18" s="258"/>
      <c r="HU18" s="258"/>
      <c r="HV18" s="258"/>
      <c r="HW18" s="258"/>
      <c r="HX18" s="258"/>
      <c r="HY18" s="258"/>
      <c r="HZ18" s="258"/>
      <c r="IA18" s="258"/>
      <c r="IB18" s="258"/>
      <c r="IC18" s="258"/>
      <c r="ID18" s="258"/>
      <c r="IE18" s="258"/>
      <c r="IF18" s="258"/>
      <c r="IG18" s="258"/>
      <c r="IH18" s="258"/>
      <c r="II18" s="258"/>
      <c r="IJ18" s="258"/>
      <c r="IK18" s="258"/>
      <c r="IL18" s="258"/>
      <c r="IM18" s="258"/>
      <c r="IN18" s="258"/>
      <c r="IO18" s="258"/>
      <c r="IP18" s="258"/>
      <c r="IQ18" s="258"/>
      <c r="IR18" s="258"/>
      <c r="IS18" s="258"/>
      <c r="IT18" s="258"/>
      <c r="IU18" s="258"/>
      <c r="IV18" s="258"/>
      <c r="IW18" s="258"/>
    </row>
    <row r="19" spans="1:257" s="259" customFormat="1" ht="14.25" customHeight="1">
      <c r="A19" s="205" t="s">
        <v>1032</v>
      </c>
      <c r="B19" s="206">
        <v>15</v>
      </c>
      <c r="C19" s="260" t="s">
        <v>1027</v>
      </c>
      <c r="D19" s="260" t="s">
        <v>1033</v>
      </c>
      <c r="E19" s="261" t="s">
        <v>1034</v>
      </c>
      <c r="F19" s="260" t="s">
        <v>1035</v>
      </c>
      <c r="G19" s="246" t="s">
        <v>1070</v>
      </c>
      <c r="H19" s="250"/>
      <c r="I19" s="247" t="s">
        <v>1071</v>
      </c>
      <c r="J19" s="263"/>
      <c r="K19" s="249">
        <v>24</v>
      </c>
      <c r="L19" s="214">
        <v>5.0332383665717018E-2</v>
      </c>
      <c r="M19" s="215">
        <v>30.431699999999999</v>
      </c>
      <c r="N19" s="216">
        <v>28.9</v>
      </c>
      <c r="O19" s="217">
        <v>31.9</v>
      </c>
      <c r="P19" s="221">
        <v>19.899999999999999</v>
      </c>
      <c r="Q19" s="250"/>
      <c r="R19" s="250"/>
      <c r="S19" s="219">
        <v>39.9</v>
      </c>
      <c r="T19" s="250"/>
      <c r="U19" s="251"/>
      <c r="V19" s="251"/>
      <c r="W19" s="221">
        <f t="shared" si="0"/>
        <v>11.170389999999998</v>
      </c>
      <c r="X19" s="250"/>
      <c r="Y19" s="252"/>
      <c r="Z19" s="223" t="s">
        <v>1067</v>
      </c>
      <c r="AA19" s="253"/>
      <c r="AB19" s="262"/>
      <c r="AC19" s="255"/>
      <c r="AD19" s="255"/>
      <c r="AE19" s="256"/>
      <c r="AF19" s="257"/>
      <c r="AG19" s="257"/>
      <c r="AH19" s="257"/>
      <c r="AI19" s="257"/>
      <c r="AJ19" s="257"/>
      <c r="AK19" s="258"/>
      <c r="AL19" s="258"/>
      <c r="AM19" s="258"/>
      <c r="AN19" s="258"/>
      <c r="AO19" s="258"/>
      <c r="AP19" s="258"/>
      <c r="AQ19" s="258"/>
      <c r="AR19" s="258"/>
      <c r="AS19" s="258"/>
      <c r="AT19" s="258"/>
      <c r="AU19" s="258"/>
      <c r="AV19" s="258"/>
      <c r="AW19" s="258"/>
      <c r="AX19" s="258"/>
      <c r="AY19" s="258"/>
      <c r="AZ19" s="258"/>
      <c r="BA19" s="258"/>
      <c r="BB19" s="258"/>
      <c r="BC19" s="258"/>
      <c r="BD19" s="258"/>
      <c r="BE19" s="258"/>
      <c r="BF19" s="258"/>
      <c r="BG19" s="258"/>
      <c r="BH19" s="258"/>
      <c r="BI19" s="258"/>
      <c r="BJ19" s="258"/>
      <c r="BK19" s="258"/>
      <c r="BL19" s="258"/>
      <c r="BM19" s="258"/>
      <c r="BN19" s="258"/>
      <c r="BO19" s="258"/>
      <c r="BP19" s="258"/>
      <c r="BQ19" s="258"/>
      <c r="BR19" s="258"/>
      <c r="BS19" s="258"/>
      <c r="BT19" s="258"/>
      <c r="BU19" s="258"/>
      <c r="BV19" s="258"/>
      <c r="BW19" s="258"/>
      <c r="BX19" s="258"/>
      <c r="BY19" s="258"/>
      <c r="BZ19" s="258"/>
      <c r="CA19" s="258"/>
      <c r="CB19" s="258"/>
      <c r="CC19" s="258"/>
      <c r="CD19" s="258"/>
      <c r="CE19" s="258"/>
      <c r="CF19" s="258"/>
      <c r="CG19" s="258"/>
      <c r="CH19" s="258"/>
      <c r="CI19" s="258"/>
      <c r="CJ19" s="258"/>
      <c r="CK19" s="258"/>
      <c r="CL19" s="258"/>
      <c r="CM19" s="258"/>
      <c r="CN19" s="258"/>
      <c r="CO19" s="258"/>
      <c r="CP19" s="258"/>
      <c r="CQ19" s="258"/>
      <c r="CR19" s="258"/>
      <c r="CS19" s="258"/>
      <c r="CT19" s="258"/>
      <c r="CU19" s="258"/>
      <c r="CV19" s="258"/>
      <c r="CW19" s="258"/>
      <c r="CX19" s="258"/>
      <c r="CY19" s="258"/>
      <c r="CZ19" s="258"/>
      <c r="DA19" s="258"/>
      <c r="DB19" s="258"/>
      <c r="DC19" s="258"/>
      <c r="DD19" s="258"/>
      <c r="DE19" s="258"/>
      <c r="DF19" s="258"/>
      <c r="DG19" s="258"/>
      <c r="DH19" s="258"/>
      <c r="DI19" s="258"/>
      <c r="DJ19" s="258"/>
      <c r="DK19" s="258"/>
      <c r="DL19" s="258"/>
      <c r="DM19" s="258"/>
      <c r="DN19" s="258"/>
      <c r="DO19" s="258"/>
      <c r="DP19" s="258"/>
      <c r="DQ19" s="258"/>
      <c r="DR19" s="258"/>
      <c r="DS19" s="258"/>
      <c r="DT19" s="258"/>
      <c r="DU19" s="258"/>
      <c r="DV19" s="258"/>
      <c r="DW19" s="258"/>
      <c r="DX19" s="258"/>
      <c r="DY19" s="258"/>
      <c r="DZ19" s="258"/>
      <c r="EA19" s="258"/>
      <c r="EB19" s="258"/>
      <c r="EC19" s="258"/>
      <c r="ED19" s="258"/>
      <c r="EE19" s="258"/>
      <c r="EF19" s="258"/>
      <c r="EG19" s="258"/>
      <c r="EH19" s="258"/>
      <c r="EI19" s="258"/>
      <c r="EJ19" s="258"/>
      <c r="EK19" s="258"/>
      <c r="EL19" s="258"/>
      <c r="EM19" s="258"/>
      <c r="EN19" s="258"/>
      <c r="EO19" s="258"/>
      <c r="EP19" s="258"/>
      <c r="EQ19" s="258"/>
      <c r="ER19" s="258"/>
      <c r="ES19" s="258"/>
      <c r="ET19" s="258"/>
      <c r="EU19" s="258"/>
      <c r="EV19" s="258"/>
      <c r="EW19" s="258"/>
      <c r="EX19" s="258"/>
      <c r="EY19" s="258"/>
      <c r="EZ19" s="258"/>
      <c r="FA19" s="258"/>
      <c r="FB19" s="258"/>
      <c r="FC19" s="258"/>
      <c r="FD19" s="258"/>
      <c r="FE19" s="258"/>
      <c r="FF19" s="258"/>
      <c r="FG19" s="258"/>
      <c r="FH19" s="258"/>
      <c r="FI19" s="258"/>
      <c r="FJ19" s="258"/>
      <c r="FK19" s="258"/>
      <c r="FL19" s="258"/>
      <c r="FM19" s="258"/>
      <c r="FN19" s="258"/>
      <c r="FO19" s="258"/>
      <c r="FP19" s="258"/>
      <c r="FQ19" s="258"/>
      <c r="FR19" s="258"/>
      <c r="FS19" s="258"/>
      <c r="FT19" s="258"/>
      <c r="FU19" s="258"/>
      <c r="FV19" s="258"/>
      <c r="FW19" s="258"/>
      <c r="FX19" s="258"/>
      <c r="FY19" s="258"/>
      <c r="FZ19" s="258"/>
      <c r="GA19" s="258"/>
      <c r="GB19" s="258"/>
      <c r="GC19" s="258"/>
      <c r="GD19" s="258"/>
      <c r="GE19" s="258"/>
      <c r="GF19" s="258"/>
      <c r="GG19" s="258"/>
      <c r="GH19" s="258"/>
      <c r="GI19" s="258"/>
      <c r="GJ19" s="258"/>
      <c r="GK19" s="258"/>
      <c r="GL19" s="258"/>
      <c r="GM19" s="258"/>
      <c r="GN19" s="258"/>
      <c r="GO19" s="258"/>
      <c r="GP19" s="258"/>
      <c r="GQ19" s="258"/>
      <c r="GR19" s="258"/>
      <c r="GS19" s="258"/>
      <c r="GT19" s="258"/>
      <c r="GU19" s="258"/>
      <c r="GV19" s="258"/>
      <c r="GW19" s="258"/>
      <c r="GX19" s="258"/>
      <c r="GY19" s="258"/>
      <c r="GZ19" s="258"/>
      <c r="HA19" s="258"/>
      <c r="HB19" s="258"/>
      <c r="HC19" s="258"/>
      <c r="HD19" s="258"/>
      <c r="HE19" s="258"/>
      <c r="HF19" s="258"/>
      <c r="HG19" s="258"/>
      <c r="HH19" s="258"/>
      <c r="HI19" s="258"/>
      <c r="HJ19" s="258"/>
      <c r="HK19" s="258"/>
      <c r="HL19" s="258"/>
      <c r="HM19" s="258"/>
      <c r="HN19" s="258"/>
      <c r="HO19" s="258"/>
      <c r="HP19" s="258"/>
      <c r="HQ19" s="258"/>
      <c r="HR19" s="258"/>
      <c r="HS19" s="258"/>
      <c r="HT19" s="258"/>
      <c r="HU19" s="258"/>
      <c r="HV19" s="258"/>
      <c r="HW19" s="258"/>
      <c r="HX19" s="258"/>
      <c r="HY19" s="258"/>
      <c r="HZ19" s="258"/>
      <c r="IA19" s="258"/>
      <c r="IB19" s="258"/>
      <c r="IC19" s="258"/>
      <c r="ID19" s="258"/>
      <c r="IE19" s="258"/>
      <c r="IF19" s="258"/>
      <c r="IG19" s="258"/>
      <c r="IH19" s="258"/>
      <c r="II19" s="258"/>
      <c r="IJ19" s="258"/>
      <c r="IK19" s="258"/>
      <c r="IL19" s="258"/>
      <c r="IM19" s="258"/>
      <c r="IN19" s="258"/>
      <c r="IO19" s="258"/>
      <c r="IP19" s="258"/>
      <c r="IQ19" s="258"/>
      <c r="IR19" s="258"/>
      <c r="IS19" s="258"/>
      <c r="IT19" s="258"/>
      <c r="IU19" s="258"/>
      <c r="IV19" s="258"/>
      <c r="IW19" s="258"/>
    </row>
    <row r="20" spans="1:257" s="259" customFormat="1" ht="14.25" customHeight="1">
      <c r="A20" s="205" t="s">
        <v>1032</v>
      </c>
      <c r="B20" s="206">
        <v>16</v>
      </c>
      <c r="C20" s="260" t="s">
        <v>1027</v>
      </c>
      <c r="D20" s="260" t="s">
        <v>1033</v>
      </c>
      <c r="E20" s="261" t="s">
        <v>1034</v>
      </c>
      <c r="F20" s="260" t="s">
        <v>1035</v>
      </c>
      <c r="G20" s="246" t="s">
        <v>1072</v>
      </c>
      <c r="H20" s="250"/>
      <c r="I20" s="247" t="s">
        <v>1073</v>
      </c>
      <c r="J20" s="263"/>
      <c r="K20" s="249">
        <v>48</v>
      </c>
      <c r="L20" s="266">
        <v>0</v>
      </c>
      <c r="M20" s="215">
        <v>9.4769999999999985</v>
      </c>
      <c r="N20" s="216">
        <v>9.4769999999999985</v>
      </c>
      <c r="O20" s="217">
        <v>11.9</v>
      </c>
      <c r="P20" s="221">
        <v>11</v>
      </c>
      <c r="Q20" s="250"/>
      <c r="R20" s="250"/>
      <c r="S20" s="219">
        <v>22</v>
      </c>
      <c r="T20" s="250"/>
      <c r="U20" s="251"/>
      <c r="V20" s="251"/>
      <c r="W20" s="221">
        <f t="shared" si="0"/>
        <v>-0.8112773000000022</v>
      </c>
      <c r="X20" s="250"/>
      <c r="Y20" s="252"/>
      <c r="Z20" s="223" t="s">
        <v>1074</v>
      </c>
      <c r="AA20" s="253"/>
      <c r="AB20" s="262"/>
      <c r="AC20" s="255"/>
      <c r="AD20" s="255"/>
      <c r="AE20" s="256"/>
      <c r="AF20" s="257"/>
      <c r="AG20" s="257"/>
      <c r="AH20" s="257"/>
      <c r="AI20" s="257"/>
      <c r="AJ20" s="257"/>
      <c r="AK20" s="258"/>
      <c r="AL20" s="258"/>
      <c r="AM20" s="258"/>
      <c r="AN20" s="258"/>
      <c r="AO20" s="258"/>
      <c r="AP20" s="258"/>
      <c r="AQ20" s="258"/>
      <c r="AR20" s="258"/>
      <c r="AS20" s="258"/>
      <c r="AT20" s="258"/>
      <c r="AU20" s="258"/>
      <c r="AV20" s="258"/>
      <c r="AW20" s="258"/>
      <c r="AX20" s="258"/>
      <c r="AY20" s="258"/>
      <c r="AZ20" s="258"/>
      <c r="BA20" s="258"/>
      <c r="BB20" s="258"/>
      <c r="BC20" s="258"/>
      <c r="BD20" s="258"/>
      <c r="BE20" s="258"/>
      <c r="BF20" s="258"/>
      <c r="BG20" s="258"/>
      <c r="BH20" s="258"/>
      <c r="BI20" s="258"/>
      <c r="BJ20" s="258"/>
      <c r="BK20" s="258"/>
      <c r="BL20" s="258"/>
      <c r="BM20" s="258"/>
      <c r="BN20" s="258"/>
      <c r="BO20" s="258"/>
      <c r="BP20" s="258"/>
      <c r="BQ20" s="258"/>
      <c r="BR20" s="258"/>
      <c r="BS20" s="258"/>
      <c r="BT20" s="258"/>
      <c r="BU20" s="258"/>
      <c r="BV20" s="258"/>
      <c r="BW20" s="258"/>
      <c r="BX20" s="258"/>
      <c r="BY20" s="258"/>
      <c r="BZ20" s="258"/>
      <c r="CA20" s="258"/>
      <c r="CB20" s="258"/>
      <c r="CC20" s="258"/>
      <c r="CD20" s="258"/>
      <c r="CE20" s="258"/>
      <c r="CF20" s="258"/>
      <c r="CG20" s="258"/>
      <c r="CH20" s="258"/>
      <c r="CI20" s="258"/>
      <c r="CJ20" s="258"/>
      <c r="CK20" s="258"/>
      <c r="CL20" s="258"/>
      <c r="CM20" s="258"/>
      <c r="CN20" s="258"/>
      <c r="CO20" s="258"/>
      <c r="CP20" s="258"/>
      <c r="CQ20" s="258"/>
      <c r="CR20" s="258"/>
      <c r="CS20" s="258"/>
      <c r="CT20" s="258"/>
      <c r="CU20" s="258"/>
      <c r="CV20" s="258"/>
      <c r="CW20" s="258"/>
      <c r="CX20" s="258"/>
      <c r="CY20" s="258"/>
      <c r="CZ20" s="258"/>
      <c r="DA20" s="258"/>
      <c r="DB20" s="258"/>
      <c r="DC20" s="258"/>
      <c r="DD20" s="258"/>
      <c r="DE20" s="258"/>
      <c r="DF20" s="258"/>
      <c r="DG20" s="258"/>
      <c r="DH20" s="258"/>
      <c r="DI20" s="258"/>
      <c r="DJ20" s="258"/>
      <c r="DK20" s="258"/>
      <c r="DL20" s="258"/>
      <c r="DM20" s="258"/>
      <c r="DN20" s="258"/>
      <c r="DO20" s="258"/>
      <c r="DP20" s="258"/>
      <c r="DQ20" s="258"/>
      <c r="DR20" s="258"/>
      <c r="DS20" s="258"/>
      <c r="DT20" s="258"/>
      <c r="DU20" s="258"/>
      <c r="DV20" s="258"/>
      <c r="DW20" s="258"/>
      <c r="DX20" s="258"/>
      <c r="DY20" s="258"/>
      <c r="DZ20" s="258"/>
      <c r="EA20" s="258"/>
      <c r="EB20" s="258"/>
      <c r="EC20" s="258"/>
      <c r="ED20" s="258"/>
      <c r="EE20" s="258"/>
      <c r="EF20" s="258"/>
      <c r="EG20" s="258"/>
      <c r="EH20" s="258"/>
      <c r="EI20" s="258"/>
      <c r="EJ20" s="258"/>
      <c r="EK20" s="258"/>
      <c r="EL20" s="258"/>
      <c r="EM20" s="258"/>
      <c r="EN20" s="258"/>
      <c r="EO20" s="258"/>
      <c r="EP20" s="258"/>
      <c r="EQ20" s="258"/>
      <c r="ER20" s="258"/>
      <c r="ES20" s="258"/>
      <c r="ET20" s="258"/>
      <c r="EU20" s="258"/>
      <c r="EV20" s="258"/>
      <c r="EW20" s="258"/>
      <c r="EX20" s="258"/>
      <c r="EY20" s="258"/>
      <c r="EZ20" s="258"/>
      <c r="FA20" s="258"/>
      <c r="FB20" s="258"/>
      <c r="FC20" s="258"/>
      <c r="FD20" s="258"/>
      <c r="FE20" s="258"/>
      <c r="FF20" s="258"/>
      <c r="FG20" s="258"/>
      <c r="FH20" s="258"/>
      <c r="FI20" s="258"/>
      <c r="FJ20" s="258"/>
      <c r="FK20" s="258"/>
      <c r="FL20" s="258"/>
      <c r="FM20" s="258"/>
      <c r="FN20" s="258"/>
      <c r="FO20" s="258"/>
      <c r="FP20" s="258"/>
      <c r="FQ20" s="258"/>
      <c r="FR20" s="258"/>
      <c r="FS20" s="258"/>
      <c r="FT20" s="258"/>
      <c r="FU20" s="258"/>
      <c r="FV20" s="258"/>
      <c r="FW20" s="258"/>
      <c r="FX20" s="258"/>
      <c r="FY20" s="258"/>
      <c r="FZ20" s="258"/>
      <c r="GA20" s="258"/>
      <c r="GB20" s="258"/>
      <c r="GC20" s="258"/>
      <c r="GD20" s="258"/>
      <c r="GE20" s="258"/>
      <c r="GF20" s="258"/>
      <c r="GG20" s="258"/>
      <c r="GH20" s="258"/>
      <c r="GI20" s="258"/>
      <c r="GJ20" s="258"/>
      <c r="GK20" s="258"/>
      <c r="GL20" s="258"/>
      <c r="GM20" s="258"/>
      <c r="GN20" s="258"/>
      <c r="GO20" s="258"/>
      <c r="GP20" s="258"/>
      <c r="GQ20" s="258"/>
      <c r="GR20" s="258"/>
      <c r="GS20" s="258"/>
      <c r="GT20" s="258"/>
      <c r="GU20" s="258"/>
      <c r="GV20" s="258"/>
      <c r="GW20" s="258"/>
      <c r="GX20" s="258"/>
      <c r="GY20" s="258"/>
      <c r="GZ20" s="258"/>
      <c r="HA20" s="258"/>
      <c r="HB20" s="258"/>
      <c r="HC20" s="258"/>
      <c r="HD20" s="258"/>
      <c r="HE20" s="258"/>
      <c r="HF20" s="258"/>
      <c r="HG20" s="258"/>
      <c r="HH20" s="258"/>
      <c r="HI20" s="258"/>
      <c r="HJ20" s="258"/>
      <c r="HK20" s="258"/>
      <c r="HL20" s="258"/>
      <c r="HM20" s="258"/>
      <c r="HN20" s="258"/>
      <c r="HO20" s="258"/>
      <c r="HP20" s="258"/>
      <c r="HQ20" s="258"/>
      <c r="HR20" s="258"/>
      <c r="HS20" s="258"/>
      <c r="HT20" s="258"/>
      <c r="HU20" s="258"/>
      <c r="HV20" s="258"/>
      <c r="HW20" s="258"/>
      <c r="HX20" s="258"/>
      <c r="HY20" s="258"/>
      <c r="HZ20" s="258"/>
      <c r="IA20" s="258"/>
      <c r="IB20" s="258"/>
      <c r="IC20" s="258"/>
      <c r="ID20" s="258"/>
      <c r="IE20" s="258"/>
      <c r="IF20" s="258"/>
      <c r="IG20" s="258"/>
      <c r="IH20" s="258"/>
      <c r="II20" s="258"/>
      <c r="IJ20" s="258"/>
      <c r="IK20" s="258"/>
      <c r="IL20" s="258"/>
      <c r="IM20" s="258"/>
      <c r="IN20" s="258"/>
      <c r="IO20" s="258"/>
      <c r="IP20" s="258"/>
      <c r="IQ20" s="258"/>
      <c r="IR20" s="258"/>
      <c r="IS20" s="258"/>
      <c r="IT20" s="258"/>
      <c r="IU20" s="258"/>
      <c r="IV20" s="258"/>
      <c r="IW20" s="258"/>
    </row>
    <row r="21" spans="1:257" s="259" customFormat="1" ht="14.25" customHeight="1">
      <c r="A21" s="205" t="s">
        <v>1032</v>
      </c>
      <c r="B21" s="206">
        <v>17</v>
      </c>
      <c r="C21" s="260" t="s">
        <v>1027</v>
      </c>
      <c r="D21" s="260" t="s">
        <v>1033</v>
      </c>
      <c r="E21" s="261" t="s">
        <v>1034</v>
      </c>
      <c r="F21" s="260" t="s">
        <v>1035</v>
      </c>
      <c r="G21" s="246" t="s">
        <v>1075</v>
      </c>
      <c r="H21" s="250"/>
      <c r="I21" s="247" t="s">
        <v>1076</v>
      </c>
      <c r="J21" s="263"/>
      <c r="K21" s="249">
        <v>72</v>
      </c>
      <c r="L21" s="214">
        <v>6.5623641894828277E-2</v>
      </c>
      <c r="M21" s="215">
        <v>4.1417999999999999</v>
      </c>
      <c r="N21" s="216">
        <v>3.87</v>
      </c>
      <c r="O21" s="217">
        <v>4.5</v>
      </c>
      <c r="P21" s="218">
        <v>4.5</v>
      </c>
      <c r="Q21" s="250"/>
      <c r="R21" s="250"/>
      <c r="S21" s="219">
        <v>9.8000000000000007</v>
      </c>
      <c r="T21" s="250"/>
      <c r="U21" s="251"/>
      <c r="V21" s="251"/>
      <c r="W21" s="221">
        <f t="shared" si="0"/>
        <v>-0.33936300000000053</v>
      </c>
      <c r="X21" s="250"/>
      <c r="Y21" s="252"/>
      <c r="Z21" s="223" t="s">
        <v>1041</v>
      </c>
      <c r="AA21" s="253"/>
      <c r="AB21" s="262"/>
      <c r="AC21" s="255"/>
      <c r="AD21" s="255"/>
      <c r="AE21" s="256"/>
      <c r="AF21" s="257"/>
      <c r="AG21" s="257"/>
      <c r="AH21" s="257"/>
      <c r="AI21" s="257"/>
      <c r="AJ21" s="257"/>
      <c r="AK21" s="258"/>
      <c r="AL21" s="258"/>
      <c r="AM21" s="258"/>
      <c r="AN21" s="258"/>
      <c r="AO21" s="258"/>
      <c r="AP21" s="258"/>
      <c r="AQ21" s="258"/>
      <c r="AR21" s="258"/>
      <c r="AS21" s="258"/>
      <c r="AT21" s="258"/>
      <c r="AU21" s="258"/>
      <c r="AV21" s="258"/>
      <c r="AW21" s="258"/>
      <c r="AX21" s="258"/>
      <c r="AY21" s="258"/>
      <c r="AZ21" s="258"/>
      <c r="BA21" s="258"/>
      <c r="BB21" s="258"/>
      <c r="BC21" s="258"/>
      <c r="BD21" s="258"/>
      <c r="BE21" s="258"/>
      <c r="BF21" s="258"/>
      <c r="BG21" s="258"/>
      <c r="BH21" s="258"/>
      <c r="BI21" s="258"/>
      <c r="BJ21" s="258"/>
      <c r="BK21" s="258"/>
      <c r="BL21" s="258"/>
      <c r="BM21" s="258"/>
      <c r="BN21" s="258"/>
      <c r="BO21" s="258"/>
      <c r="BP21" s="258"/>
      <c r="BQ21" s="258"/>
      <c r="BR21" s="258"/>
      <c r="BS21" s="258"/>
      <c r="BT21" s="258"/>
      <c r="BU21" s="258"/>
      <c r="BV21" s="258"/>
      <c r="BW21" s="258"/>
      <c r="BX21" s="258"/>
      <c r="BY21" s="258"/>
      <c r="BZ21" s="258"/>
      <c r="CA21" s="258"/>
      <c r="CB21" s="258"/>
      <c r="CC21" s="258"/>
      <c r="CD21" s="258"/>
      <c r="CE21" s="258"/>
      <c r="CF21" s="258"/>
      <c r="CG21" s="258"/>
      <c r="CH21" s="258"/>
      <c r="CI21" s="258"/>
      <c r="CJ21" s="258"/>
      <c r="CK21" s="258"/>
      <c r="CL21" s="258"/>
      <c r="CM21" s="258"/>
      <c r="CN21" s="258"/>
      <c r="CO21" s="258"/>
      <c r="CP21" s="258"/>
      <c r="CQ21" s="258"/>
      <c r="CR21" s="258"/>
      <c r="CS21" s="258"/>
      <c r="CT21" s="258"/>
      <c r="CU21" s="258"/>
      <c r="CV21" s="258"/>
      <c r="CW21" s="258"/>
      <c r="CX21" s="258"/>
      <c r="CY21" s="258"/>
      <c r="CZ21" s="258"/>
      <c r="DA21" s="258"/>
      <c r="DB21" s="258"/>
      <c r="DC21" s="258"/>
      <c r="DD21" s="258"/>
      <c r="DE21" s="258"/>
      <c r="DF21" s="258"/>
      <c r="DG21" s="258"/>
      <c r="DH21" s="258"/>
      <c r="DI21" s="258"/>
      <c r="DJ21" s="258"/>
      <c r="DK21" s="258"/>
      <c r="DL21" s="258"/>
      <c r="DM21" s="258"/>
      <c r="DN21" s="258"/>
      <c r="DO21" s="258"/>
      <c r="DP21" s="258"/>
      <c r="DQ21" s="258"/>
      <c r="DR21" s="258"/>
      <c r="DS21" s="258"/>
      <c r="DT21" s="258"/>
      <c r="DU21" s="258"/>
      <c r="DV21" s="258"/>
      <c r="DW21" s="258"/>
      <c r="DX21" s="258"/>
      <c r="DY21" s="258"/>
      <c r="DZ21" s="258"/>
      <c r="EA21" s="258"/>
      <c r="EB21" s="258"/>
      <c r="EC21" s="258"/>
      <c r="ED21" s="258"/>
      <c r="EE21" s="258"/>
      <c r="EF21" s="258"/>
      <c r="EG21" s="258"/>
      <c r="EH21" s="258"/>
      <c r="EI21" s="258"/>
      <c r="EJ21" s="258"/>
      <c r="EK21" s="258"/>
      <c r="EL21" s="258"/>
      <c r="EM21" s="258"/>
      <c r="EN21" s="258"/>
      <c r="EO21" s="258"/>
      <c r="EP21" s="258"/>
      <c r="EQ21" s="258"/>
      <c r="ER21" s="258"/>
      <c r="ES21" s="258"/>
      <c r="ET21" s="258"/>
      <c r="EU21" s="258"/>
      <c r="EV21" s="258"/>
      <c r="EW21" s="258"/>
      <c r="EX21" s="258"/>
      <c r="EY21" s="258"/>
      <c r="EZ21" s="258"/>
      <c r="FA21" s="258"/>
      <c r="FB21" s="258"/>
      <c r="FC21" s="258"/>
      <c r="FD21" s="258"/>
      <c r="FE21" s="258"/>
      <c r="FF21" s="258"/>
      <c r="FG21" s="258"/>
      <c r="FH21" s="258"/>
      <c r="FI21" s="258"/>
      <c r="FJ21" s="258"/>
      <c r="FK21" s="258"/>
      <c r="FL21" s="258"/>
      <c r="FM21" s="258"/>
      <c r="FN21" s="258"/>
      <c r="FO21" s="258"/>
      <c r="FP21" s="258"/>
      <c r="FQ21" s="258"/>
      <c r="FR21" s="258"/>
      <c r="FS21" s="258"/>
      <c r="FT21" s="258"/>
      <c r="FU21" s="258"/>
      <c r="FV21" s="258"/>
      <c r="FW21" s="258"/>
      <c r="FX21" s="258"/>
      <c r="FY21" s="258"/>
      <c r="FZ21" s="258"/>
      <c r="GA21" s="258"/>
      <c r="GB21" s="258"/>
      <c r="GC21" s="258"/>
      <c r="GD21" s="258"/>
      <c r="GE21" s="258"/>
      <c r="GF21" s="258"/>
      <c r="GG21" s="258"/>
      <c r="GH21" s="258"/>
      <c r="GI21" s="258"/>
      <c r="GJ21" s="258"/>
      <c r="GK21" s="258"/>
      <c r="GL21" s="258"/>
      <c r="GM21" s="258"/>
      <c r="GN21" s="258"/>
      <c r="GO21" s="258"/>
      <c r="GP21" s="258"/>
      <c r="GQ21" s="258"/>
      <c r="GR21" s="258"/>
      <c r="GS21" s="258"/>
      <c r="GT21" s="258"/>
      <c r="GU21" s="258"/>
      <c r="GV21" s="258"/>
      <c r="GW21" s="258"/>
      <c r="GX21" s="258"/>
      <c r="GY21" s="258"/>
      <c r="GZ21" s="258"/>
      <c r="HA21" s="258"/>
      <c r="HB21" s="258"/>
      <c r="HC21" s="258"/>
      <c r="HD21" s="258"/>
      <c r="HE21" s="258"/>
      <c r="HF21" s="258"/>
      <c r="HG21" s="258"/>
      <c r="HH21" s="258"/>
      <c r="HI21" s="258"/>
      <c r="HJ21" s="258"/>
      <c r="HK21" s="258"/>
      <c r="HL21" s="258"/>
      <c r="HM21" s="258"/>
      <c r="HN21" s="258"/>
      <c r="HO21" s="258"/>
      <c r="HP21" s="258"/>
      <c r="HQ21" s="258"/>
      <c r="HR21" s="258"/>
      <c r="HS21" s="258"/>
      <c r="HT21" s="258"/>
      <c r="HU21" s="258"/>
      <c r="HV21" s="258"/>
      <c r="HW21" s="258"/>
      <c r="HX21" s="258"/>
      <c r="HY21" s="258"/>
      <c r="HZ21" s="258"/>
      <c r="IA21" s="258"/>
      <c r="IB21" s="258"/>
      <c r="IC21" s="258"/>
      <c r="ID21" s="258"/>
      <c r="IE21" s="258"/>
      <c r="IF21" s="258"/>
      <c r="IG21" s="258"/>
      <c r="IH21" s="258"/>
      <c r="II21" s="258"/>
      <c r="IJ21" s="258"/>
      <c r="IK21" s="258"/>
      <c r="IL21" s="258"/>
      <c r="IM21" s="258"/>
      <c r="IN21" s="258"/>
      <c r="IO21" s="258"/>
      <c r="IP21" s="258"/>
      <c r="IQ21" s="258"/>
      <c r="IR21" s="258"/>
      <c r="IS21" s="258"/>
      <c r="IT21" s="258"/>
      <c r="IU21" s="258"/>
      <c r="IV21" s="258"/>
      <c r="IW21" s="258"/>
    </row>
    <row r="22" spans="1:257" s="259" customFormat="1" ht="14.25" customHeight="1">
      <c r="A22" s="205" t="s">
        <v>1032</v>
      </c>
      <c r="B22" s="206">
        <v>18</v>
      </c>
      <c r="C22" s="260" t="s">
        <v>1027</v>
      </c>
      <c r="D22" s="260" t="s">
        <v>1033</v>
      </c>
      <c r="E22" s="261" t="s">
        <v>1034</v>
      </c>
      <c r="F22" s="260" t="s">
        <v>1035</v>
      </c>
      <c r="G22" s="246" t="s">
        <v>1077</v>
      </c>
      <c r="H22" s="250"/>
      <c r="I22" s="247" t="s">
        <v>1078</v>
      </c>
      <c r="J22" s="263"/>
      <c r="K22" s="249">
        <v>48</v>
      </c>
      <c r="L22" s="214">
        <v>5.392184009894585E-2</v>
      </c>
      <c r="M22" s="215">
        <v>21.668399999999998</v>
      </c>
      <c r="N22" s="216">
        <v>20.5</v>
      </c>
      <c r="O22" s="217">
        <v>22.5</v>
      </c>
      <c r="P22" s="221">
        <v>19.5</v>
      </c>
      <c r="Q22" s="250"/>
      <c r="R22" s="250"/>
      <c r="S22" s="219">
        <v>39</v>
      </c>
      <c r="T22" s="250"/>
      <c r="U22" s="251"/>
      <c r="V22" s="251"/>
      <c r="W22" s="221">
        <f t="shared" si="0"/>
        <v>2.5395499999999984</v>
      </c>
      <c r="X22" s="250"/>
      <c r="Y22" s="252"/>
      <c r="Z22" s="223" t="s">
        <v>1048</v>
      </c>
      <c r="AA22" s="253"/>
      <c r="AB22" s="262"/>
      <c r="AC22" s="255"/>
      <c r="AD22" s="255"/>
      <c r="AE22" s="256"/>
      <c r="AF22" s="257"/>
      <c r="AG22" s="257"/>
      <c r="AH22" s="257"/>
      <c r="AI22" s="257"/>
      <c r="AJ22" s="257"/>
      <c r="AK22" s="258"/>
      <c r="AL22" s="258"/>
      <c r="AM22" s="258"/>
      <c r="AN22" s="258"/>
      <c r="AO22" s="258"/>
      <c r="AP22" s="258"/>
      <c r="AQ22" s="258"/>
      <c r="AR22" s="258"/>
      <c r="AS22" s="258"/>
      <c r="AT22" s="258"/>
      <c r="AU22" s="258"/>
      <c r="AV22" s="258"/>
      <c r="AW22" s="258"/>
      <c r="AX22" s="258"/>
      <c r="AY22" s="258"/>
      <c r="AZ22" s="258"/>
      <c r="BA22" s="258"/>
      <c r="BB22" s="258"/>
      <c r="BC22" s="258"/>
      <c r="BD22" s="258"/>
      <c r="BE22" s="258"/>
      <c r="BF22" s="258"/>
      <c r="BG22" s="258"/>
      <c r="BH22" s="258"/>
      <c r="BI22" s="258"/>
      <c r="BJ22" s="258"/>
      <c r="BK22" s="258"/>
      <c r="BL22" s="258"/>
      <c r="BM22" s="258"/>
      <c r="BN22" s="258"/>
      <c r="BO22" s="258"/>
      <c r="BP22" s="258"/>
      <c r="BQ22" s="258"/>
      <c r="BR22" s="258"/>
      <c r="BS22" s="258"/>
      <c r="BT22" s="258"/>
      <c r="BU22" s="258"/>
      <c r="BV22" s="258"/>
      <c r="BW22" s="258"/>
      <c r="BX22" s="258"/>
      <c r="BY22" s="258"/>
      <c r="BZ22" s="258"/>
      <c r="CA22" s="258"/>
      <c r="CB22" s="258"/>
      <c r="CC22" s="258"/>
      <c r="CD22" s="258"/>
      <c r="CE22" s="258"/>
      <c r="CF22" s="258"/>
      <c r="CG22" s="258"/>
      <c r="CH22" s="258"/>
      <c r="CI22" s="258"/>
      <c r="CJ22" s="258"/>
      <c r="CK22" s="258"/>
      <c r="CL22" s="258"/>
      <c r="CM22" s="258"/>
      <c r="CN22" s="258"/>
      <c r="CO22" s="258"/>
      <c r="CP22" s="258"/>
      <c r="CQ22" s="258"/>
      <c r="CR22" s="258"/>
      <c r="CS22" s="258"/>
      <c r="CT22" s="258"/>
      <c r="CU22" s="258"/>
      <c r="CV22" s="258"/>
      <c r="CW22" s="258"/>
      <c r="CX22" s="258"/>
      <c r="CY22" s="258"/>
      <c r="CZ22" s="258"/>
      <c r="DA22" s="258"/>
      <c r="DB22" s="258"/>
      <c r="DC22" s="258"/>
      <c r="DD22" s="258"/>
      <c r="DE22" s="258"/>
      <c r="DF22" s="258"/>
      <c r="DG22" s="258"/>
      <c r="DH22" s="258"/>
      <c r="DI22" s="258"/>
      <c r="DJ22" s="258"/>
      <c r="DK22" s="258"/>
      <c r="DL22" s="258"/>
      <c r="DM22" s="258"/>
      <c r="DN22" s="258"/>
      <c r="DO22" s="258"/>
      <c r="DP22" s="258"/>
      <c r="DQ22" s="258"/>
      <c r="DR22" s="258"/>
      <c r="DS22" s="258"/>
      <c r="DT22" s="258"/>
      <c r="DU22" s="258"/>
      <c r="DV22" s="258"/>
      <c r="DW22" s="258"/>
      <c r="DX22" s="258"/>
      <c r="DY22" s="258"/>
      <c r="DZ22" s="258"/>
      <c r="EA22" s="258"/>
      <c r="EB22" s="258"/>
      <c r="EC22" s="258"/>
      <c r="ED22" s="258"/>
      <c r="EE22" s="258"/>
      <c r="EF22" s="258"/>
      <c r="EG22" s="258"/>
      <c r="EH22" s="258"/>
      <c r="EI22" s="258"/>
      <c r="EJ22" s="258"/>
      <c r="EK22" s="258"/>
      <c r="EL22" s="258"/>
      <c r="EM22" s="258"/>
      <c r="EN22" s="258"/>
      <c r="EO22" s="258"/>
      <c r="EP22" s="258"/>
      <c r="EQ22" s="258"/>
      <c r="ER22" s="258"/>
      <c r="ES22" s="258"/>
      <c r="ET22" s="258"/>
      <c r="EU22" s="258"/>
      <c r="EV22" s="258"/>
      <c r="EW22" s="258"/>
      <c r="EX22" s="258"/>
      <c r="EY22" s="258"/>
      <c r="EZ22" s="258"/>
      <c r="FA22" s="258"/>
      <c r="FB22" s="258"/>
      <c r="FC22" s="258"/>
      <c r="FD22" s="258"/>
      <c r="FE22" s="258"/>
      <c r="FF22" s="258"/>
      <c r="FG22" s="258"/>
      <c r="FH22" s="258"/>
      <c r="FI22" s="258"/>
      <c r="FJ22" s="258"/>
      <c r="FK22" s="258"/>
      <c r="FL22" s="258"/>
      <c r="FM22" s="258"/>
      <c r="FN22" s="258"/>
      <c r="FO22" s="258"/>
      <c r="FP22" s="258"/>
      <c r="FQ22" s="258"/>
      <c r="FR22" s="258"/>
      <c r="FS22" s="258"/>
      <c r="FT22" s="258"/>
      <c r="FU22" s="258"/>
      <c r="FV22" s="258"/>
      <c r="FW22" s="258"/>
      <c r="FX22" s="258"/>
      <c r="FY22" s="258"/>
      <c r="FZ22" s="258"/>
      <c r="GA22" s="258"/>
      <c r="GB22" s="258"/>
      <c r="GC22" s="258"/>
      <c r="GD22" s="258"/>
      <c r="GE22" s="258"/>
      <c r="GF22" s="258"/>
      <c r="GG22" s="258"/>
      <c r="GH22" s="258"/>
      <c r="GI22" s="258"/>
      <c r="GJ22" s="258"/>
      <c r="GK22" s="258"/>
      <c r="GL22" s="258"/>
      <c r="GM22" s="258"/>
      <c r="GN22" s="258"/>
      <c r="GO22" s="258"/>
      <c r="GP22" s="258"/>
      <c r="GQ22" s="258"/>
      <c r="GR22" s="258"/>
      <c r="GS22" s="258"/>
      <c r="GT22" s="258"/>
      <c r="GU22" s="258"/>
      <c r="GV22" s="258"/>
      <c r="GW22" s="258"/>
      <c r="GX22" s="258"/>
      <c r="GY22" s="258"/>
      <c r="GZ22" s="258"/>
      <c r="HA22" s="258"/>
      <c r="HB22" s="258"/>
      <c r="HC22" s="258"/>
      <c r="HD22" s="258"/>
      <c r="HE22" s="258"/>
      <c r="HF22" s="258"/>
      <c r="HG22" s="258"/>
      <c r="HH22" s="258"/>
      <c r="HI22" s="258"/>
      <c r="HJ22" s="258"/>
      <c r="HK22" s="258"/>
      <c r="HL22" s="258"/>
      <c r="HM22" s="258"/>
      <c r="HN22" s="258"/>
      <c r="HO22" s="258"/>
      <c r="HP22" s="258"/>
      <c r="HQ22" s="258"/>
      <c r="HR22" s="258"/>
      <c r="HS22" s="258"/>
      <c r="HT22" s="258"/>
      <c r="HU22" s="258"/>
      <c r="HV22" s="258"/>
      <c r="HW22" s="258"/>
      <c r="HX22" s="258"/>
      <c r="HY22" s="258"/>
      <c r="HZ22" s="258"/>
      <c r="IA22" s="258"/>
      <c r="IB22" s="258"/>
      <c r="IC22" s="258"/>
      <c r="ID22" s="258"/>
      <c r="IE22" s="258"/>
      <c r="IF22" s="258"/>
      <c r="IG22" s="258"/>
      <c r="IH22" s="258"/>
      <c r="II22" s="258"/>
      <c r="IJ22" s="258"/>
      <c r="IK22" s="258"/>
      <c r="IL22" s="258"/>
      <c r="IM22" s="258"/>
      <c r="IN22" s="258"/>
      <c r="IO22" s="258"/>
      <c r="IP22" s="258"/>
      <c r="IQ22" s="258"/>
      <c r="IR22" s="258"/>
      <c r="IS22" s="258"/>
      <c r="IT22" s="258"/>
      <c r="IU22" s="258"/>
      <c r="IV22" s="258"/>
      <c r="IW22" s="258"/>
    </row>
    <row r="23" spans="1:257" s="259" customFormat="1" ht="14.25" customHeight="1">
      <c r="A23" s="205" t="s">
        <v>1032</v>
      </c>
      <c r="B23" s="206">
        <v>19</v>
      </c>
      <c r="C23" s="260" t="s">
        <v>1027</v>
      </c>
      <c r="D23" s="260" t="s">
        <v>1033</v>
      </c>
      <c r="E23" s="261" t="s">
        <v>1034</v>
      </c>
      <c r="F23" s="260" t="s">
        <v>1035</v>
      </c>
      <c r="G23" s="246" t="s">
        <v>1079</v>
      </c>
      <c r="H23" s="250"/>
      <c r="I23" s="247" t="s">
        <v>1080</v>
      </c>
      <c r="J23" s="263"/>
      <c r="K23" s="249">
        <v>24</v>
      </c>
      <c r="L23" s="264">
        <v>0</v>
      </c>
      <c r="M23" s="215">
        <v>27.705599999999997</v>
      </c>
      <c r="N23" s="216">
        <v>27.705599999999997</v>
      </c>
      <c r="O23" s="217">
        <v>29.9</v>
      </c>
      <c r="P23" s="221">
        <v>22.5</v>
      </c>
      <c r="Q23" s="250"/>
      <c r="R23" s="250"/>
      <c r="S23" s="219">
        <v>45</v>
      </c>
      <c r="T23" s="250"/>
      <c r="U23" s="251"/>
      <c r="V23" s="251"/>
      <c r="W23" s="221">
        <f t="shared" si="0"/>
        <v>7.2862905599999941</v>
      </c>
      <c r="X23" s="250"/>
      <c r="Y23" s="252"/>
      <c r="Z23" s="223" t="s">
        <v>1038</v>
      </c>
      <c r="AA23" s="253"/>
      <c r="AB23" s="262"/>
      <c r="AC23" s="255"/>
      <c r="AD23" s="255"/>
      <c r="AE23" s="256"/>
      <c r="AF23" s="257"/>
      <c r="AG23" s="257"/>
      <c r="AH23" s="257"/>
      <c r="AI23" s="257"/>
      <c r="AJ23" s="257"/>
      <c r="AK23" s="258"/>
      <c r="AL23" s="258"/>
      <c r="AM23" s="258"/>
      <c r="AN23" s="258"/>
      <c r="AO23" s="258"/>
      <c r="AP23" s="258"/>
      <c r="AQ23" s="258"/>
      <c r="AR23" s="258"/>
      <c r="AS23" s="258"/>
      <c r="AT23" s="258"/>
      <c r="AU23" s="258"/>
      <c r="AV23" s="258"/>
      <c r="AW23" s="258"/>
      <c r="AX23" s="258"/>
      <c r="AY23" s="258"/>
      <c r="AZ23" s="258"/>
      <c r="BA23" s="258"/>
      <c r="BB23" s="258"/>
      <c r="BC23" s="258"/>
      <c r="BD23" s="258"/>
      <c r="BE23" s="258"/>
      <c r="BF23" s="258"/>
      <c r="BG23" s="258"/>
      <c r="BH23" s="258"/>
      <c r="BI23" s="258"/>
      <c r="BJ23" s="258"/>
      <c r="BK23" s="258"/>
      <c r="BL23" s="258"/>
      <c r="BM23" s="258"/>
      <c r="BN23" s="258"/>
      <c r="BO23" s="258"/>
      <c r="BP23" s="258"/>
      <c r="BQ23" s="258"/>
      <c r="BR23" s="258"/>
      <c r="BS23" s="258"/>
      <c r="BT23" s="258"/>
      <c r="BU23" s="258"/>
      <c r="BV23" s="258"/>
      <c r="BW23" s="258"/>
      <c r="BX23" s="258"/>
      <c r="BY23" s="258"/>
      <c r="BZ23" s="258"/>
      <c r="CA23" s="258"/>
      <c r="CB23" s="258"/>
      <c r="CC23" s="258"/>
      <c r="CD23" s="258"/>
      <c r="CE23" s="258"/>
      <c r="CF23" s="258"/>
      <c r="CG23" s="258"/>
      <c r="CH23" s="258"/>
      <c r="CI23" s="258"/>
      <c r="CJ23" s="258"/>
      <c r="CK23" s="258"/>
      <c r="CL23" s="258"/>
      <c r="CM23" s="258"/>
      <c r="CN23" s="258"/>
      <c r="CO23" s="258"/>
      <c r="CP23" s="258"/>
      <c r="CQ23" s="258"/>
      <c r="CR23" s="258"/>
      <c r="CS23" s="258"/>
      <c r="CT23" s="258"/>
      <c r="CU23" s="258"/>
      <c r="CV23" s="258"/>
      <c r="CW23" s="258"/>
      <c r="CX23" s="258"/>
      <c r="CY23" s="258"/>
      <c r="CZ23" s="258"/>
      <c r="DA23" s="258"/>
      <c r="DB23" s="258"/>
      <c r="DC23" s="258"/>
      <c r="DD23" s="258"/>
      <c r="DE23" s="258"/>
      <c r="DF23" s="258"/>
      <c r="DG23" s="258"/>
      <c r="DH23" s="258"/>
      <c r="DI23" s="258"/>
      <c r="DJ23" s="258"/>
      <c r="DK23" s="258"/>
      <c r="DL23" s="258"/>
      <c r="DM23" s="258"/>
      <c r="DN23" s="258"/>
      <c r="DO23" s="258"/>
      <c r="DP23" s="258"/>
      <c r="DQ23" s="258"/>
      <c r="DR23" s="258"/>
      <c r="DS23" s="258"/>
      <c r="DT23" s="258"/>
      <c r="DU23" s="258"/>
      <c r="DV23" s="258"/>
      <c r="DW23" s="258"/>
      <c r="DX23" s="258"/>
      <c r="DY23" s="258"/>
      <c r="DZ23" s="258"/>
      <c r="EA23" s="258"/>
      <c r="EB23" s="258"/>
      <c r="EC23" s="258"/>
      <c r="ED23" s="258"/>
      <c r="EE23" s="258"/>
      <c r="EF23" s="258"/>
      <c r="EG23" s="258"/>
      <c r="EH23" s="258"/>
      <c r="EI23" s="258"/>
      <c r="EJ23" s="258"/>
      <c r="EK23" s="258"/>
      <c r="EL23" s="258"/>
      <c r="EM23" s="258"/>
      <c r="EN23" s="258"/>
      <c r="EO23" s="258"/>
      <c r="EP23" s="258"/>
      <c r="EQ23" s="258"/>
      <c r="ER23" s="258"/>
      <c r="ES23" s="258"/>
      <c r="ET23" s="258"/>
      <c r="EU23" s="258"/>
      <c r="EV23" s="258"/>
      <c r="EW23" s="258"/>
      <c r="EX23" s="258"/>
      <c r="EY23" s="258"/>
      <c r="EZ23" s="258"/>
      <c r="FA23" s="258"/>
      <c r="FB23" s="258"/>
      <c r="FC23" s="258"/>
      <c r="FD23" s="258"/>
      <c r="FE23" s="258"/>
      <c r="FF23" s="258"/>
      <c r="FG23" s="258"/>
      <c r="FH23" s="258"/>
      <c r="FI23" s="258"/>
      <c r="FJ23" s="258"/>
      <c r="FK23" s="258"/>
      <c r="FL23" s="258"/>
      <c r="FM23" s="258"/>
      <c r="FN23" s="258"/>
      <c r="FO23" s="258"/>
      <c r="FP23" s="258"/>
      <c r="FQ23" s="258"/>
      <c r="FR23" s="258"/>
      <c r="FS23" s="258"/>
      <c r="FT23" s="258"/>
      <c r="FU23" s="258"/>
      <c r="FV23" s="258"/>
      <c r="FW23" s="258"/>
      <c r="FX23" s="258"/>
      <c r="FY23" s="258"/>
      <c r="FZ23" s="258"/>
      <c r="GA23" s="258"/>
      <c r="GB23" s="258"/>
      <c r="GC23" s="258"/>
      <c r="GD23" s="258"/>
      <c r="GE23" s="258"/>
      <c r="GF23" s="258"/>
      <c r="GG23" s="258"/>
      <c r="GH23" s="258"/>
      <c r="GI23" s="258"/>
      <c r="GJ23" s="258"/>
      <c r="GK23" s="258"/>
      <c r="GL23" s="258"/>
      <c r="GM23" s="258"/>
      <c r="GN23" s="258"/>
      <c r="GO23" s="258"/>
      <c r="GP23" s="258"/>
      <c r="GQ23" s="258"/>
      <c r="GR23" s="258"/>
      <c r="GS23" s="258"/>
      <c r="GT23" s="258"/>
      <c r="GU23" s="258"/>
      <c r="GV23" s="258"/>
      <c r="GW23" s="258"/>
      <c r="GX23" s="258"/>
      <c r="GY23" s="258"/>
      <c r="GZ23" s="258"/>
      <c r="HA23" s="258"/>
      <c r="HB23" s="258"/>
      <c r="HC23" s="258"/>
      <c r="HD23" s="258"/>
      <c r="HE23" s="258"/>
      <c r="HF23" s="258"/>
      <c r="HG23" s="258"/>
      <c r="HH23" s="258"/>
      <c r="HI23" s="258"/>
      <c r="HJ23" s="258"/>
      <c r="HK23" s="258"/>
      <c r="HL23" s="258"/>
      <c r="HM23" s="258"/>
      <c r="HN23" s="258"/>
      <c r="HO23" s="258"/>
      <c r="HP23" s="258"/>
      <c r="HQ23" s="258"/>
      <c r="HR23" s="258"/>
      <c r="HS23" s="258"/>
      <c r="HT23" s="258"/>
      <c r="HU23" s="258"/>
      <c r="HV23" s="258"/>
      <c r="HW23" s="258"/>
      <c r="HX23" s="258"/>
      <c r="HY23" s="258"/>
      <c r="HZ23" s="258"/>
      <c r="IA23" s="258"/>
      <c r="IB23" s="258"/>
      <c r="IC23" s="258"/>
      <c r="ID23" s="258"/>
      <c r="IE23" s="258"/>
      <c r="IF23" s="258"/>
      <c r="IG23" s="258"/>
      <c r="IH23" s="258"/>
      <c r="II23" s="258"/>
      <c r="IJ23" s="258"/>
      <c r="IK23" s="258"/>
      <c r="IL23" s="258"/>
      <c r="IM23" s="258"/>
      <c r="IN23" s="258"/>
      <c r="IO23" s="258"/>
      <c r="IP23" s="258"/>
      <c r="IQ23" s="258"/>
      <c r="IR23" s="258"/>
      <c r="IS23" s="258"/>
      <c r="IT23" s="258"/>
      <c r="IU23" s="258"/>
      <c r="IV23" s="258"/>
      <c r="IW23" s="258"/>
    </row>
    <row r="24" spans="1:257" s="259" customFormat="1" ht="14.25" customHeight="1">
      <c r="A24" s="205" t="s">
        <v>1032</v>
      </c>
      <c r="B24" s="206">
        <v>20</v>
      </c>
      <c r="C24" s="260" t="s">
        <v>1027</v>
      </c>
      <c r="D24" s="260" t="s">
        <v>1033</v>
      </c>
      <c r="E24" s="261" t="s">
        <v>1034</v>
      </c>
      <c r="F24" s="260" t="s">
        <v>1035</v>
      </c>
      <c r="G24" s="246" t="s">
        <v>1081</v>
      </c>
      <c r="H24" s="250"/>
      <c r="I24" s="247" t="s">
        <v>1082</v>
      </c>
      <c r="J24" s="263"/>
      <c r="K24" s="249">
        <v>48</v>
      </c>
      <c r="L24" s="264">
        <v>0</v>
      </c>
      <c r="M24" s="215">
        <v>30.150899999999996</v>
      </c>
      <c r="N24" s="216">
        <v>30.1509</v>
      </c>
      <c r="O24" s="217">
        <v>32.5</v>
      </c>
      <c r="P24" s="221">
        <v>24</v>
      </c>
      <c r="Q24" s="250"/>
      <c r="R24" s="250"/>
      <c r="S24" s="219">
        <v>48</v>
      </c>
      <c r="T24" s="250"/>
      <c r="U24" s="251"/>
      <c r="V24" s="251"/>
      <c r="W24" s="221">
        <f t="shared" si="0"/>
        <v>8.4152325899999951</v>
      </c>
      <c r="X24" s="250"/>
      <c r="Y24" s="252"/>
      <c r="Z24" s="223" t="s">
        <v>1038</v>
      </c>
      <c r="AA24" s="253"/>
      <c r="AB24" s="262"/>
      <c r="AC24" s="255"/>
      <c r="AD24" s="255"/>
      <c r="AE24" s="256"/>
      <c r="AF24" s="257"/>
      <c r="AG24" s="257"/>
      <c r="AH24" s="257"/>
      <c r="AI24" s="257"/>
      <c r="AJ24" s="257"/>
      <c r="AK24" s="258"/>
      <c r="AL24" s="258"/>
      <c r="AM24" s="258"/>
      <c r="AN24" s="258"/>
      <c r="AO24" s="258"/>
      <c r="AP24" s="258"/>
      <c r="AQ24" s="258"/>
      <c r="AR24" s="258"/>
      <c r="AS24" s="258"/>
      <c r="AT24" s="258"/>
      <c r="AU24" s="258"/>
      <c r="AV24" s="258"/>
      <c r="AW24" s="258"/>
      <c r="AX24" s="258"/>
      <c r="AY24" s="258"/>
      <c r="AZ24" s="258"/>
      <c r="BA24" s="258"/>
      <c r="BB24" s="258"/>
      <c r="BC24" s="258"/>
      <c r="BD24" s="258"/>
      <c r="BE24" s="258"/>
      <c r="BF24" s="258"/>
      <c r="BG24" s="258"/>
      <c r="BH24" s="258"/>
      <c r="BI24" s="258"/>
      <c r="BJ24" s="258"/>
      <c r="BK24" s="258"/>
      <c r="BL24" s="258"/>
      <c r="BM24" s="258"/>
      <c r="BN24" s="258"/>
      <c r="BO24" s="258"/>
      <c r="BP24" s="258"/>
      <c r="BQ24" s="258"/>
      <c r="BR24" s="258"/>
      <c r="BS24" s="258"/>
      <c r="BT24" s="258"/>
      <c r="BU24" s="258"/>
      <c r="BV24" s="258"/>
      <c r="BW24" s="258"/>
      <c r="BX24" s="258"/>
      <c r="BY24" s="258"/>
      <c r="BZ24" s="258"/>
      <c r="CA24" s="258"/>
      <c r="CB24" s="258"/>
      <c r="CC24" s="258"/>
      <c r="CD24" s="258"/>
      <c r="CE24" s="258"/>
      <c r="CF24" s="258"/>
      <c r="CG24" s="258"/>
      <c r="CH24" s="258"/>
      <c r="CI24" s="258"/>
      <c r="CJ24" s="258"/>
      <c r="CK24" s="258"/>
      <c r="CL24" s="258"/>
      <c r="CM24" s="258"/>
      <c r="CN24" s="258"/>
      <c r="CO24" s="258"/>
      <c r="CP24" s="258"/>
      <c r="CQ24" s="258"/>
      <c r="CR24" s="258"/>
      <c r="CS24" s="258"/>
      <c r="CT24" s="258"/>
      <c r="CU24" s="258"/>
      <c r="CV24" s="258"/>
      <c r="CW24" s="258"/>
      <c r="CX24" s="258"/>
      <c r="CY24" s="258"/>
      <c r="CZ24" s="258"/>
      <c r="DA24" s="258"/>
      <c r="DB24" s="258"/>
      <c r="DC24" s="258"/>
      <c r="DD24" s="258"/>
      <c r="DE24" s="258"/>
      <c r="DF24" s="258"/>
      <c r="DG24" s="258"/>
      <c r="DH24" s="258"/>
      <c r="DI24" s="258"/>
      <c r="DJ24" s="258"/>
      <c r="DK24" s="258"/>
      <c r="DL24" s="258"/>
      <c r="DM24" s="258"/>
      <c r="DN24" s="258"/>
      <c r="DO24" s="258"/>
      <c r="DP24" s="258"/>
      <c r="DQ24" s="258"/>
      <c r="DR24" s="258"/>
      <c r="DS24" s="258"/>
      <c r="DT24" s="258"/>
      <c r="DU24" s="258"/>
      <c r="DV24" s="258"/>
      <c r="DW24" s="258"/>
      <c r="DX24" s="258"/>
      <c r="DY24" s="258"/>
      <c r="DZ24" s="258"/>
      <c r="EA24" s="258"/>
      <c r="EB24" s="258"/>
      <c r="EC24" s="258"/>
      <c r="ED24" s="258"/>
      <c r="EE24" s="258"/>
      <c r="EF24" s="258"/>
      <c r="EG24" s="258"/>
      <c r="EH24" s="258"/>
      <c r="EI24" s="258"/>
      <c r="EJ24" s="258"/>
      <c r="EK24" s="258"/>
      <c r="EL24" s="258"/>
      <c r="EM24" s="258"/>
      <c r="EN24" s="258"/>
      <c r="EO24" s="258"/>
      <c r="EP24" s="258"/>
      <c r="EQ24" s="258"/>
      <c r="ER24" s="258"/>
      <c r="ES24" s="258"/>
      <c r="ET24" s="258"/>
      <c r="EU24" s="258"/>
      <c r="EV24" s="258"/>
      <c r="EW24" s="258"/>
      <c r="EX24" s="258"/>
      <c r="EY24" s="258"/>
      <c r="EZ24" s="258"/>
      <c r="FA24" s="258"/>
      <c r="FB24" s="258"/>
      <c r="FC24" s="258"/>
      <c r="FD24" s="258"/>
      <c r="FE24" s="258"/>
      <c r="FF24" s="258"/>
      <c r="FG24" s="258"/>
      <c r="FH24" s="258"/>
      <c r="FI24" s="258"/>
      <c r="FJ24" s="258"/>
      <c r="FK24" s="258"/>
      <c r="FL24" s="258"/>
      <c r="FM24" s="258"/>
      <c r="FN24" s="258"/>
      <c r="FO24" s="258"/>
      <c r="FP24" s="258"/>
      <c r="FQ24" s="258"/>
      <c r="FR24" s="258"/>
      <c r="FS24" s="258"/>
      <c r="FT24" s="258"/>
      <c r="FU24" s="258"/>
      <c r="FV24" s="258"/>
      <c r="FW24" s="258"/>
      <c r="FX24" s="258"/>
      <c r="FY24" s="258"/>
      <c r="FZ24" s="258"/>
      <c r="GA24" s="258"/>
      <c r="GB24" s="258"/>
      <c r="GC24" s="258"/>
      <c r="GD24" s="258"/>
      <c r="GE24" s="258"/>
      <c r="GF24" s="258"/>
      <c r="GG24" s="258"/>
      <c r="GH24" s="258"/>
      <c r="GI24" s="258"/>
      <c r="GJ24" s="258"/>
      <c r="GK24" s="258"/>
      <c r="GL24" s="258"/>
      <c r="GM24" s="258"/>
      <c r="GN24" s="258"/>
      <c r="GO24" s="258"/>
      <c r="GP24" s="258"/>
      <c r="GQ24" s="258"/>
      <c r="GR24" s="258"/>
      <c r="GS24" s="258"/>
      <c r="GT24" s="258"/>
      <c r="GU24" s="258"/>
      <c r="GV24" s="258"/>
      <c r="GW24" s="258"/>
      <c r="GX24" s="258"/>
      <c r="GY24" s="258"/>
      <c r="GZ24" s="258"/>
      <c r="HA24" s="258"/>
      <c r="HB24" s="258"/>
      <c r="HC24" s="258"/>
      <c r="HD24" s="258"/>
      <c r="HE24" s="258"/>
      <c r="HF24" s="258"/>
      <c r="HG24" s="258"/>
      <c r="HH24" s="258"/>
      <c r="HI24" s="258"/>
      <c r="HJ24" s="258"/>
      <c r="HK24" s="258"/>
      <c r="HL24" s="258"/>
      <c r="HM24" s="258"/>
      <c r="HN24" s="258"/>
      <c r="HO24" s="258"/>
      <c r="HP24" s="258"/>
      <c r="HQ24" s="258"/>
      <c r="HR24" s="258"/>
      <c r="HS24" s="258"/>
      <c r="HT24" s="258"/>
      <c r="HU24" s="258"/>
      <c r="HV24" s="258"/>
      <c r="HW24" s="258"/>
      <c r="HX24" s="258"/>
      <c r="HY24" s="258"/>
      <c r="HZ24" s="258"/>
      <c r="IA24" s="258"/>
      <c r="IB24" s="258"/>
      <c r="IC24" s="258"/>
      <c r="ID24" s="258"/>
      <c r="IE24" s="258"/>
      <c r="IF24" s="258"/>
      <c r="IG24" s="258"/>
      <c r="IH24" s="258"/>
      <c r="II24" s="258"/>
      <c r="IJ24" s="258"/>
      <c r="IK24" s="258"/>
      <c r="IL24" s="258"/>
      <c r="IM24" s="258"/>
      <c r="IN24" s="258"/>
      <c r="IO24" s="258"/>
      <c r="IP24" s="258"/>
      <c r="IQ24" s="258"/>
      <c r="IR24" s="258"/>
      <c r="IS24" s="258"/>
      <c r="IT24" s="258"/>
      <c r="IU24" s="258"/>
      <c r="IV24" s="258"/>
      <c r="IW24" s="258"/>
    </row>
    <row r="25" spans="1:257" s="259" customFormat="1" ht="14.25" customHeight="1">
      <c r="A25" s="205" t="s">
        <v>1032</v>
      </c>
      <c r="B25" s="206">
        <v>21</v>
      </c>
      <c r="C25" s="260" t="s">
        <v>1027</v>
      </c>
      <c r="D25" s="260" t="s">
        <v>1033</v>
      </c>
      <c r="E25" s="261" t="s">
        <v>1083</v>
      </c>
      <c r="F25" s="260" t="s">
        <v>1035</v>
      </c>
      <c r="G25" s="246" t="s">
        <v>1084</v>
      </c>
      <c r="H25" s="250"/>
      <c r="I25" s="247" t="s">
        <v>1085</v>
      </c>
      <c r="J25" s="212"/>
      <c r="K25" s="249">
        <v>35</v>
      </c>
      <c r="L25" s="214">
        <v>0.28736114022217563</v>
      </c>
      <c r="M25" s="215">
        <v>17.175599999999999</v>
      </c>
      <c r="N25" s="216">
        <v>12.24</v>
      </c>
      <c r="O25" s="217">
        <v>13.9</v>
      </c>
      <c r="P25" s="218">
        <v>13.9</v>
      </c>
      <c r="Q25" s="250"/>
      <c r="R25" s="250"/>
      <c r="S25" s="219">
        <v>30</v>
      </c>
      <c r="T25" s="250"/>
      <c r="U25" s="251"/>
      <c r="V25" s="251"/>
      <c r="W25" s="221">
        <f t="shared" si="0"/>
        <v>-0.74077600000000032</v>
      </c>
      <c r="X25" s="250"/>
      <c r="Y25" s="252"/>
      <c r="Z25" s="223" t="s">
        <v>1041</v>
      </c>
      <c r="AA25" s="253"/>
      <c r="AB25" s="262"/>
      <c r="AC25" s="255"/>
      <c r="AD25" s="255"/>
      <c r="AE25" s="256"/>
      <c r="AF25" s="257"/>
      <c r="AG25" s="257"/>
      <c r="AH25" s="257"/>
      <c r="AI25" s="257"/>
      <c r="AJ25" s="257"/>
      <c r="AK25" s="258"/>
      <c r="AL25" s="258"/>
      <c r="AM25" s="258"/>
      <c r="AN25" s="258"/>
      <c r="AO25" s="258"/>
      <c r="AP25" s="258"/>
      <c r="AQ25" s="258"/>
      <c r="AR25" s="258"/>
      <c r="AS25" s="258"/>
      <c r="AT25" s="258"/>
      <c r="AU25" s="258"/>
      <c r="AV25" s="258"/>
      <c r="AW25" s="258"/>
      <c r="AX25" s="258"/>
      <c r="AY25" s="258"/>
      <c r="AZ25" s="258"/>
      <c r="BA25" s="258"/>
      <c r="BB25" s="258"/>
      <c r="BC25" s="258"/>
      <c r="BD25" s="258"/>
      <c r="BE25" s="258"/>
      <c r="BF25" s="258"/>
      <c r="BG25" s="258"/>
      <c r="BH25" s="258"/>
      <c r="BI25" s="258"/>
      <c r="BJ25" s="258"/>
      <c r="BK25" s="258"/>
      <c r="BL25" s="258"/>
      <c r="BM25" s="258"/>
      <c r="BN25" s="258"/>
      <c r="BO25" s="258"/>
      <c r="BP25" s="258"/>
      <c r="BQ25" s="258"/>
      <c r="BR25" s="258"/>
      <c r="BS25" s="258"/>
      <c r="BT25" s="258"/>
      <c r="BU25" s="258"/>
      <c r="BV25" s="258"/>
      <c r="BW25" s="258"/>
      <c r="BX25" s="258"/>
      <c r="BY25" s="258"/>
      <c r="BZ25" s="258"/>
      <c r="CA25" s="258"/>
      <c r="CB25" s="258"/>
      <c r="CC25" s="258"/>
      <c r="CD25" s="258"/>
      <c r="CE25" s="258"/>
      <c r="CF25" s="258"/>
      <c r="CG25" s="258"/>
      <c r="CH25" s="258"/>
      <c r="CI25" s="258"/>
      <c r="CJ25" s="258"/>
      <c r="CK25" s="258"/>
      <c r="CL25" s="258"/>
      <c r="CM25" s="258"/>
      <c r="CN25" s="258"/>
      <c r="CO25" s="258"/>
      <c r="CP25" s="258"/>
      <c r="CQ25" s="258"/>
      <c r="CR25" s="258"/>
      <c r="CS25" s="258"/>
      <c r="CT25" s="258"/>
      <c r="CU25" s="258"/>
      <c r="CV25" s="258"/>
      <c r="CW25" s="258"/>
      <c r="CX25" s="258"/>
      <c r="CY25" s="258"/>
      <c r="CZ25" s="258"/>
      <c r="DA25" s="258"/>
      <c r="DB25" s="258"/>
      <c r="DC25" s="258"/>
      <c r="DD25" s="258"/>
      <c r="DE25" s="258"/>
      <c r="DF25" s="258"/>
      <c r="DG25" s="258"/>
      <c r="DH25" s="258"/>
      <c r="DI25" s="258"/>
      <c r="DJ25" s="258"/>
      <c r="DK25" s="258"/>
      <c r="DL25" s="258"/>
      <c r="DM25" s="258"/>
      <c r="DN25" s="258"/>
      <c r="DO25" s="258"/>
      <c r="DP25" s="258"/>
      <c r="DQ25" s="258"/>
      <c r="DR25" s="258"/>
      <c r="DS25" s="258"/>
      <c r="DT25" s="258"/>
      <c r="DU25" s="258"/>
      <c r="DV25" s="258"/>
      <c r="DW25" s="258"/>
      <c r="DX25" s="258"/>
      <c r="DY25" s="258"/>
      <c r="DZ25" s="258"/>
      <c r="EA25" s="258"/>
      <c r="EB25" s="258"/>
      <c r="EC25" s="258"/>
      <c r="ED25" s="258"/>
      <c r="EE25" s="258"/>
      <c r="EF25" s="258"/>
      <c r="EG25" s="258"/>
      <c r="EH25" s="258"/>
      <c r="EI25" s="258"/>
      <c r="EJ25" s="258"/>
      <c r="EK25" s="258"/>
      <c r="EL25" s="258"/>
      <c r="EM25" s="258"/>
      <c r="EN25" s="258"/>
      <c r="EO25" s="258"/>
      <c r="EP25" s="258"/>
      <c r="EQ25" s="258"/>
      <c r="ER25" s="258"/>
      <c r="ES25" s="258"/>
      <c r="ET25" s="258"/>
      <c r="EU25" s="258"/>
      <c r="EV25" s="258"/>
      <c r="EW25" s="258"/>
      <c r="EX25" s="258"/>
      <c r="EY25" s="258"/>
      <c r="EZ25" s="258"/>
      <c r="FA25" s="258"/>
      <c r="FB25" s="258"/>
      <c r="FC25" s="258"/>
      <c r="FD25" s="258"/>
      <c r="FE25" s="258"/>
      <c r="FF25" s="258"/>
      <c r="FG25" s="258"/>
      <c r="FH25" s="258"/>
      <c r="FI25" s="258"/>
      <c r="FJ25" s="258"/>
      <c r="FK25" s="258"/>
      <c r="FL25" s="258"/>
      <c r="FM25" s="258"/>
      <c r="FN25" s="258"/>
      <c r="FO25" s="258"/>
      <c r="FP25" s="258"/>
      <c r="FQ25" s="258"/>
      <c r="FR25" s="258"/>
      <c r="FS25" s="258"/>
      <c r="FT25" s="258"/>
      <c r="FU25" s="258"/>
      <c r="FV25" s="258"/>
      <c r="FW25" s="258"/>
      <c r="FX25" s="258"/>
      <c r="FY25" s="258"/>
      <c r="FZ25" s="258"/>
      <c r="GA25" s="258"/>
      <c r="GB25" s="258"/>
      <c r="GC25" s="258"/>
      <c r="GD25" s="258"/>
      <c r="GE25" s="258"/>
      <c r="GF25" s="258"/>
      <c r="GG25" s="258"/>
      <c r="GH25" s="258"/>
      <c r="GI25" s="258"/>
      <c r="GJ25" s="258"/>
      <c r="GK25" s="258"/>
      <c r="GL25" s="258"/>
      <c r="GM25" s="258"/>
      <c r="GN25" s="258"/>
      <c r="GO25" s="258"/>
      <c r="GP25" s="258"/>
      <c r="GQ25" s="258"/>
      <c r="GR25" s="258"/>
      <c r="GS25" s="258"/>
      <c r="GT25" s="258"/>
      <c r="GU25" s="258"/>
      <c r="GV25" s="258"/>
      <c r="GW25" s="258"/>
      <c r="GX25" s="258"/>
      <c r="GY25" s="258"/>
      <c r="GZ25" s="258"/>
      <c r="HA25" s="258"/>
      <c r="HB25" s="258"/>
      <c r="HC25" s="258"/>
      <c r="HD25" s="258"/>
      <c r="HE25" s="258"/>
      <c r="HF25" s="258"/>
      <c r="HG25" s="258"/>
      <c r="HH25" s="258"/>
      <c r="HI25" s="258"/>
      <c r="HJ25" s="258"/>
      <c r="HK25" s="258"/>
      <c r="HL25" s="258"/>
      <c r="HM25" s="258"/>
      <c r="HN25" s="258"/>
      <c r="HO25" s="258"/>
      <c r="HP25" s="258"/>
      <c r="HQ25" s="258"/>
      <c r="HR25" s="258"/>
      <c r="HS25" s="258"/>
      <c r="HT25" s="258"/>
      <c r="HU25" s="258"/>
      <c r="HV25" s="258"/>
      <c r="HW25" s="258"/>
      <c r="HX25" s="258"/>
      <c r="HY25" s="258"/>
      <c r="HZ25" s="258"/>
      <c r="IA25" s="258"/>
      <c r="IB25" s="258"/>
      <c r="IC25" s="258"/>
      <c r="ID25" s="258"/>
      <c r="IE25" s="258"/>
      <c r="IF25" s="258"/>
      <c r="IG25" s="258"/>
      <c r="IH25" s="258"/>
      <c r="II25" s="258"/>
      <c r="IJ25" s="258"/>
      <c r="IK25" s="258"/>
      <c r="IL25" s="258"/>
      <c r="IM25" s="258"/>
      <c r="IN25" s="258"/>
      <c r="IO25" s="258"/>
      <c r="IP25" s="258"/>
      <c r="IQ25" s="258"/>
      <c r="IR25" s="258"/>
      <c r="IS25" s="258"/>
      <c r="IT25" s="258"/>
      <c r="IU25" s="258"/>
      <c r="IV25" s="258"/>
      <c r="IW25" s="258"/>
    </row>
    <row r="26" spans="1:257" s="259" customFormat="1" ht="14.25" customHeight="1">
      <c r="A26" s="205" t="s">
        <v>1032</v>
      </c>
      <c r="B26" s="206">
        <v>22</v>
      </c>
      <c r="C26" s="260" t="s">
        <v>1027</v>
      </c>
      <c r="D26" s="260" t="s">
        <v>1033</v>
      </c>
      <c r="E26" s="261" t="s">
        <v>1083</v>
      </c>
      <c r="F26" s="260" t="s">
        <v>1035</v>
      </c>
      <c r="G26" s="246" t="s">
        <v>1086</v>
      </c>
      <c r="H26" s="250"/>
      <c r="I26" s="247" t="s">
        <v>1087</v>
      </c>
      <c r="J26" s="212"/>
      <c r="K26" s="249">
        <v>35</v>
      </c>
      <c r="L26" s="214">
        <v>0.28736114022217563</v>
      </c>
      <c r="M26" s="215">
        <v>17.175599999999999</v>
      </c>
      <c r="N26" s="216">
        <v>12.24</v>
      </c>
      <c r="O26" s="217">
        <v>13.9</v>
      </c>
      <c r="P26" s="218">
        <v>13.9</v>
      </c>
      <c r="Q26" s="250"/>
      <c r="R26" s="250"/>
      <c r="S26" s="219">
        <v>30</v>
      </c>
      <c r="T26" s="250"/>
      <c r="U26" s="251"/>
      <c r="V26" s="251"/>
      <c r="W26" s="221">
        <f t="shared" si="0"/>
        <v>-0.74077600000000032</v>
      </c>
      <c r="X26" s="250"/>
      <c r="Y26" s="252"/>
      <c r="Z26" s="223" t="s">
        <v>1041</v>
      </c>
      <c r="AA26" s="253"/>
      <c r="AB26" s="262"/>
      <c r="AC26" s="255"/>
      <c r="AD26" s="255"/>
      <c r="AE26" s="256"/>
      <c r="AF26" s="257"/>
      <c r="AG26" s="257"/>
      <c r="AH26" s="257"/>
      <c r="AI26" s="257"/>
      <c r="AJ26" s="257"/>
      <c r="AK26" s="258"/>
      <c r="AL26" s="258"/>
      <c r="AM26" s="258"/>
      <c r="AN26" s="258"/>
      <c r="AO26" s="258"/>
      <c r="AP26" s="258"/>
      <c r="AQ26" s="258"/>
      <c r="AR26" s="258"/>
      <c r="AS26" s="258"/>
      <c r="AT26" s="258"/>
      <c r="AU26" s="258"/>
      <c r="AV26" s="258"/>
      <c r="AW26" s="258"/>
      <c r="AX26" s="258"/>
      <c r="AY26" s="258"/>
      <c r="AZ26" s="258"/>
      <c r="BA26" s="258"/>
      <c r="BB26" s="258"/>
      <c r="BC26" s="258"/>
      <c r="BD26" s="258"/>
      <c r="BE26" s="258"/>
      <c r="BF26" s="258"/>
      <c r="BG26" s="258"/>
      <c r="BH26" s="258"/>
      <c r="BI26" s="258"/>
      <c r="BJ26" s="258"/>
      <c r="BK26" s="258"/>
      <c r="BL26" s="258"/>
      <c r="BM26" s="258"/>
      <c r="BN26" s="258"/>
      <c r="BO26" s="258"/>
      <c r="BP26" s="258"/>
      <c r="BQ26" s="258"/>
      <c r="BR26" s="258"/>
      <c r="BS26" s="258"/>
      <c r="BT26" s="258"/>
      <c r="BU26" s="258"/>
      <c r="BV26" s="258"/>
      <c r="BW26" s="258"/>
      <c r="BX26" s="258"/>
      <c r="BY26" s="258"/>
      <c r="BZ26" s="258"/>
      <c r="CA26" s="258"/>
      <c r="CB26" s="258"/>
      <c r="CC26" s="258"/>
      <c r="CD26" s="258"/>
      <c r="CE26" s="258"/>
      <c r="CF26" s="258"/>
      <c r="CG26" s="258"/>
      <c r="CH26" s="258"/>
      <c r="CI26" s="258"/>
      <c r="CJ26" s="258"/>
      <c r="CK26" s="258"/>
      <c r="CL26" s="258"/>
      <c r="CM26" s="258"/>
      <c r="CN26" s="258"/>
      <c r="CO26" s="258"/>
      <c r="CP26" s="258"/>
      <c r="CQ26" s="258"/>
      <c r="CR26" s="258"/>
      <c r="CS26" s="258"/>
      <c r="CT26" s="258"/>
      <c r="CU26" s="258"/>
      <c r="CV26" s="258"/>
      <c r="CW26" s="258"/>
      <c r="CX26" s="258"/>
      <c r="CY26" s="258"/>
      <c r="CZ26" s="258"/>
      <c r="DA26" s="258"/>
      <c r="DB26" s="258"/>
      <c r="DC26" s="258"/>
      <c r="DD26" s="258"/>
      <c r="DE26" s="258"/>
      <c r="DF26" s="258"/>
      <c r="DG26" s="258"/>
      <c r="DH26" s="258"/>
      <c r="DI26" s="258"/>
      <c r="DJ26" s="258"/>
      <c r="DK26" s="258"/>
      <c r="DL26" s="258"/>
      <c r="DM26" s="258"/>
      <c r="DN26" s="258"/>
      <c r="DO26" s="258"/>
      <c r="DP26" s="258"/>
      <c r="DQ26" s="258"/>
      <c r="DR26" s="258"/>
      <c r="DS26" s="258"/>
      <c r="DT26" s="258"/>
      <c r="DU26" s="258"/>
      <c r="DV26" s="258"/>
      <c r="DW26" s="258"/>
      <c r="DX26" s="258"/>
      <c r="DY26" s="258"/>
      <c r="DZ26" s="258"/>
      <c r="EA26" s="258"/>
      <c r="EB26" s="258"/>
      <c r="EC26" s="258"/>
      <c r="ED26" s="258"/>
      <c r="EE26" s="258"/>
      <c r="EF26" s="258"/>
      <c r="EG26" s="258"/>
      <c r="EH26" s="258"/>
      <c r="EI26" s="258"/>
      <c r="EJ26" s="258"/>
      <c r="EK26" s="258"/>
      <c r="EL26" s="258"/>
      <c r="EM26" s="258"/>
      <c r="EN26" s="258"/>
      <c r="EO26" s="258"/>
      <c r="EP26" s="258"/>
      <c r="EQ26" s="258"/>
      <c r="ER26" s="258"/>
      <c r="ES26" s="258"/>
      <c r="ET26" s="258"/>
      <c r="EU26" s="258"/>
      <c r="EV26" s="258"/>
      <c r="EW26" s="258"/>
      <c r="EX26" s="258"/>
      <c r="EY26" s="258"/>
      <c r="EZ26" s="258"/>
      <c r="FA26" s="258"/>
      <c r="FB26" s="258"/>
      <c r="FC26" s="258"/>
      <c r="FD26" s="258"/>
      <c r="FE26" s="258"/>
      <c r="FF26" s="258"/>
      <c r="FG26" s="258"/>
      <c r="FH26" s="258"/>
      <c r="FI26" s="258"/>
      <c r="FJ26" s="258"/>
      <c r="FK26" s="258"/>
      <c r="FL26" s="258"/>
      <c r="FM26" s="258"/>
      <c r="FN26" s="258"/>
      <c r="FO26" s="258"/>
      <c r="FP26" s="258"/>
      <c r="FQ26" s="258"/>
      <c r="FR26" s="258"/>
      <c r="FS26" s="258"/>
      <c r="FT26" s="258"/>
      <c r="FU26" s="258"/>
      <c r="FV26" s="258"/>
      <c r="FW26" s="258"/>
      <c r="FX26" s="258"/>
      <c r="FY26" s="258"/>
      <c r="FZ26" s="258"/>
      <c r="GA26" s="258"/>
      <c r="GB26" s="258"/>
      <c r="GC26" s="258"/>
      <c r="GD26" s="258"/>
      <c r="GE26" s="258"/>
      <c r="GF26" s="258"/>
      <c r="GG26" s="258"/>
      <c r="GH26" s="258"/>
      <c r="GI26" s="258"/>
      <c r="GJ26" s="258"/>
      <c r="GK26" s="258"/>
      <c r="GL26" s="258"/>
      <c r="GM26" s="258"/>
      <c r="GN26" s="258"/>
      <c r="GO26" s="258"/>
      <c r="GP26" s="258"/>
      <c r="GQ26" s="258"/>
      <c r="GR26" s="258"/>
      <c r="GS26" s="258"/>
      <c r="GT26" s="258"/>
      <c r="GU26" s="258"/>
      <c r="GV26" s="258"/>
      <c r="GW26" s="258"/>
      <c r="GX26" s="258"/>
      <c r="GY26" s="258"/>
      <c r="GZ26" s="258"/>
      <c r="HA26" s="258"/>
      <c r="HB26" s="258"/>
      <c r="HC26" s="258"/>
      <c r="HD26" s="258"/>
      <c r="HE26" s="258"/>
      <c r="HF26" s="258"/>
      <c r="HG26" s="258"/>
      <c r="HH26" s="258"/>
      <c r="HI26" s="258"/>
      <c r="HJ26" s="258"/>
      <c r="HK26" s="258"/>
      <c r="HL26" s="258"/>
      <c r="HM26" s="258"/>
      <c r="HN26" s="258"/>
      <c r="HO26" s="258"/>
      <c r="HP26" s="258"/>
      <c r="HQ26" s="258"/>
      <c r="HR26" s="258"/>
      <c r="HS26" s="258"/>
      <c r="HT26" s="258"/>
      <c r="HU26" s="258"/>
      <c r="HV26" s="258"/>
      <c r="HW26" s="258"/>
      <c r="HX26" s="258"/>
      <c r="HY26" s="258"/>
      <c r="HZ26" s="258"/>
      <c r="IA26" s="258"/>
      <c r="IB26" s="258"/>
      <c r="IC26" s="258"/>
      <c r="ID26" s="258"/>
      <c r="IE26" s="258"/>
      <c r="IF26" s="258"/>
      <c r="IG26" s="258"/>
      <c r="IH26" s="258"/>
      <c r="II26" s="258"/>
      <c r="IJ26" s="258"/>
      <c r="IK26" s="258"/>
      <c r="IL26" s="258"/>
      <c r="IM26" s="258"/>
      <c r="IN26" s="258"/>
      <c r="IO26" s="258"/>
      <c r="IP26" s="258"/>
      <c r="IQ26" s="258"/>
      <c r="IR26" s="258"/>
      <c r="IS26" s="258"/>
      <c r="IT26" s="258"/>
      <c r="IU26" s="258"/>
      <c r="IV26" s="258"/>
      <c r="IW26" s="258"/>
    </row>
    <row r="27" spans="1:257" s="259" customFormat="1" ht="14.25" customHeight="1">
      <c r="A27" s="205" t="s">
        <v>1032</v>
      </c>
      <c r="B27" s="206">
        <v>23</v>
      </c>
      <c r="C27" s="260" t="s">
        <v>1027</v>
      </c>
      <c r="D27" s="260" t="s">
        <v>1033</v>
      </c>
      <c r="E27" s="261" t="s">
        <v>1083</v>
      </c>
      <c r="F27" s="260" t="s">
        <v>1035</v>
      </c>
      <c r="G27" s="246" t="s">
        <v>1088</v>
      </c>
      <c r="H27" s="250"/>
      <c r="I27" s="247" t="s">
        <v>1089</v>
      </c>
      <c r="J27" s="212"/>
      <c r="K27" s="249">
        <v>102</v>
      </c>
      <c r="L27" s="214">
        <v>0.26206630117244634</v>
      </c>
      <c r="M27" s="215">
        <v>23.037299999999998</v>
      </c>
      <c r="N27" s="216">
        <v>17</v>
      </c>
      <c r="O27" s="217">
        <v>19.899999999999999</v>
      </c>
      <c r="P27" s="221">
        <v>19.899999999999999</v>
      </c>
      <c r="Q27" s="250"/>
      <c r="R27" s="250"/>
      <c r="S27" s="219">
        <v>39</v>
      </c>
      <c r="T27" s="250"/>
      <c r="U27" s="251"/>
      <c r="V27" s="251"/>
      <c r="W27" s="221">
        <f t="shared" si="0"/>
        <v>-1.6233000000000004</v>
      </c>
      <c r="X27" s="250"/>
      <c r="Y27" s="252"/>
      <c r="Z27" s="223" t="s">
        <v>1074</v>
      </c>
      <c r="AA27" s="253"/>
      <c r="AB27" s="262"/>
      <c r="AC27" s="255"/>
      <c r="AD27" s="255"/>
      <c r="AE27" s="256"/>
      <c r="AF27" s="257"/>
      <c r="AG27" s="257"/>
      <c r="AH27" s="257"/>
      <c r="AI27" s="257"/>
      <c r="AJ27" s="257"/>
      <c r="AK27" s="258"/>
      <c r="AL27" s="258"/>
      <c r="AM27" s="258"/>
      <c r="AN27" s="258"/>
      <c r="AO27" s="258"/>
      <c r="AP27" s="258"/>
      <c r="AQ27" s="258"/>
      <c r="AR27" s="258"/>
      <c r="AS27" s="258"/>
      <c r="AT27" s="258"/>
      <c r="AU27" s="258"/>
      <c r="AV27" s="258"/>
      <c r="AW27" s="258"/>
      <c r="AX27" s="258"/>
      <c r="AY27" s="258"/>
      <c r="AZ27" s="258"/>
      <c r="BA27" s="258"/>
      <c r="BB27" s="258"/>
      <c r="BC27" s="258"/>
      <c r="BD27" s="258"/>
      <c r="BE27" s="258"/>
      <c r="BF27" s="258"/>
      <c r="BG27" s="258"/>
      <c r="BH27" s="258"/>
      <c r="BI27" s="258"/>
      <c r="BJ27" s="258"/>
      <c r="BK27" s="258"/>
      <c r="BL27" s="258"/>
      <c r="BM27" s="258"/>
      <c r="BN27" s="258"/>
      <c r="BO27" s="258"/>
      <c r="BP27" s="258"/>
      <c r="BQ27" s="258"/>
      <c r="BR27" s="258"/>
      <c r="BS27" s="258"/>
      <c r="BT27" s="258"/>
      <c r="BU27" s="258"/>
      <c r="BV27" s="258"/>
      <c r="BW27" s="258"/>
      <c r="BX27" s="258"/>
      <c r="BY27" s="258"/>
      <c r="BZ27" s="258"/>
      <c r="CA27" s="258"/>
      <c r="CB27" s="258"/>
      <c r="CC27" s="258"/>
      <c r="CD27" s="258"/>
      <c r="CE27" s="258"/>
      <c r="CF27" s="258"/>
      <c r="CG27" s="258"/>
      <c r="CH27" s="258"/>
      <c r="CI27" s="258"/>
      <c r="CJ27" s="258"/>
      <c r="CK27" s="258"/>
      <c r="CL27" s="258"/>
      <c r="CM27" s="258"/>
      <c r="CN27" s="258"/>
      <c r="CO27" s="258"/>
      <c r="CP27" s="258"/>
      <c r="CQ27" s="258"/>
      <c r="CR27" s="258"/>
      <c r="CS27" s="258"/>
      <c r="CT27" s="258"/>
      <c r="CU27" s="258"/>
      <c r="CV27" s="258"/>
      <c r="CW27" s="258"/>
      <c r="CX27" s="258"/>
      <c r="CY27" s="258"/>
      <c r="CZ27" s="258"/>
      <c r="DA27" s="258"/>
      <c r="DB27" s="258"/>
      <c r="DC27" s="258"/>
      <c r="DD27" s="258"/>
      <c r="DE27" s="258"/>
      <c r="DF27" s="258"/>
      <c r="DG27" s="258"/>
      <c r="DH27" s="258"/>
      <c r="DI27" s="258"/>
      <c r="DJ27" s="258"/>
      <c r="DK27" s="258"/>
      <c r="DL27" s="258"/>
      <c r="DM27" s="258"/>
      <c r="DN27" s="258"/>
      <c r="DO27" s="258"/>
      <c r="DP27" s="258"/>
      <c r="DQ27" s="258"/>
      <c r="DR27" s="258"/>
      <c r="DS27" s="258"/>
      <c r="DT27" s="258"/>
      <c r="DU27" s="258"/>
      <c r="DV27" s="258"/>
      <c r="DW27" s="258"/>
      <c r="DX27" s="258"/>
      <c r="DY27" s="258"/>
      <c r="DZ27" s="258"/>
      <c r="EA27" s="258"/>
      <c r="EB27" s="258"/>
      <c r="EC27" s="258"/>
      <c r="ED27" s="258"/>
      <c r="EE27" s="258"/>
      <c r="EF27" s="258"/>
      <c r="EG27" s="258"/>
      <c r="EH27" s="258"/>
      <c r="EI27" s="258"/>
      <c r="EJ27" s="258"/>
      <c r="EK27" s="258"/>
      <c r="EL27" s="258"/>
      <c r="EM27" s="258"/>
      <c r="EN27" s="258"/>
      <c r="EO27" s="258"/>
      <c r="EP27" s="258"/>
      <c r="EQ27" s="258"/>
      <c r="ER27" s="258"/>
      <c r="ES27" s="258"/>
      <c r="ET27" s="258"/>
      <c r="EU27" s="258"/>
      <c r="EV27" s="258"/>
      <c r="EW27" s="258"/>
      <c r="EX27" s="258"/>
      <c r="EY27" s="258"/>
      <c r="EZ27" s="258"/>
      <c r="FA27" s="258"/>
      <c r="FB27" s="258"/>
      <c r="FC27" s="258"/>
      <c r="FD27" s="258"/>
      <c r="FE27" s="258"/>
      <c r="FF27" s="258"/>
      <c r="FG27" s="258"/>
      <c r="FH27" s="258"/>
      <c r="FI27" s="258"/>
      <c r="FJ27" s="258"/>
      <c r="FK27" s="258"/>
      <c r="FL27" s="258"/>
      <c r="FM27" s="258"/>
      <c r="FN27" s="258"/>
      <c r="FO27" s="258"/>
      <c r="FP27" s="258"/>
      <c r="FQ27" s="258"/>
      <c r="FR27" s="258"/>
      <c r="FS27" s="258"/>
      <c r="FT27" s="258"/>
      <c r="FU27" s="258"/>
      <c r="FV27" s="258"/>
      <c r="FW27" s="258"/>
      <c r="FX27" s="258"/>
      <c r="FY27" s="258"/>
      <c r="FZ27" s="258"/>
      <c r="GA27" s="258"/>
      <c r="GB27" s="258"/>
      <c r="GC27" s="258"/>
      <c r="GD27" s="258"/>
      <c r="GE27" s="258"/>
      <c r="GF27" s="258"/>
      <c r="GG27" s="258"/>
      <c r="GH27" s="258"/>
      <c r="GI27" s="258"/>
      <c r="GJ27" s="258"/>
      <c r="GK27" s="258"/>
      <c r="GL27" s="258"/>
      <c r="GM27" s="258"/>
      <c r="GN27" s="258"/>
      <c r="GO27" s="258"/>
      <c r="GP27" s="258"/>
      <c r="GQ27" s="258"/>
      <c r="GR27" s="258"/>
      <c r="GS27" s="258"/>
      <c r="GT27" s="258"/>
      <c r="GU27" s="258"/>
      <c r="GV27" s="258"/>
      <c r="GW27" s="258"/>
      <c r="GX27" s="258"/>
      <c r="GY27" s="258"/>
      <c r="GZ27" s="258"/>
      <c r="HA27" s="258"/>
      <c r="HB27" s="258"/>
      <c r="HC27" s="258"/>
      <c r="HD27" s="258"/>
      <c r="HE27" s="258"/>
      <c r="HF27" s="258"/>
      <c r="HG27" s="258"/>
      <c r="HH27" s="258"/>
      <c r="HI27" s="258"/>
      <c r="HJ27" s="258"/>
      <c r="HK27" s="258"/>
      <c r="HL27" s="258"/>
      <c r="HM27" s="258"/>
      <c r="HN27" s="258"/>
      <c r="HO27" s="258"/>
      <c r="HP27" s="258"/>
      <c r="HQ27" s="258"/>
      <c r="HR27" s="258"/>
      <c r="HS27" s="258"/>
      <c r="HT27" s="258"/>
      <c r="HU27" s="258"/>
      <c r="HV27" s="258"/>
      <c r="HW27" s="258"/>
      <c r="HX27" s="258"/>
      <c r="HY27" s="258"/>
      <c r="HZ27" s="258"/>
      <c r="IA27" s="258"/>
      <c r="IB27" s="258"/>
      <c r="IC27" s="258"/>
      <c r="ID27" s="258"/>
      <c r="IE27" s="258"/>
      <c r="IF27" s="258"/>
      <c r="IG27" s="258"/>
      <c r="IH27" s="258"/>
      <c r="II27" s="258"/>
      <c r="IJ27" s="258"/>
      <c r="IK27" s="258"/>
      <c r="IL27" s="258"/>
      <c r="IM27" s="258"/>
      <c r="IN27" s="258"/>
      <c r="IO27" s="258"/>
      <c r="IP27" s="258"/>
      <c r="IQ27" s="258"/>
      <c r="IR27" s="258"/>
      <c r="IS27" s="258"/>
      <c r="IT27" s="258"/>
      <c r="IU27" s="258"/>
      <c r="IV27" s="258"/>
      <c r="IW27" s="258"/>
    </row>
    <row r="28" spans="1:257" s="259" customFormat="1" ht="14.25" customHeight="1">
      <c r="A28" s="205" t="s">
        <v>1032</v>
      </c>
      <c r="B28" s="206">
        <v>24</v>
      </c>
      <c r="C28" s="260" t="s">
        <v>1027</v>
      </c>
      <c r="D28" s="260" t="s">
        <v>1033</v>
      </c>
      <c r="E28" s="261" t="s">
        <v>1083</v>
      </c>
      <c r="F28" s="260" t="s">
        <v>1035</v>
      </c>
      <c r="G28" s="246" t="s">
        <v>1090</v>
      </c>
      <c r="H28" s="250"/>
      <c r="I28" s="247" t="s">
        <v>1091</v>
      </c>
      <c r="J28" s="212"/>
      <c r="K28" s="249">
        <v>197</v>
      </c>
      <c r="L28" s="214">
        <v>7.656369630775206E-4</v>
      </c>
      <c r="M28" s="215">
        <v>12.799799999999999</v>
      </c>
      <c r="N28" s="216">
        <v>12.79</v>
      </c>
      <c r="O28" s="217">
        <v>13.9</v>
      </c>
      <c r="P28" s="221">
        <v>9</v>
      </c>
      <c r="Q28" s="250"/>
      <c r="R28" s="250"/>
      <c r="S28" s="219">
        <v>18</v>
      </c>
      <c r="T28" s="250"/>
      <c r="U28" s="251"/>
      <c r="V28" s="251"/>
      <c r="W28" s="221">
        <f t="shared" si="0"/>
        <v>4.7505289999999984</v>
      </c>
      <c r="X28" s="250"/>
      <c r="Y28" s="252"/>
      <c r="Z28" s="223" t="s">
        <v>1067</v>
      </c>
      <c r="AA28" s="253"/>
      <c r="AB28" s="262"/>
      <c r="AC28" s="255"/>
      <c r="AD28" s="255"/>
      <c r="AE28" s="256"/>
      <c r="AF28" s="257"/>
      <c r="AG28" s="257"/>
      <c r="AH28" s="257"/>
      <c r="AI28" s="257"/>
      <c r="AJ28" s="257"/>
      <c r="AK28" s="258"/>
      <c r="AL28" s="258"/>
      <c r="AM28" s="258"/>
      <c r="AN28" s="258"/>
      <c r="AO28" s="258"/>
      <c r="AP28" s="258"/>
      <c r="AQ28" s="258"/>
      <c r="AR28" s="258"/>
      <c r="AS28" s="258"/>
      <c r="AT28" s="258"/>
      <c r="AU28" s="258"/>
      <c r="AV28" s="258"/>
      <c r="AW28" s="258"/>
      <c r="AX28" s="258"/>
      <c r="AY28" s="258"/>
      <c r="AZ28" s="258"/>
      <c r="BA28" s="258"/>
      <c r="BB28" s="258"/>
      <c r="BC28" s="258"/>
      <c r="BD28" s="258"/>
      <c r="BE28" s="258"/>
      <c r="BF28" s="258"/>
      <c r="BG28" s="258"/>
      <c r="BH28" s="258"/>
      <c r="BI28" s="258"/>
      <c r="BJ28" s="258"/>
      <c r="BK28" s="258"/>
      <c r="BL28" s="258"/>
      <c r="BM28" s="258"/>
      <c r="BN28" s="258"/>
      <c r="BO28" s="258"/>
      <c r="BP28" s="258"/>
      <c r="BQ28" s="258"/>
      <c r="BR28" s="258"/>
      <c r="BS28" s="258"/>
      <c r="BT28" s="258"/>
      <c r="BU28" s="258"/>
      <c r="BV28" s="258"/>
      <c r="BW28" s="258"/>
      <c r="BX28" s="258"/>
      <c r="BY28" s="258"/>
      <c r="BZ28" s="258"/>
      <c r="CA28" s="258"/>
      <c r="CB28" s="258"/>
      <c r="CC28" s="258"/>
      <c r="CD28" s="258"/>
      <c r="CE28" s="258"/>
      <c r="CF28" s="258"/>
      <c r="CG28" s="258"/>
      <c r="CH28" s="258"/>
      <c r="CI28" s="258"/>
      <c r="CJ28" s="258"/>
      <c r="CK28" s="258"/>
      <c r="CL28" s="258"/>
      <c r="CM28" s="258"/>
      <c r="CN28" s="258"/>
      <c r="CO28" s="258"/>
      <c r="CP28" s="258"/>
      <c r="CQ28" s="258"/>
      <c r="CR28" s="258"/>
      <c r="CS28" s="258"/>
      <c r="CT28" s="258"/>
      <c r="CU28" s="258"/>
      <c r="CV28" s="258"/>
      <c r="CW28" s="258"/>
      <c r="CX28" s="258"/>
      <c r="CY28" s="258"/>
      <c r="CZ28" s="258"/>
      <c r="DA28" s="258"/>
      <c r="DB28" s="258"/>
      <c r="DC28" s="258"/>
      <c r="DD28" s="258"/>
      <c r="DE28" s="258"/>
      <c r="DF28" s="258"/>
      <c r="DG28" s="258"/>
      <c r="DH28" s="258"/>
      <c r="DI28" s="258"/>
      <c r="DJ28" s="258"/>
      <c r="DK28" s="258"/>
      <c r="DL28" s="258"/>
      <c r="DM28" s="258"/>
      <c r="DN28" s="258"/>
      <c r="DO28" s="258"/>
      <c r="DP28" s="258"/>
      <c r="DQ28" s="258"/>
      <c r="DR28" s="258"/>
      <c r="DS28" s="258"/>
      <c r="DT28" s="258"/>
      <c r="DU28" s="258"/>
      <c r="DV28" s="258"/>
      <c r="DW28" s="258"/>
      <c r="DX28" s="258"/>
      <c r="DY28" s="258"/>
      <c r="DZ28" s="258"/>
      <c r="EA28" s="258"/>
      <c r="EB28" s="258"/>
      <c r="EC28" s="258"/>
      <c r="ED28" s="258"/>
      <c r="EE28" s="258"/>
      <c r="EF28" s="258"/>
      <c r="EG28" s="258"/>
      <c r="EH28" s="258"/>
      <c r="EI28" s="258"/>
      <c r="EJ28" s="258"/>
      <c r="EK28" s="258"/>
      <c r="EL28" s="258"/>
      <c r="EM28" s="258"/>
      <c r="EN28" s="258"/>
      <c r="EO28" s="258"/>
      <c r="EP28" s="258"/>
      <c r="EQ28" s="258"/>
      <c r="ER28" s="258"/>
      <c r="ES28" s="258"/>
      <c r="ET28" s="258"/>
      <c r="EU28" s="258"/>
      <c r="EV28" s="258"/>
      <c r="EW28" s="258"/>
      <c r="EX28" s="258"/>
      <c r="EY28" s="258"/>
      <c r="EZ28" s="258"/>
      <c r="FA28" s="258"/>
      <c r="FB28" s="258"/>
      <c r="FC28" s="258"/>
      <c r="FD28" s="258"/>
      <c r="FE28" s="258"/>
      <c r="FF28" s="258"/>
      <c r="FG28" s="258"/>
      <c r="FH28" s="258"/>
      <c r="FI28" s="258"/>
      <c r="FJ28" s="258"/>
      <c r="FK28" s="258"/>
      <c r="FL28" s="258"/>
      <c r="FM28" s="258"/>
      <c r="FN28" s="258"/>
      <c r="FO28" s="258"/>
      <c r="FP28" s="258"/>
      <c r="FQ28" s="258"/>
      <c r="FR28" s="258"/>
      <c r="FS28" s="258"/>
      <c r="FT28" s="258"/>
      <c r="FU28" s="258"/>
      <c r="FV28" s="258"/>
      <c r="FW28" s="258"/>
      <c r="FX28" s="258"/>
      <c r="FY28" s="258"/>
      <c r="FZ28" s="258"/>
      <c r="GA28" s="258"/>
      <c r="GB28" s="258"/>
      <c r="GC28" s="258"/>
      <c r="GD28" s="258"/>
      <c r="GE28" s="258"/>
      <c r="GF28" s="258"/>
      <c r="GG28" s="258"/>
      <c r="GH28" s="258"/>
      <c r="GI28" s="258"/>
      <c r="GJ28" s="258"/>
      <c r="GK28" s="258"/>
      <c r="GL28" s="258"/>
      <c r="GM28" s="258"/>
      <c r="GN28" s="258"/>
      <c r="GO28" s="258"/>
      <c r="GP28" s="258"/>
      <c r="GQ28" s="258"/>
      <c r="GR28" s="258"/>
      <c r="GS28" s="258"/>
      <c r="GT28" s="258"/>
      <c r="GU28" s="258"/>
      <c r="GV28" s="258"/>
      <c r="GW28" s="258"/>
      <c r="GX28" s="258"/>
      <c r="GY28" s="258"/>
      <c r="GZ28" s="258"/>
      <c r="HA28" s="258"/>
      <c r="HB28" s="258"/>
      <c r="HC28" s="258"/>
      <c r="HD28" s="258"/>
      <c r="HE28" s="258"/>
      <c r="HF28" s="258"/>
      <c r="HG28" s="258"/>
      <c r="HH28" s="258"/>
      <c r="HI28" s="258"/>
      <c r="HJ28" s="258"/>
      <c r="HK28" s="258"/>
      <c r="HL28" s="258"/>
      <c r="HM28" s="258"/>
      <c r="HN28" s="258"/>
      <c r="HO28" s="258"/>
      <c r="HP28" s="258"/>
      <c r="HQ28" s="258"/>
      <c r="HR28" s="258"/>
      <c r="HS28" s="258"/>
      <c r="HT28" s="258"/>
      <c r="HU28" s="258"/>
      <c r="HV28" s="258"/>
      <c r="HW28" s="258"/>
      <c r="HX28" s="258"/>
      <c r="HY28" s="258"/>
      <c r="HZ28" s="258"/>
      <c r="IA28" s="258"/>
      <c r="IB28" s="258"/>
      <c r="IC28" s="258"/>
      <c r="ID28" s="258"/>
      <c r="IE28" s="258"/>
      <c r="IF28" s="258"/>
      <c r="IG28" s="258"/>
      <c r="IH28" s="258"/>
      <c r="II28" s="258"/>
      <c r="IJ28" s="258"/>
      <c r="IK28" s="258"/>
      <c r="IL28" s="258"/>
      <c r="IM28" s="258"/>
      <c r="IN28" s="258"/>
      <c r="IO28" s="258"/>
      <c r="IP28" s="258"/>
      <c r="IQ28" s="258"/>
      <c r="IR28" s="258"/>
      <c r="IS28" s="258"/>
      <c r="IT28" s="258"/>
      <c r="IU28" s="258"/>
      <c r="IV28" s="258"/>
      <c r="IW28" s="258"/>
    </row>
    <row r="29" spans="1:257" s="259" customFormat="1" ht="14.25" customHeight="1">
      <c r="A29" s="205" t="s">
        <v>1032</v>
      </c>
      <c r="B29" s="206">
        <v>25</v>
      </c>
      <c r="C29" s="260" t="s">
        <v>1027</v>
      </c>
      <c r="D29" s="260" t="s">
        <v>1033</v>
      </c>
      <c r="E29" s="261" t="s">
        <v>1083</v>
      </c>
      <c r="F29" s="260" t="s">
        <v>1035</v>
      </c>
      <c r="G29" s="246" t="s">
        <v>1092</v>
      </c>
      <c r="H29" s="250"/>
      <c r="I29" s="247" t="s">
        <v>1093</v>
      </c>
      <c r="J29" s="212"/>
      <c r="K29" s="249">
        <v>80</v>
      </c>
      <c r="L29" s="214">
        <v>0.2000270261139826</v>
      </c>
      <c r="M29" s="215">
        <v>29.600999999999999</v>
      </c>
      <c r="N29" s="216">
        <v>23.68</v>
      </c>
      <c r="O29" s="217">
        <v>25.8</v>
      </c>
      <c r="P29" s="221">
        <v>19.899999999999999</v>
      </c>
      <c r="Q29" s="250"/>
      <c r="R29" s="250"/>
      <c r="S29" s="219">
        <v>39</v>
      </c>
      <c r="T29" s="250"/>
      <c r="U29" s="251"/>
      <c r="V29" s="251"/>
      <c r="W29" s="221">
        <f t="shared" si="0"/>
        <v>5.5583680000000015</v>
      </c>
      <c r="X29" s="250"/>
      <c r="Y29" s="252"/>
      <c r="Z29" s="223" t="s">
        <v>1038</v>
      </c>
      <c r="AA29" s="253"/>
      <c r="AB29" s="262"/>
      <c r="AC29" s="255"/>
      <c r="AD29" s="255"/>
      <c r="AE29" s="256"/>
      <c r="AF29" s="257"/>
      <c r="AG29" s="257"/>
      <c r="AH29" s="257"/>
      <c r="AI29" s="257"/>
      <c r="AJ29" s="257"/>
      <c r="AK29" s="258"/>
      <c r="AL29" s="258"/>
      <c r="AM29" s="258"/>
      <c r="AN29" s="258"/>
      <c r="AO29" s="258"/>
      <c r="AP29" s="258"/>
      <c r="AQ29" s="258"/>
      <c r="AR29" s="258"/>
      <c r="AS29" s="258"/>
      <c r="AT29" s="258"/>
      <c r="AU29" s="258"/>
      <c r="AV29" s="258"/>
      <c r="AW29" s="258"/>
      <c r="AX29" s="258"/>
      <c r="AY29" s="258"/>
      <c r="AZ29" s="258"/>
      <c r="BA29" s="258"/>
      <c r="BB29" s="258"/>
      <c r="BC29" s="258"/>
      <c r="BD29" s="258"/>
      <c r="BE29" s="258"/>
      <c r="BF29" s="258"/>
      <c r="BG29" s="258"/>
      <c r="BH29" s="258"/>
      <c r="BI29" s="258"/>
      <c r="BJ29" s="258"/>
      <c r="BK29" s="258"/>
      <c r="BL29" s="258"/>
      <c r="BM29" s="258"/>
      <c r="BN29" s="258"/>
      <c r="BO29" s="258"/>
      <c r="BP29" s="258"/>
      <c r="BQ29" s="258"/>
      <c r="BR29" s="258"/>
      <c r="BS29" s="258"/>
      <c r="BT29" s="258"/>
      <c r="BU29" s="258"/>
      <c r="BV29" s="258"/>
      <c r="BW29" s="258"/>
      <c r="BX29" s="258"/>
      <c r="BY29" s="258"/>
      <c r="BZ29" s="258"/>
      <c r="CA29" s="258"/>
      <c r="CB29" s="258"/>
      <c r="CC29" s="258"/>
      <c r="CD29" s="258"/>
      <c r="CE29" s="258"/>
      <c r="CF29" s="258"/>
      <c r="CG29" s="258"/>
      <c r="CH29" s="258"/>
      <c r="CI29" s="258"/>
      <c r="CJ29" s="258"/>
      <c r="CK29" s="258"/>
      <c r="CL29" s="258"/>
      <c r="CM29" s="258"/>
      <c r="CN29" s="258"/>
      <c r="CO29" s="258"/>
      <c r="CP29" s="258"/>
      <c r="CQ29" s="258"/>
      <c r="CR29" s="258"/>
      <c r="CS29" s="258"/>
      <c r="CT29" s="258"/>
      <c r="CU29" s="258"/>
      <c r="CV29" s="258"/>
      <c r="CW29" s="258"/>
      <c r="CX29" s="258"/>
      <c r="CY29" s="258"/>
      <c r="CZ29" s="258"/>
      <c r="DA29" s="258"/>
      <c r="DB29" s="258"/>
      <c r="DC29" s="258"/>
      <c r="DD29" s="258"/>
      <c r="DE29" s="258"/>
      <c r="DF29" s="258"/>
      <c r="DG29" s="258"/>
      <c r="DH29" s="258"/>
      <c r="DI29" s="258"/>
      <c r="DJ29" s="258"/>
      <c r="DK29" s="258"/>
      <c r="DL29" s="258"/>
      <c r="DM29" s="258"/>
      <c r="DN29" s="258"/>
      <c r="DO29" s="258"/>
      <c r="DP29" s="258"/>
      <c r="DQ29" s="258"/>
      <c r="DR29" s="258"/>
      <c r="DS29" s="258"/>
      <c r="DT29" s="258"/>
      <c r="DU29" s="258"/>
      <c r="DV29" s="258"/>
      <c r="DW29" s="258"/>
      <c r="DX29" s="258"/>
      <c r="DY29" s="258"/>
      <c r="DZ29" s="258"/>
      <c r="EA29" s="258"/>
      <c r="EB29" s="258"/>
      <c r="EC29" s="258"/>
      <c r="ED29" s="258"/>
      <c r="EE29" s="258"/>
      <c r="EF29" s="258"/>
      <c r="EG29" s="258"/>
      <c r="EH29" s="258"/>
      <c r="EI29" s="258"/>
      <c r="EJ29" s="258"/>
      <c r="EK29" s="258"/>
      <c r="EL29" s="258"/>
      <c r="EM29" s="258"/>
      <c r="EN29" s="258"/>
      <c r="EO29" s="258"/>
      <c r="EP29" s="258"/>
      <c r="EQ29" s="258"/>
      <c r="ER29" s="258"/>
      <c r="ES29" s="258"/>
      <c r="ET29" s="258"/>
      <c r="EU29" s="258"/>
      <c r="EV29" s="258"/>
      <c r="EW29" s="258"/>
      <c r="EX29" s="258"/>
      <c r="EY29" s="258"/>
      <c r="EZ29" s="258"/>
      <c r="FA29" s="258"/>
      <c r="FB29" s="258"/>
      <c r="FC29" s="258"/>
      <c r="FD29" s="258"/>
      <c r="FE29" s="258"/>
      <c r="FF29" s="258"/>
      <c r="FG29" s="258"/>
      <c r="FH29" s="258"/>
      <c r="FI29" s="258"/>
      <c r="FJ29" s="258"/>
      <c r="FK29" s="258"/>
      <c r="FL29" s="258"/>
      <c r="FM29" s="258"/>
      <c r="FN29" s="258"/>
      <c r="FO29" s="258"/>
      <c r="FP29" s="258"/>
      <c r="FQ29" s="258"/>
      <c r="FR29" s="258"/>
      <c r="FS29" s="258"/>
      <c r="FT29" s="258"/>
      <c r="FU29" s="258"/>
      <c r="FV29" s="258"/>
      <c r="FW29" s="258"/>
      <c r="FX29" s="258"/>
      <c r="FY29" s="258"/>
      <c r="FZ29" s="258"/>
      <c r="GA29" s="258"/>
      <c r="GB29" s="258"/>
      <c r="GC29" s="258"/>
      <c r="GD29" s="258"/>
      <c r="GE29" s="258"/>
      <c r="GF29" s="258"/>
      <c r="GG29" s="258"/>
      <c r="GH29" s="258"/>
      <c r="GI29" s="258"/>
      <c r="GJ29" s="258"/>
      <c r="GK29" s="258"/>
      <c r="GL29" s="258"/>
      <c r="GM29" s="258"/>
      <c r="GN29" s="258"/>
      <c r="GO29" s="258"/>
      <c r="GP29" s="258"/>
      <c r="GQ29" s="258"/>
      <c r="GR29" s="258"/>
      <c r="GS29" s="258"/>
      <c r="GT29" s="258"/>
      <c r="GU29" s="258"/>
      <c r="GV29" s="258"/>
      <c r="GW29" s="258"/>
      <c r="GX29" s="258"/>
      <c r="GY29" s="258"/>
      <c r="GZ29" s="258"/>
      <c r="HA29" s="258"/>
      <c r="HB29" s="258"/>
      <c r="HC29" s="258"/>
      <c r="HD29" s="258"/>
      <c r="HE29" s="258"/>
      <c r="HF29" s="258"/>
      <c r="HG29" s="258"/>
      <c r="HH29" s="258"/>
      <c r="HI29" s="258"/>
      <c r="HJ29" s="258"/>
      <c r="HK29" s="258"/>
      <c r="HL29" s="258"/>
      <c r="HM29" s="258"/>
      <c r="HN29" s="258"/>
      <c r="HO29" s="258"/>
      <c r="HP29" s="258"/>
      <c r="HQ29" s="258"/>
      <c r="HR29" s="258"/>
      <c r="HS29" s="258"/>
      <c r="HT29" s="258"/>
      <c r="HU29" s="258"/>
      <c r="HV29" s="258"/>
      <c r="HW29" s="258"/>
      <c r="HX29" s="258"/>
      <c r="HY29" s="258"/>
      <c r="HZ29" s="258"/>
      <c r="IA29" s="258"/>
      <c r="IB29" s="258"/>
      <c r="IC29" s="258"/>
      <c r="ID29" s="258"/>
      <c r="IE29" s="258"/>
      <c r="IF29" s="258"/>
      <c r="IG29" s="258"/>
      <c r="IH29" s="258"/>
      <c r="II29" s="258"/>
      <c r="IJ29" s="258"/>
      <c r="IK29" s="258"/>
      <c r="IL29" s="258"/>
      <c r="IM29" s="258"/>
      <c r="IN29" s="258"/>
      <c r="IO29" s="258"/>
      <c r="IP29" s="258"/>
      <c r="IQ29" s="258"/>
      <c r="IR29" s="258"/>
      <c r="IS29" s="258"/>
      <c r="IT29" s="258"/>
      <c r="IU29" s="258"/>
      <c r="IV29" s="258"/>
      <c r="IW29" s="258"/>
    </row>
    <row r="30" spans="1:257" s="259" customFormat="1" ht="14.25" customHeight="1">
      <c r="A30" s="205" t="s">
        <v>1032</v>
      </c>
      <c r="B30" s="206">
        <v>26</v>
      </c>
      <c r="C30" s="260" t="s">
        <v>1027</v>
      </c>
      <c r="D30" s="260" t="s">
        <v>1033</v>
      </c>
      <c r="E30" s="261" t="s">
        <v>1083</v>
      </c>
      <c r="F30" s="260" t="s">
        <v>1035</v>
      </c>
      <c r="G30" s="246" t="s">
        <v>1094</v>
      </c>
      <c r="H30" s="250"/>
      <c r="I30" s="247" t="s">
        <v>1095</v>
      </c>
      <c r="J30" s="263"/>
      <c r="K30" s="249">
        <v>24</v>
      </c>
      <c r="L30" s="264">
        <v>0</v>
      </c>
      <c r="M30" s="215">
        <v>14.706899999999999</v>
      </c>
      <c r="N30" s="216">
        <v>14.706899999999999</v>
      </c>
      <c r="O30" s="217">
        <v>18.899999999999999</v>
      </c>
      <c r="P30" s="218">
        <v>18.899999999999999</v>
      </c>
      <c r="Q30" s="250"/>
      <c r="R30" s="250"/>
      <c r="S30" s="219">
        <v>59</v>
      </c>
      <c r="T30" s="250"/>
      <c r="U30" s="251"/>
      <c r="V30" s="251"/>
      <c r="W30" s="221">
        <f t="shared" si="0"/>
        <v>-3.0886118099999997</v>
      </c>
      <c r="X30" s="250"/>
      <c r="Y30" s="252"/>
      <c r="Z30" s="223" t="s">
        <v>1025</v>
      </c>
      <c r="AA30" s="253"/>
      <c r="AB30" s="262"/>
      <c r="AC30" s="255"/>
      <c r="AD30" s="255"/>
      <c r="AE30" s="256"/>
      <c r="AF30" s="257"/>
      <c r="AG30" s="257"/>
      <c r="AH30" s="257"/>
      <c r="AI30" s="257"/>
      <c r="AJ30" s="257"/>
      <c r="AK30" s="258"/>
      <c r="AL30" s="258"/>
      <c r="AM30" s="258"/>
      <c r="AN30" s="258"/>
      <c r="AO30" s="258"/>
      <c r="AP30" s="258"/>
      <c r="AQ30" s="258"/>
      <c r="AR30" s="258"/>
      <c r="AS30" s="258"/>
      <c r="AT30" s="258"/>
      <c r="AU30" s="258"/>
      <c r="AV30" s="258"/>
      <c r="AW30" s="258"/>
      <c r="AX30" s="258"/>
      <c r="AY30" s="258"/>
      <c r="AZ30" s="258"/>
      <c r="BA30" s="258"/>
      <c r="BB30" s="258"/>
      <c r="BC30" s="258"/>
      <c r="BD30" s="258"/>
      <c r="BE30" s="258"/>
      <c r="BF30" s="258"/>
      <c r="BG30" s="258"/>
      <c r="BH30" s="258"/>
      <c r="BI30" s="258"/>
      <c r="BJ30" s="258"/>
      <c r="BK30" s="258"/>
      <c r="BL30" s="258"/>
      <c r="BM30" s="258"/>
      <c r="BN30" s="258"/>
      <c r="BO30" s="258"/>
      <c r="BP30" s="258"/>
      <c r="BQ30" s="258"/>
      <c r="BR30" s="258"/>
      <c r="BS30" s="258"/>
      <c r="BT30" s="258"/>
      <c r="BU30" s="258"/>
      <c r="BV30" s="258"/>
      <c r="BW30" s="258"/>
      <c r="BX30" s="258"/>
      <c r="BY30" s="258"/>
      <c r="BZ30" s="258"/>
      <c r="CA30" s="258"/>
      <c r="CB30" s="258"/>
      <c r="CC30" s="258"/>
      <c r="CD30" s="258"/>
      <c r="CE30" s="258"/>
      <c r="CF30" s="258"/>
      <c r="CG30" s="258"/>
      <c r="CH30" s="258"/>
      <c r="CI30" s="258"/>
      <c r="CJ30" s="258"/>
      <c r="CK30" s="258"/>
      <c r="CL30" s="258"/>
      <c r="CM30" s="258"/>
      <c r="CN30" s="258"/>
      <c r="CO30" s="258"/>
      <c r="CP30" s="258"/>
      <c r="CQ30" s="258"/>
      <c r="CR30" s="258"/>
      <c r="CS30" s="258"/>
      <c r="CT30" s="258"/>
      <c r="CU30" s="258"/>
      <c r="CV30" s="258"/>
      <c r="CW30" s="258"/>
      <c r="CX30" s="258"/>
      <c r="CY30" s="258"/>
      <c r="CZ30" s="258"/>
      <c r="DA30" s="258"/>
      <c r="DB30" s="258"/>
      <c r="DC30" s="258"/>
      <c r="DD30" s="258"/>
      <c r="DE30" s="258"/>
      <c r="DF30" s="258"/>
      <c r="DG30" s="258"/>
      <c r="DH30" s="258"/>
      <c r="DI30" s="258"/>
      <c r="DJ30" s="258"/>
      <c r="DK30" s="258"/>
      <c r="DL30" s="258"/>
      <c r="DM30" s="258"/>
      <c r="DN30" s="258"/>
      <c r="DO30" s="258"/>
      <c r="DP30" s="258"/>
      <c r="DQ30" s="258"/>
      <c r="DR30" s="258"/>
      <c r="DS30" s="258"/>
      <c r="DT30" s="258"/>
      <c r="DU30" s="258"/>
      <c r="DV30" s="258"/>
      <c r="DW30" s="258"/>
      <c r="DX30" s="258"/>
      <c r="DY30" s="258"/>
      <c r="DZ30" s="258"/>
      <c r="EA30" s="258"/>
      <c r="EB30" s="258"/>
      <c r="EC30" s="258"/>
      <c r="ED30" s="258"/>
      <c r="EE30" s="258"/>
      <c r="EF30" s="258"/>
      <c r="EG30" s="258"/>
      <c r="EH30" s="258"/>
      <c r="EI30" s="258"/>
      <c r="EJ30" s="258"/>
      <c r="EK30" s="258"/>
      <c r="EL30" s="258"/>
      <c r="EM30" s="258"/>
      <c r="EN30" s="258"/>
      <c r="EO30" s="258"/>
      <c r="EP30" s="258"/>
      <c r="EQ30" s="258"/>
      <c r="ER30" s="258"/>
      <c r="ES30" s="258"/>
      <c r="ET30" s="258"/>
      <c r="EU30" s="258"/>
      <c r="EV30" s="258"/>
      <c r="EW30" s="258"/>
      <c r="EX30" s="258"/>
      <c r="EY30" s="258"/>
      <c r="EZ30" s="258"/>
      <c r="FA30" s="258"/>
      <c r="FB30" s="258"/>
      <c r="FC30" s="258"/>
      <c r="FD30" s="258"/>
      <c r="FE30" s="258"/>
      <c r="FF30" s="258"/>
      <c r="FG30" s="258"/>
      <c r="FH30" s="258"/>
      <c r="FI30" s="258"/>
      <c r="FJ30" s="258"/>
      <c r="FK30" s="258"/>
      <c r="FL30" s="258"/>
      <c r="FM30" s="258"/>
      <c r="FN30" s="258"/>
      <c r="FO30" s="258"/>
      <c r="FP30" s="258"/>
      <c r="FQ30" s="258"/>
      <c r="FR30" s="258"/>
      <c r="FS30" s="258"/>
      <c r="FT30" s="258"/>
      <c r="FU30" s="258"/>
      <c r="FV30" s="258"/>
      <c r="FW30" s="258"/>
      <c r="FX30" s="258"/>
      <c r="FY30" s="258"/>
      <c r="FZ30" s="258"/>
      <c r="GA30" s="258"/>
      <c r="GB30" s="258"/>
      <c r="GC30" s="258"/>
      <c r="GD30" s="258"/>
      <c r="GE30" s="258"/>
      <c r="GF30" s="258"/>
      <c r="GG30" s="258"/>
      <c r="GH30" s="258"/>
      <c r="GI30" s="258"/>
      <c r="GJ30" s="258"/>
      <c r="GK30" s="258"/>
      <c r="GL30" s="258"/>
      <c r="GM30" s="258"/>
      <c r="GN30" s="258"/>
      <c r="GO30" s="258"/>
      <c r="GP30" s="258"/>
      <c r="GQ30" s="258"/>
      <c r="GR30" s="258"/>
      <c r="GS30" s="258"/>
      <c r="GT30" s="258"/>
      <c r="GU30" s="258"/>
      <c r="GV30" s="258"/>
      <c r="GW30" s="258"/>
      <c r="GX30" s="258"/>
      <c r="GY30" s="258"/>
      <c r="GZ30" s="258"/>
      <c r="HA30" s="258"/>
      <c r="HB30" s="258"/>
      <c r="HC30" s="258"/>
      <c r="HD30" s="258"/>
      <c r="HE30" s="258"/>
      <c r="HF30" s="258"/>
      <c r="HG30" s="258"/>
      <c r="HH30" s="258"/>
      <c r="HI30" s="258"/>
      <c r="HJ30" s="258"/>
      <c r="HK30" s="258"/>
      <c r="HL30" s="258"/>
      <c r="HM30" s="258"/>
      <c r="HN30" s="258"/>
      <c r="HO30" s="258"/>
      <c r="HP30" s="258"/>
      <c r="HQ30" s="258"/>
      <c r="HR30" s="258"/>
      <c r="HS30" s="258"/>
      <c r="HT30" s="258"/>
      <c r="HU30" s="258"/>
      <c r="HV30" s="258"/>
      <c r="HW30" s="258"/>
      <c r="HX30" s="258"/>
      <c r="HY30" s="258"/>
      <c r="HZ30" s="258"/>
      <c r="IA30" s="258"/>
      <c r="IB30" s="258"/>
      <c r="IC30" s="258"/>
      <c r="ID30" s="258"/>
      <c r="IE30" s="258"/>
      <c r="IF30" s="258"/>
      <c r="IG30" s="258"/>
      <c r="IH30" s="258"/>
      <c r="II30" s="258"/>
      <c r="IJ30" s="258"/>
      <c r="IK30" s="258"/>
      <c r="IL30" s="258"/>
      <c r="IM30" s="258"/>
      <c r="IN30" s="258"/>
      <c r="IO30" s="258"/>
      <c r="IP30" s="258"/>
      <c r="IQ30" s="258"/>
      <c r="IR30" s="258"/>
      <c r="IS30" s="258"/>
      <c r="IT30" s="258"/>
      <c r="IU30" s="258"/>
      <c r="IV30" s="258"/>
      <c r="IW30" s="258"/>
    </row>
    <row r="31" spans="1:257" s="259" customFormat="1" ht="14.25" customHeight="1">
      <c r="A31" s="205" t="s">
        <v>1032</v>
      </c>
      <c r="B31" s="206">
        <v>27</v>
      </c>
      <c r="C31" s="260" t="s">
        <v>1027</v>
      </c>
      <c r="D31" s="260" t="s">
        <v>1033</v>
      </c>
      <c r="E31" s="261" t="s">
        <v>1034</v>
      </c>
      <c r="F31" s="260" t="s">
        <v>1035</v>
      </c>
      <c r="G31" s="246" t="s">
        <v>1096</v>
      </c>
      <c r="H31" s="250"/>
      <c r="I31" s="247" t="s">
        <v>1097</v>
      </c>
      <c r="J31" s="212"/>
      <c r="K31" s="249">
        <v>48</v>
      </c>
      <c r="L31" s="214">
        <v>0.19996919996919982</v>
      </c>
      <c r="M31" s="215">
        <v>25.973999999999997</v>
      </c>
      <c r="N31" s="216">
        <v>20.78</v>
      </c>
      <c r="O31" s="217">
        <v>24.5</v>
      </c>
      <c r="P31" s="221">
        <v>16</v>
      </c>
      <c r="Q31" s="250"/>
      <c r="R31" s="250"/>
      <c r="S31" s="219">
        <v>32</v>
      </c>
      <c r="T31" s="250"/>
      <c r="U31" s="251"/>
      <c r="V31" s="251"/>
      <c r="W31" s="221">
        <f t="shared" si="0"/>
        <v>6.3405780000000007</v>
      </c>
      <c r="X31" s="250"/>
      <c r="Y31" s="252"/>
      <c r="Z31" s="223" t="s">
        <v>1038</v>
      </c>
      <c r="AA31" s="253"/>
      <c r="AB31" s="262"/>
      <c r="AC31" s="255"/>
      <c r="AD31" s="255"/>
      <c r="AE31" s="256"/>
      <c r="AF31" s="257"/>
      <c r="AG31" s="257"/>
      <c r="AH31" s="257"/>
      <c r="AI31" s="257"/>
      <c r="AJ31" s="257"/>
      <c r="AK31" s="258"/>
      <c r="AL31" s="258"/>
      <c r="AM31" s="258"/>
      <c r="AN31" s="258"/>
      <c r="AO31" s="258"/>
      <c r="AP31" s="258"/>
      <c r="AQ31" s="258"/>
      <c r="AR31" s="258"/>
      <c r="AS31" s="258"/>
      <c r="AT31" s="258"/>
      <c r="AU31" s="258"/>
      <c r="AV31" s="258"/>
      <c r="AW31" s="258"/>
      <c r="AX31" s="258"/>
      <c r="AY31" s="258"/>
      <c r="AZ31" s="258"/>
      <c r="BA31" s="258"/>
      <c r="BB31" s="258"/>
      <c r="BC31" s="258"/>
      <c r="BD31" s="258"/>
      <c r="BE31" s="258"/>
      <c r="BF31" s="258"/>
      <c r="BG31" s="258"/>
      <c r="BH31" s="258"/>
      <c r="BI31" s="258"/>
      <c r="BJ31" s="258"/>
      <c r="BK31" s="258"/>
      <c r="BL31" s="258"/>
      <c r="BM31" s="258"/>
      <c r="BN31" s="258"/>
      <c r="BO31" s="258"/>
      <c r="BP31" s="258"/>
      <c r="BQ31" s="258"/>
      <c r="BR31" s="258"/>
      <c r="BS31" s="258"/>
      <c r="BT31" s="258"/>
      <c r="BU31" s="258"/>
      <c r="BV31" s="258"/>
      <c r="BW31" s="258"/>
      <c r="BX31" s="258"/>
      <c r="BY31" s="258"/>
      <c r="BZ31" s="258"/>
      <c r="CA31" s="258"/>
      <c r="CB31" s="258"/>
      <c r="CC31" s="258"/>
      <c r="CD31" s="258"/>
      <c r="CE31" s="258"/>
      <c r="CF31" s="258"/>
      <c r="CG31" s="258"/>
      <c r="CH31" s="258"/>
      <c r="CI31" s="258"/>
      <c r="CJ31" s="258"/>
      <c r="CK31" s="258"/>
      <c r="CL31" s="258"/>
      <c r="CM31" s="258"/>
      <c r="CN31" s="258"/>
      <c r="CO31" s="258"/>
      <c r="CP31" s="258"/>
      <c r="CQ31" s="258"/>
      <c r="CR31" s="258"/>
      <c r="CS31" s="258"/>
      <c r="CT31" s="258"/>
      <c r="CU31" s="258"/>
      <c r="CV31" s="258"/>
      <c r="CW31" s="258"/>
      <c r="CX31" s="258"/>
      <c r="CY31" s="258"/>
      <c r="CZ31" s="258"/>
      <c r="DA31" s="258"/>
      <c r="DB31" s="258"/>
      <c r="DC31" s="258"/>
      <c r="DD31" s="258"/>
      <c r="DE31" s="258"/>
      <c r="DF31" s="258"/>
      <c r="DG31" s="258"/>
      <c r="DH31" s="258"/>
      <c r="DI31" s="258"/>
      <c r="DJ31" s="258"/>
      <c r="DK31" s="258"/>
      <c r="DL31" s="258"/>
      <c r="DM31" s="258"/>
      <c r="DN31" s="258"/>
      <c r="DO31" s="258"/>
      <c r="DP31" s="258"/>
      <c r="DQ31" s="258"/>
      <c r="DR31" s="258"/>
      <c r="DS31" s="258"/>
      <c r="DT31" s="258"/>
      <c r="DU31" s="258"/>
      <c r="DV31" s="258"/>
      <c r="DW31" s="258"/>
      <c r="DX31" s="258"/>
      <c r="DY31" s="258"/>
      <c r="DZ31" s="258"/>
      <c r="EA31" s="258"/>
      <c r="EB31" s="258"/>
      <c r="EC31" s="258"/>
      <c r="ED31" s="258"/>
      <c r="EE31" s="258"/>
      <c r="EF31" s="258"/>
      <c r="EG31" s="258"/>
      <c r="EH31" s="258"/>
      <c r="EI31" s="258"/>
      <c r="EJ31" s="258"/>
      <c r="EK31" s="258"/>
      <c r="EL31" s="258"/>
      <c r="EM31" s="258"/>
      <c r="EN31" s="258"/>
      <c r="EO31" s="258"/>
      <c r="EP31" s="258"/>
      <c r="EQ31" s="258"/>
      <c r="ER31" s="258"/>
      <c r="ES31" s="258"/>
      <c r="ET31" s="258"/>
      <c r="EU31" s="258"/>
      <c r="EV31" s="258"/>
      <c r="EW31" s="258"/>
      <c r="EX31" s="258"/>
      <c r="EY31" s="258"/>
      <c r="EZ31" s="258"/>
      <c r="FA31" s="258"/>
      <c r="FB31" s="258"/>
      <c r="FC31" s="258"/>
      <c r="FD31" s="258"/>
      <c r="FE31" s="258"/>
      <c r="FF31" s="258"/>
      <c r="FG31" s="258"/>
      <c r="FH31" s="258"/>
      <c r="FI31" s="258"/>
      <c r="FJ31" s="258"/>
      <c r="FK31" s="258"/>
      <c r="FL31" s="258"/>
      <c r="FM31" s="258"/>
      <c r="FN31" s="258"/>
      <c r="FO31" s="258"/>
      <c r="FP31" s="258"/>
      <c r="FQ31" s="258"/>
      <c r="FR31" s="258"/>
      <c r="FS31" s="258"/>
      <c r="FT31" s="258"/>
      <c r="FU31" s="258"/>
      <c r="FV31" s="258"/>
      <c r="FW31" s="258"/>
      <c r="FX31" s="258"/>
      <c r="FY31" s="258"/>
      <c r="FZ31" s="258"/>
      <c r="GA31" s="258"/>
      <c r="GB31" s="258"/>
      <c r="GC31" s="258"/>
      <c r="GD31" s="258"/>
      <c r="GE31" s="258"/>
      <c r="GF31" s="258"/>
      <c r="GG31" s="258"/>
      <c r="GH31" s="258"/>
      <c r="GI31" s="258"/>
      <c r="GJ31" s="258"/>
      <c r="GK31" s="258"/>
      <c r="GL31" s="258"/>
      <c r="GM31" s="258"/>
      <c r="GN31" s="258"/>
      <c r="GO31" s="258"/>
      <c r="GP31" s="258"/>
      <c r="GQ31" s="258"/>
      <c r="GR31" s="258"/>
      <c r="GS31" s="258"/>
      <c r="GT31" s="258"/>
      <c r="GU31" s="258"/>
      <c r="GV31" s="258"/>
      <c r="GW31" s="258"/>
      <c r="GX31" s="258"/>
      <c r="GY31" s="258"/>
      <c r="GZ31" s="258"/>
      <c r="HA31" s="258"/>
      <c r="HB31" s="258"/>
      <c r="HC31" s="258"/>
      <c r="HD31" s="258"/>
      <c r="HE31" s="258"/>
      <c r="HF31" s="258"/>
      <c r="HG31" s="258"/>
      <c r="HH31" s="258"/>
      <c r="HI31" s="258"/>
      <c r="HJ31" s="258"/>
      <c r="HK31" s="258"/>
      <c r="HL31" s="258"/>
      <c r="HM31" s="258"/>
      <c r="HN31" s="258"/>
      <c r="HO31" s="258"/>
      <c r="HP31" s="258"/>
      <c r="HQ31" s="258"/>
      <c r="HR31" s="258"/>
      <c r="HS31" s="258"/>
      <c r="HT31" s="258"/>
      <c r="HU31" s="258"/>
      <c r="HV31" s="258"/>
      <c r="HW31" s="258"/>
      <c r="HX31" s="258"/>
      <c r="HY31" s="258"/>
      <c r="HZ31" s="258"/>
      <c r="IA31" s="258"/>
      <c r="IB31" s="258"/>
      <c r="IC31" s="258"/>
      <c r="ID31" s="258"/>
      <c r="IE31" s="258"/>
      <c r="IF31" s="258"/>
      <c r="IG31" s="258"/>
      <c r="IH31" s="258"/>
      <c r="II31" s="258"/>
      <c r="IJ31" s="258"/>
      <c r="IK31" s="258"/>
      <c r="IL31" s="258"/>
      <c r="IM31" s="258"/>
      <c r="IN31" s="258"/>
      <c r="IO31" s="258"/>
      <c r="IP31" s="258"/>
      <c r="IQ31" s="258"/>
      <c r="IR31" s="258"/>
      <c r="IS31" s="258"/>
      <c r="IT31" s="258"/>
      <c r="IU31" s="258"/>
      <c r="IV31" s="258"/>
      <c r="IW31" s="258"/>
    </row>
    <row r="32" spans="1:257" s="277" customFormat="1" ht="18.75" customHeight="1">
      <c r="A32" s="267"/>
      <c r="B32" s="268"/>
      <c r="C32" s="269"/>
      <c r="D32" s="260"/>
      <c r="E32" s="261"/>
      <c r="F32" s="260"/>
      <c r="G32" s="212"/>
      <c r="H32" s="250"/>
      <c r="I32" s="247"/>
      <c r="J32" s="259"/>
      <c r="K32" s="270"/>
      <c r="L32" s="264"/>
      <c r="M32" s="271"/>
      <c r="N32" s="272"/>
      <c r="O32" s="250"/>
      <c r="P32" s="273"/>
      <c r="Q32" s="250"/>
      <c r="R32" s="250"/>
      <c r="S32" s="274"/>
      <c r="T32" s="250"/>
      <c r="U32" s="251"/>
      <c r="V32" s="251"/>
      <c r="W32" s="253"/>
      <c r="X32" s="250"/>
      <c r="Y32" s="252"/>
      <c r="Z32" s="253"/>
      <c r="AA32" s="253"/>
      <c r="AB32" s="262"/>
      <c r="AC32" s="255"/>
      <c r="AD32" s="255"/>
      <c r="AE32" s="258"/>
      <c r="AF32" s="275"/>
      <c r="AG32" s="275"/>
      <c r="AH32" s="275"/>
      <c r="AI32" s="275"/>
      <c r="AJ32" s="275"/>
      <c r="AK32" s="276"/>
      <c r="AL32" s="276"/>
      <c r="AM32" s="276"/>
      <c r="AN32" s="276"/>
      <c r="AO32" s="276"/>
      <c r="AP32" s="276"/>
      <c r="AQ32" s="276"/>
      <c r="AR32" s="276"/>
      <c r="AS32" s="276"/>
      <c r="AT32" s="276"/>
      <c r="AU32" s="276"/>
      <c r="AV32" s="276"/>
      <c r="AW32" s="276"/>
      <c r="AX32" s="276"/>
      <c r="AY32" s="276"/>
      <c r="AZ32" s="276"/>
      <c r="BA32" s="276"/>
      <c r="BB32" s="276"/>
      <c r="BC32" s="276"/>
      <c r="BD32" s="276"/>
      <c r="BE32" s="276"/>
      <c r="BF32" s="276"/>
      <c r="BG32" s="276"/>
      <c r="BH32" s="276"/>
      <c r="BI32" s="276"/>
      <c r="BJ32" s="276"/>
      <c r="BK32" s="276"/>
      <c r="BL32" s="276"/>
      <c r="BM32" s="276"/>
      <c r="BN32" s="276"/>
      <c r="BO32" s="276"/>
      <c r="BP32" s="276"/>
      <c r="BQ32" s="276"/>
      <c r="BR32" s="276"/>
      <c r="BS32" s="276"/>
      <c r="BT32" s="276"/>
      <c r="BU32" s="276"/>
      <c r="BV32" s="276"/>
      <c r="BW32" s="276"/>
      <c r="BX32" s="276"/>
      <c r="BY32" s="276"/>
      <c r="BZ32" s="276"/>
      <c r="CA32" s="276"/>
      <c r="CB32" s="276"/>
      <c r="CC32" s="276"/>
      <c r="CD32" s="276"/>
      <c r="CE32" s="276"/>
      <c r="CF32" s="276"/>
      <c r="CG32" s="276"/>
      <c r="CH32" s="276"/>
      <c r="CI32" s="276"/>
      <c r="CJ32" s="276"/>
      <c r="CK32" s="276"/>
      <c r="CL32" s="276"/>
      <c r="CM32" s="276"/>
      <c r="CN32" s="276"/>
      <c r="CO32" s="276"/>
      <c r="CP32" s="276"/>
      <c r="CQ32" s="276"/>
      <c r="CR32" s="276"/>
      <c r="CS32" s="276"/>
      <c r="CT32" s="276"/>
      <c r="CU32" s="276"/>
      <c r="CV32" s="276"/>
      <c r="CW32" s="276"/>
      <c r="CX32" s="276"/>
      <c r="CY32" s="276"/>
      <c r="CZ32" s="276"/>
      <c r="DA32" s="276"/>
      <c r="DB32" s="276"/>
      <c r="DC32" s="276"/>
      <c r="DD32" s="276"/>
      <c r="DE32" s="276"/>
      <c r="DF32" s="276"/>
      <c r="DG32" s="276"/>
      <c r="DH32" s="276"/>
      <c r="DI32" s="276"/>
      <c r="DJ32" s="276"/>
      <c r="DK32" s="276"/>
      <c r="DL32" s="276"/>
      <c r="DM32" s="276"/>
      <c r="DN32" s="276"/>
      <c r="DO32" s="276"/>
      <c r="DP32" s="276"/>
      <c r="DQ32" s="276"/>
      <c r="DR32" s="276"/>
      <c r="DS32" s="276"/>
      <c r="DT32" s="276"/>
      <c r="DU32" s="276"/>
      <c r="DV32" s="276"/>
      <c r="DW32" s="276"/>
      <c r="DX32" s="276"/>
      <c r="DY32" s="276"/>
      <c r="DZ32" s="276"/>
      <c r="EA32" s="276"/>
      <c r="EB32" s="276"/>
      <c r="EC32" s="276"/>
      <c r="ED32" s="276"/>
      <c r="EE32" s="276"/>
      <c r="EF32" s="276"/>
      <c r="EG32" s="276"/>
      <c r="EH32" s="276"/>
      <c r="EI32" s="276"/>
      <c r="EJ32" s="276"/>
      <c r="EK32" s="276"/>
      <c r="EL32" s="276"/>
      <c r="EM32" s="276"/>
      <c r="EN32" s="276"/>
      <c r="EO32" s="276"/>
      <c r="EP32" s="276"/>
      <c r="EQ32" s="276"/>
      <c r="ER32" s="276"/>
      <c r="ES32" s="276"/>
      <c r="ET32" s="276"/>
      <c r="EU32" s="276"/>
      <c r="EV32" s="276"/>
      <c r="EW32" s="276"/>
      <c r="EX32" s="276"/>
      <c r="EY32" s="276"/>
      <c r="EZ32" s="276"/>
      <c r="FA32" s="276"/>
      <c r="FB32" s="276"/>
      <c r="FC32" s="276"/>
      <c r="FD32" s="276"/>
      <c r="FE32" s="276"/>
      <c r="FF32" s="276"/>
      <c r="FG32" s="276"/>
      <c r="FH32" s="276"/>
      <c r="FI32" s="276"/>
      <c r="FJ32" s="276"/>
      <c r="FK32" s="276"/>
      <c r="FL32" s="276"/>
      <c r="FM32" s="276"/>
      <c r="FN32" s="276"/>
      <c r="FO32" s="276"/>
      <c r="FP32" s="276"/>
      <c r="FQ32" s="276"/>
      <c r="FR32" s="276"/>
      <c r="FS32" s="276"/>
      <c r="FT32" s="276"/>
      <c r="FU32" s="276"/>
      <c r="FV32" s="276"/>
      <c r="FW32" s="276"/>
      <c r="FX32" s="276"/>
      <c r="FY32" s="276"/>
      <c r="FZ32" s="276"/>
      <c r="GA32" s="276"/>
      <c r="GB32" s="276"/>
      <c r="GC32" s="276"/>
      <c r="GD32" s="276"/>
      <c r="GE32" s="276"/>
      <c r="GF32" s="276"/>
      <c r="GG32" s="276"/>
      <c r="GH32" s="276"/>
      <c r="GI32" s="276"/>
      <c r="GJ32" s="276"/>
      <c r="GK32" s="276"/>
      <c r="GL32" s="276"/>
      <c r="GM32" s="276"/>
      <c r="GN32" s="276"/>
      <c r="GO32" s="276"/>
      <c r="GP32" s="276"/>
      <c r="GQ32" s="276"/>
      <c r="GR32" s="276"/>
      <c r="GS32" s="276"/>
      <c r="GT32" s="276"/>
      <c r="GU32" s="276"/>
      <c r="GV32" s="276"/>
      <c r="GW32" s="276"/>
      <c r="GX32" s="276"/>
      <c r="GY32" s="276"/>
      <c r="GZ32" s="276"/>
      <c r="HA32" s="276"/>
      <c r="HB32" s="276"/>
      <c r="HC32" s="276"/>
      <c r="HD32" s="276"/>
      <c r="HE32" s="276"/>
      <c r="HF32" s="276"/>
      <c r="HG32" s="276"/>
      <c r="HH32" s="276"/>
      <c r="HI32" s="276"/>
      <c r="HJ32" s="276"/>
      <c r="HK32" s="276"/>
      <c r="HL32" s="276"/>
      <c r="HM32" s="276"/>
      <c r="HN32" s="276"/>
      <c r="HO32" s="276"/>
      <c r="HP32" s="276"/>
      <c r="HQ32" s="276"/>
      <c r="HR32" s="276"/>
      <c r="HS32" s="276"/>
      <c r="HT32" s="276"/>
      <c r="HU32" s="276"/>
      <c r="HV32" s="276"/>
      <c r="HW32" s="276"/>
      <c r="HX32" s="276"/>
      <c r="HY32" s="276"/>
      <c r="HZ32" s="276"/>
      <c r="IA32" s="276"/>
      <c r="IB32" s="276"/>
      <c r="IC32" s="276"/>
      <c r="ID32" s="276"/>
      <c r="IE32" s="276"/>
      <c r="IF32" s="276"/>
      <c r="IG32" s="276"/>
      <c r="IH32" s="276"/>
      <c r="II32" s="276"/>
      <c r="IJ32" s="276"/>
      <c r="IK32" s="276"/>
      <c r="IL32" s="276"/>
      <c r="IM32" s="276"/>
      <c r="IN32" s="276"/>
      <c r="IO32" s="276"/>
      <c r="IP32" s="276"/>
      <c r="IQ32" s="276"/>
      <c r="IR32" s="276"/>
      <c r="IS32" s="276"/>
      <c r="IT32" s="276"/>
      <c r="IU32" s="276"/>
      <c r="IV32" s="276"/>
      <c r="IW32" s="276"/>
    </row>
    <row r="33" spans="1:257" s="277" customFormat="1" ht="18.75" customHeight="1">
      <c r="A33" s="267"/>
      <c r="B33" s="268"/>
      <c r="C33" s="269"/>
      <c r="D33" s="260"/>
      <c r="E33" s="261"/>
      <c r="F33" s="260"/>
      <c r="G33" s="212"/>
      <c r="H33" s="250"/>
      <c r="I33" s="247"/>
      <c r="J33" s="259"/>
      <c r="K33" s="270"/>
      <c r="L33" s="264"/>
      <c r="M33" s="271"/>
      <c r="N33" s="272"/>
      <c r="O33" s="250"/>
      <c r="P33" s="273"/>
      <c r="Q33" s="250"/>
      <c r="R33" s="250"/>
      <c r="S33" s="274"/>
      <c r="T33" s="250"/>
      <c r="U33" s="251"/>
      <c r="V33" s="251"/>
      <c r="W33" s="253"/>
      <c r="X33" s="250"/>
      <c r="Y33" s="252"/>
      <c r="Z33" s="253"/>
      <c r="AA33" s="253"/>
      <c r="AB33" s="262"/>
      <c r="AC33" s="255"/>
      <c r="AD33" s="255"/>
      <c r="AE33" s="258"/>
      <c r="AF33" s="275"/>
      <c r="AG33" s="275"/>
      <c r="AH33" s="275"/>
      <c r="AI33" s="275"/>
      <c r="AJ33" s="275"/>
      <c r="AK33" s="276"/>
      <c r="AL33" s="276"/>
      <c r="AM33" s="276"/>
      <c r="AN33" s="276"/>
      <c r="AO33" s="276"/>
      <c r="AP33" s="276"/>
      <c r="AQ33" s="276"/>
      <c r="AR33" s="276"/>
      <c r="AS33" s="276"/>
      <c r="AT33" s="276"/>
      <c r="AU33" s="276"/>
      <c r="AV33" s="276"/>
      <c r="AW33" s="276"/>
      <c r="AX33" s="276"/>
      <c r="AY33" s="276"/>
      <c r="AZ33" s="276"/>
      <c r="BA33" s="276"/>
      <c r="BB33" s="276"/>
      <c r="BC33" s="276"/>
      <c r="BD33" s="276"/>
      <c r="BE33" s="276"/>
      <c r="BF33" s="276"/>
      <c r="BG33" s="276"/>
      <c r="BH33" s="276"/>
      <c r="BI33" s="276"/>
      <c r="BJ33" s="276"/>
      <c r="BK33" s="276"/>
      <c r="BL33" s="276"/>
      <c r="BM33" s="276"/>
      <c r="BN33" s="276"/>
      <c r="BO33" s="276"/>
      <c r="BP33" s="276"/>
      <c r="BQ33" s="276"/>
      <c r="BR33" s="276"/>
      <c r="BS33" s="276"/>
      <c r="BT33" s="276"/>
      <c r="BU33" s="276"/>
      <c r="BV33" s="276"/>
      <c r="BW33" s="276"/>
      <c r="BX33" s="276"/>
      <c r="BY33" s="276"/>
      <c r="BZ33" s="276"/>
      <c r="CA33" s="276"/>
      <c r="CB33" s="276"/>
      <c r="CC33" s="276"/>
      <c r="CD33" s="276"/>
      <c r="CE33" s="276"/>
      <c r="CF33" s="276"/>
      <c r="CG33" s="276"/>
      <c r="CH33" s="276"/>
      <c r="CI33" s="276"/>
      <c r="CJ33" s="276"/>
      <c r="CK33" s="276"/>
      <c r="CL33" s="276"/>
      <c r="CM33" s="276"/>
      <c r="CN33" s="276"/>
      <c r="CO33" s="276"/>
      <c r="CP33" s="276"/>
      <c r="CQ33" s="276"/>
      <c r="CR33" s="276"/>
      <c r="CS33" s="276"/>
      <c r="CT33" s="276"/>
      <c r="CU33" s="276"/>
      <c r="CV33" s="276"/>
      <c r="CW33" s="276"/>
      <c r="CX33" s="276"/>
      <c r="CY33" s="276"/>
      <c r="CZ33" s="276"/>
      <c r="DA33" s="276"/>
      <c r="DB33" s="276"/>
      <c r="DC33" s="276"/>
      <c r="DD33" s="276"/>
      <c r="DE33" s="276"/>
      <c r="DF33" s="276"/>
      <c r="DG33" s="276"/>
      <c r="DH33" s="276"/>
      <c r="DI33" s="276"/>
      <c r="DJ33" s="276"/>
      <c r="DK33" s="276"/>
      <c r="DL33" s="276"/>
      <c r="DM33" s="276"/>
      <c r="DN33" s="276"/>
      <c r="DO33" s="276"/>
      <c r="DP33" s="276"/>
      <c r="DQ33" s="276"/>
      <c r="DR33" s="276"/>
      <c r="DS33" s="276"/>
      <c r="DT33" s="276"/>
      <c r="DU33" s="276"/>
      <c r="DV33" s="276"/>
      <c r="DW33" s="276"/>
      <c r="DX33" s="276"/>
      <c r="DY33" s="276"/>
      <c r="DZ33" s="276"/>
      <c r="EA33" s="276"/>
      <c r="EB33" s="276"/>
      <c r="EC33" s="276"/>
      <c r="ED33" s="276"/>
      <c r="EE33" s="276"/>
      <c r="EF33" s="276"/>
      <c r="EG33" s="276"/>
      <c r="EH33" s="276"/>
      <c r="EI33" s="276"/>
      <c r="EJ33" s="276"/>
      <c r="EK33" s="276"/>
      <c r="EL33" s="276"/>
      <c r="EM33" s="276"/>
      <c r="EN33" s="276"/>
      <c r="EO33" s="276"/>
      <c r="EP33" s="276"/>
      <c r="EQ33" s="276"/>
      <c r="ER33" s="276"/>
      <c r="ES33" s="276"/>
      <c r="ET33" s="276"/>
      <c r="EU33" s="276"/>
      <c r="EV33" s="276"/>
      <c r="EW33" s="276"/>
      <c r="EX33" s="276"/>
      <c r="EY33" s="276"/>
      <c r="EZ33" s="276"/>
      <c r="FA33" s="276"/>
      <c r="FB33" s="276"/>
      <c r="FC33" s="276"/>
      <c r="FD33" s="276"/>
      <c r="FE33" s="276"/>
      <c r="FF33" s="276"/>
      <c r="FG33" s="276"/>
      <c r="FH33" s="276"/>
      <c r="FI33" s="276"/>
      <c r="FJ33" s="276"/>
      <c r="FK33" s="276"/>
      <c r="FL33" s="276"/>
      <c r="FM33" s="276"/>
      <c r="FN33" s="276"/>
      <c r="FO33" s="276"/>
      <c r="FP33" s="276"/>
      <c r="FQ33" s="276"/>
      <c r="FR33" s="276"/>
      <c r="FS33" s="276"/>
      <c r="FT33" s="276"/>
      <c r="FU33" s="276"/>
      <c r="FV33" s="276"/>
      <c r="FW33" s="276"/>
      <c r="FX33" s="276"/>
      <c r="FY33" s="276"/>
      <c r="FZ33" s="276"/>
      <c r="GA33" s="276"/>
      <c r="GB33" s="276"/>
      <c r="GC33" s="276"/>
      <c r="GD33" s="276"/>
      <c r="GE33" s="276"/>
      <c r="GF33" s="276"/>
      <c r="GG33" s="276"/>
      <c r="GH33" s="276"/>
      <c r="GI33" s="276"/>
      <c r="GJ33" s="276"/>
      <c r="GK33" s="276"/>
      <c r="GL33" s="276"/>
      <c r="GM33" s="276"/>
      <c r="GN33" s="276"/>
      <c r="GO33" s="276"/>
      <c r="GP33" s="276"/>
      <c r="GQ33" s="276"/>
      <c r="GR33" s="276"/>
      <c r="GS33" s="276"/>
      <c r="GT33" s="276"/>
      <c r="GU33" s="276"/>
      <c r="GV33" s="276"/>
      <c r="GW33" s="276"/>
      <c r="GX33" s="276"/>
      <c r="GY33" s="276"/>
      <c r="GZ33" s="276"/>
      <c r="HA33" s="276"/>
      <c r="HB33" s="276"/>
      <c r="HC33" s="276"/>
      <c r="HD33" s="276"/>
      <c r="HE33" s="276"/>
      <c r="HF33" s="276"/>
      <c r="HG33" s="276"/>
      <c r="HH33" s="276"/>
      <c r="HI33" s="276"/>
      <c r="HJ33" s="276"/>
      <c r="HK33" s="276"/>
      <c r="HL33" s="276"/>
      <c r="HM33" s="276"/>
      <c r="HN33" s="276"/>
      <c r="HO33" s="276"/>
      <c r="HP33" s="276"/>
      <c r="HQ33" s="276"/>
      <c r="HR33" s="276"/>
      <c r="HS33" s="276"/>
      <c r="HT33" s="276"/>
      <c r="HU33" s="276"/>
      <c r="HV33" s="276"/>
      <c r="HW33" s="276"/>
      <c r="HX33" s="276"/>
      <c r="HY33" s="276"/>
      <c r="HZ33" s="276"/>
      <c r="IA33" s="276"/>
      <c r="IB33" s="276"/>
      <c r="IC33" s="276"/>
      <c r="ID33" s="276"/>
      <c r="IE33" s="276"/>
      <c r="IF33" s="276"/>
      <c r="IG33" s="276"/>
      <c r="IH33" s="276"/>
      <c r="II33" s="276"/>
      <c r="IJ33" s="276"/>
      <c r="IK33" s="276"/>
      <c r="IL33" s="276"/>
      <c r="IM33" s="276"/>
      <c r="IN33" s="276"/>
      <c r="IO33" s="276"/>
      <c r="IP33" s="276"/>
      <c r="IQ33" s="276"/>
      <c r="IR33" s="276"/>
      <c r="IS33" s="276"/>
      <c r="IT33" s="276"/>
      <c r="IU33" s="276"/>
      <c r="IV33" s="276"/>
      <c r="IW33" s="276"/>
    </row>
    <row r="34" spans="1:257" s="277" customFormat="1" ht="18.75" customHeight="1">
      <c r="A34" s="267"/>
      <c r="B34" s="268"/>
      <c r="C34" s="269"/>
      <c r="D34" s="260"/>
      <c r="E34" s="261"/>
      <c r="F34" s="260"/>
      <c r="G34" s="212"/>
      <c r="H34" s="250"/>
      <c r="I34" s="247"/>
      <c r="J34" s="259"/>
      <c r="K34" s="270"/>
      <c r="L34" s="264"/>
      <c r="M34" s="271"/>
      <c r="N34" s="272"/>
      <c r="O34" s="250"/>
      <c r="P34" s="273"/>
      <c r="Q34" s="250"/>
      <c r="R34" s="250"/>
      <c r="S34" s="274"/>
      <c r="T34" s="250"/>
      <c r="U34" s="251"/>
      <c r="V34" s="251"/>
      <c r="W34" s="253"/>
      <c r="X34" s="250"/>
      <c r="Y34" s="252"/>
      <c r="Z34" s="253"/>
      <c r="AA34" s="253"/>
      <c r="AB34" s="262"/>
      <c r="AC34" s="255"/>
      <c r="AD34" s="255"/>
      <c r="AE34" s="258"/>
      <c r="AF34" s="275"/>
      <c r="AG34" s="275"/>
      <c r="AH34" s="275"/>
      <c r="AI34" s="275"/>
      <c r="AJ34" s="275"/>
      <c r="AK34" s="276"/>
      <c r="AL34" s="276"/>
      <c r="AM34" s="276"/>
      <c r="AN34" s="276"/>
      <c r="AO34" s="276"/>
      <c r="AP34" s="276"/>
      <c r="AQ34" s="276"/>
      <c r="AR34" s="276"/>
      <c r="AS34" s="276"/>
      <c r="AT34" s="276"/>
      <c r="AU34" s="276"/>
      <c r="AV34" s="276"/>
      <c r="AW34" s="276"/>
      <c r="AX34" s="276"/>
      <c r="AY34" s="276"/>
      <c r="AZ34" s="276"/>
      <c r="BA34" s="276"/>
      <c r="BB34" s="276"/>
      <c r="BC34" s="276"/>
      <c r="BD34" s="276"/>
      <c r="BE34" s="276"/>
      <c r="BF34" s="276"/>
      <c r="BG34" s="276"/>
      <c r="BH34" s="276"/>
      <c r="BI34" s="276"/>
      <c r="BJ34" s="276"/>
      <c r="BK34" s="276"/>
      <c r="BL34" s="276"/>
      <c r="BM34" s="276"/>
      <c r="BN34" s="276"/>
      <c r="BO34" s="276"/>
      <c r="BP34" s="276"/>
      <c r="BQ34" s="276"/>
      <c r="BR34" s="276"/>
      <c r="BS34" s="276"/>
      <c r="BT34" s="276"/>
      <c r="BU34" s="276"/>
      <c r="BV34" s="276"/>
      <c r="BW34" s="276"/>
      <c r="BX34" s="276"/>
      <c r="BY34" s="276"/>
      <c r="BZ34" s="276"/>
      <c r="CA34" s="276"/>
      <c r="CB34" s="276"/>
      <c r="CC34" s="276"/>
      <c r="CD34" s="276"/>
      <c r="CE34" s="276"/>
      <c r="CF34" s="276"/>
      <c r="CG34" s="276"/>
      <c r="CH34" s="276"/>
      <c r="CI34" s="276"/>
      <c r="CJ34" s="276"/>
      <c r="CK34" s="276"/>
      <c r="CL34" s="276"/>
      <c r="CM34" s="276"/>
      <c r="CN34" s="276"/>
      <c r="CO34" s="276"/>
      <c r="CP34" s="276"/>
      <c r="CQ34" s="276"/>
      <c r="CR34" s="276"/>
      <c r="CS34" s="276"/>
      <c r="CT34" s="276"/>
      <c r="CU34" s="276"/>
      <c r="CV34" s="276"/>
      <c r="CW34" s="276"/>
      <c r="CX34" s="276"/>
      <c r="CY34" s="276"/>
      <c r="CZ34" s="276"/>
      <c r="DA34" s="276"/>
      <c r="DB34" s="276"/>
      <c r="DC34" s="276"/>
      <c r="DD34" s="276"/>
      <c r="DE34" s="276"/>
      <c r="DF34" s="276"/>
      <c r="DG34" s="276"/>
      <c r="DH34" s="276"/>
      <c r="DI34" s="276"/>
      <c r="DJ34" s="276"/>
      <c r="DK34" s="276"/>
      <c r="DL34" s="276"/>
      <c r="DM34" s="276"/>
      <c r="DN34" s="276"/>
      <c r="DO34" s="276"/>
      <c r="DP34" s="276"/>
      <c r="DQ34" s="276"/>
      <c r="DR34" s="276"/>
      <c r="DS34" s="276"/>
      <c r="DT34" s="276"/>
      <c r="DU34" s="276"/>
      <c r="DV34" s="276"/>
      <c r="DW34" s="276"/>
      <c r="DX34" s="276"/>
      <c r="DY34" s="276"/>
      <c r="DZ34" s="276"/>
      <c r="EA34" s="276"/>
      <c r="EB34" s="276"/>
      <c r="EC34" s="276"/>
      <c r="ED34" s="276"/>
      <c r="EE34" s="276"/>
      <c r="EF34" s="276"/>
      <c r="EG34" s="276"/>
      <c r="EH34" s="276"/>
      <c r="EI34" s="276"/>
      <c r="EJ34" s="276"/>
      <c r="EK34" s="276"/>
      <c r="EL34" s="276"/>
      <c r="EM34" s="276"/>
      <c r="EN34" s="276"/>
      <c r="EO34" s="276"/>
      <c r="EP34" s="276"/>
      <c r="EQ34" s="276"/>
      <c r="ER34" s="276"/>
      <c r="ES34" s="276"/>
      <c r="ET34" s="276"/>
      <c r="EU34" s="276"/>
      <c r="EV34" s="276"/>
      <c r="EW34" s="276"/>
      <c r="EX34" s="276"/>
      <c r="EY34" s="276"/>
      <c r="EZ34" s="276"/>
      <c r="FA34" s="276"/>
      <c r="FB34" s="276"/>
      <c r="FC34" s="276"/>
      <c r="FD34" s="276"/>
      <c r="FE34" s="276"/>
      <c r="FF34" s="276"/>
      <c r="FG34" s="276"/>
      <c r="FH34" s="276"/>
      <c r="FI34" s="276"/>
      <c r="FJ34" s="276"/>
      <c r="FK34" s="276"/>
      <c r="FL34" s="276"/>
      <c r="FM34" s="276"/>
      <c r="FN34" s="276"/>
      <c r="FO34" s="276"/>
      <c r="FP34" s="276"/>
      <c r="FQ34" s="276"/>
      <c r="FR34" s="276"/>
      <c r="FS34" s="276"/>
      <c r="FT34" s="276"/>
      <c r="FU34" s="276"/>
      <c r="FV34" s="276"/>
      <c r="FW34" s="276"/>
      <c r="FX34" s="276"/>
      <c r="FY34" s="276"/>
      <c r="FZ34" s="276"/>
      <c r="GA34" s="276"/>
      <c r="GB34" s="276"/>
      <c r="GC34" s="276"/>
      <c r="GD34" s="276"/>
      <c r="GE34" s="276"/>
      <c r="GF34" s="276"/>
      <c r="GG34" s="276"/>
      <c r="GH34" s="276"/>
      <c r="GI34" s="276"/>
      <c r="GJ34" s="276"/>
      <c r="GK34" s="276"/>
      <c r="GL34" s="276"/>
      <c r="GM34" s="276"/>
      <c r="GN34" s="276"/>
      <c r="GO34" s="276"/>
      <c r="GP34" s="276"/>
      <c r="GQ34" s="276"/>
      <c r="GR34" s="276"/>
      <c r="GS34" s="276"/>
      <c r="GT34" s="276"/>
      <c r="GU34" s="276"/>
      <c r="GV34" s="276"/>
      <c r="GW34" s="276"/>
      <c r="GX34" s="276"/>
      <c r="GY34" s="276"/>
      <c r="GZ34" s="276"/>
      <c r="HA34" s="276"/>
      <c r="HB34" s="276"/>
      <c r="HC34" s="276"/>
      <c r="HD34" s="276"/>
      <c r="HE34" s="276"/>
      <c r="HF34" s="276"/>
      <c r="HG34" s="276"/>
      <c r="HH34" s="276"/>
      <c r="HI34" s="276"/>
      <c r="HJ34" s="276"/>
      <c r="HK34" s="276"/>
      <c r="HL34" s="276"/>
      <c r="HM34" s="276"/>
      <c r="HN34" s="276"/>
      <c r="HO34" s="276"/>
      <c r="HP34" s="276"/>
      <c r="HQ34" s="276"/>
      <c r="HR34" s="276"/>
      <c r="HS34" s="276"/>
      <c r="HT34" s="276"/>
      <c r="HU34" s="276"/>
      <c r="HV34" s="276"/>
      <c r="HW34" s="276"/>
      <c r="HX34" s="276"/>
      <c r="HY34" s="276"/>
      <c r="HZ34" s="276"/>
      <c r="IA34" s="276"/>
      <c r="IB34" s="276"/>
      <c r="IC34" s="276"/>
      <c r="ID34" s="276"/>
      <c r="IE34" s="276"/>
      <c r="IF34" s="276"/>
      <c r="IG34" s="276"/>
      <c r="IH34" s="276"/>
      <c r="II34" s="276"/>
      <c r="IJ34" s="276"/>
      <c r="IK34" s="276"/>
      <c r="IL34" s="276"/>
      <c r="IM34" s="276"/>
      <c r="IN34" s="276"/>
      <c r="IO34" s="276"/>
      <c r="IP34" s="276"/>
      <c r="IQ34" s="276"/>
      <c r="IR34" s="276"/>
      <c r="IS34" s="276"/>
      <c r="IT34" s="276"/>
      <c r="IU34" s="276"/>
      <c r="IV34" s="276"/>
      <c r="IW34" s="276"/>
    </row>
    <row r="35" spans="1:257" s="197" customFormat="1" ht="18.75" customHeight="1">
      <c r="A35" s="278" t="s">
        <v>1098</v>
      </c>
      <c r="B35" s="279">
        <v>2</v>
      </c>
      <c r="C35" s="269" t="s">
        <v>1017</v>
      </c>
      <c r="D35" s="260"/>
      <c r="E35" s="261" t="s">
        <v>1099</v>
      </c>
      <c r="F35" s="260"/>
      <c r="G35" s="250" t="s">
        <v>1100</v>
      </c>
      <c r="H35" s="250"/>
      <c r="I35" s="247" t="s">
        <v>1101</v>
      </c>
      <c r="J35" s="212"/>
      <c r="K35" s="270">
        <v>60</v>
      </c>
      <c r="L35" s="264"/>
      <c r="M35" s="271">
        <v>37.32</v>
      </c>
      <c r="N35" s="272"/>
      <c r="O35" s="250">
        <v>49.9</v>
      </c>
      <c r="P35" s="250">
        <v>29.9</v>
      </c>
      <c r="Q35" s="280">
        <f t="shared" ref="Q35:Q53" si="1">(O35-M35)/O35</f>
        <v>0.25210420841683362</v>
      </c>
      <c r="R35" s="250"/>
      <c r="S35" s="274"/>
      <c r="T35" s="250">
        <v>58</v>
      </c>
      <c r="U35" s="251" t="s">
        <v>1102</v>
      </c>
      <c r="V35" s="251"/>
      <c r="W35" s="253">
        <f>M35*1.0751-[2]强生!P35</f>
        <v>10.222732000000001</v>
      </c>
      <c r="X35" s="250"/>
      <c r="Y35" s="252"/>
      <c r="Z35" s="253"/>
      <c r="AA35" s="253"/>
      <c r="AB35" s="262"/>
      <c r="AC35" s="255"/>
      <c r="AD35" s="255"/>
    </row>
    <row r="36" spans="1:257" s="197" customFormat="1" ht="18.75" customHeight="1">
      <c r="A36" s="278" t="s">
        <v>1098</v>
      </c>
      <c r="B36" s="279">
        <v>3</v>
      </c>
      <c r="C36" s="269" t="s">
        <v>1017</v>
      </c>
      <c r="D36" s="260"/>
      <c r="E36" s="261" t="s">
        <v>1099</v>
      </c>
      <c r="F36" s="260"/>
      <c r="G36" s="250" t="s">
        <v>1103</v>
      </c>
      <c r="H36" s="250"/>
      <c r="I36" s="247" t="s">
        <v>1104</v>
      </c>
      <c r="J36" s="212"/>
      <c r="K36" s="270">
        <v>60</v>
      </c>
      <c r="L36" s="264"/>
      <c r="M36" s="271">
        <v>30.14</v>
      </c>
      <c r="N36" s="272"/>
      <c r="O36" s="250">
        <v>38.799999999999997</v>
      </c>
      <c r="P36" s="250">
        <v>29.9</v>
      </c>
      <c r="Q36" s="280">
        <f t="shared" si="1"/>
        <v>0.22319587628865972</v>
      </c>
      <c r="R36" s="250"/>
      <c r="S36" s="274"/>
      <c r="T36" s="250">
        <v>62</v>
      </c>
      <c r="U36" s="251"/>
      <c r="V36" s="251"/>
      <c r="W36" s="253">
        <f>M36*1.0751-[2]强生!P36</f>
        <v>2.5035140000000027</v>
      </c>
      <c r="X36" s="250"/>
      <c r="Y36" s="252"/>
      <c r="Z36" s="253"/>
      <c r="AA36" s="253"/>
      <c r="AB36" s="262"/>
      <c r="AC36" s="255"/>
      <c r="AD36" s="255"/>
    </row>
    <row r="37" spans="1:257" s="197" customFormat="1" ht="18.75" customHeight="1">
      <c r="A37" s="278" t="s">
        <v>1098</v>
      </c>
      <c r="B37" s="279">
        <v>4</v>
      </c>
      <c r="C37" s="269" t="s">
        <v>1017</v>
      </c>
      <c r="D37" s="260"/>
      <c r="E37" s="261" t="s">
        <v>1099</v>
      </c>
      <c r="F37" s="260"/>
      <c r="G37" s="250" t="s">
        <v>1105</v>
      </c>
      <c r="H37" s="250"/>
      <c r="I37" s="247" t="s">
        <v>1106</v>
      </c>
      <c r="J37" s="212"/>
      <c r="K37" s="270">
        <v>24</v>
      </c>
      <c r="L37" s="264"/>
      <c r="M37" s="271">
        <v>30.52647</v>
      </c>
      <c r="N37" s="272"/>
      <c r="O37" s="250">
        <v>33</v>
      </c>
      <c r="P37" s="250">
        <v>28.9</v>
      </c>
      <c r="Q37" s="280">
        <f t="shared" si="1"/>
        <v>7.4955454545454547E-2</v>
      </c>
      <c r="R37" s="250"/>
      <c r="S37" s="274"/>
      <c r="T37" s="250">
        <v>57.8</v>
      </c>
      <c r="U37" s="251"/>
      <c r="V37" s="251"/>
      <c r="W37" s="253">
        <f>M37*1.0751-[2]强生!P37</f>
        <v>3.9190078970000002</v>
      </c>
      <c r="X37" s="250"/>
      <c r="Y37" s="252"/>
      <c r="Z37" s="253"/>
      <c r="AA37" s="253"/>
      <c r="AB37" s="262"/>
      <c r="AC37" s="255"/>
      <c r="AD37" s="255"/>
    </row>
    <row r="38" spans="1:257" s="197" customFormat="1" ht="18.75" customHeight="1">
      <c r="A38" s="278" t="s">
        <v>1098</v>
      </c>
      <c r="B38" s="279">
        <v>5</v>
      </c>
      <c r="C38" s="269" t="s">
        <v>1017</v>
      </c>
      <c r="D38" s="260"/>
      <c r="E38" s="261" t="s">
        <v>1099</v>
      </c>
      <c r="F38" s="260"/>
      <c r="G38" s="250" t="s">
        <v>1107</v>
      </c>
      <c r="H38" s="250"/>
      <c r="I38" s="247" t="s">
        <v>1108</v>
      </c>
      <c r="J38" s="212"/>
      <c r="K38" s="270">
        <v>54</v>
      </c>
      <c r="L38" s="264"/>
      <c r="M38" s="271">
        <v>13.05</v>
      </c>
      <c r="N38" s="272"/>
      <c r="O38" s="250">
        <v>16.5</v>
      </c>
      <c r="P38" s="250">
        <v>12.5</v>
      </c>
      <c r="Q38" s="280">
        <f t="shared" si="1"/>
        <v>0.20909090909090905</v>
      </c>
      <c r="R38" s="250"/>
      <c r="S38" s="274"/>
      <c r="T38" s="250">
        <v>24.9</v>
      </c>
      <c r="U38" s="251"/>
      <c r="V38" s="251"/>
      <c r="W38" s="253">
        <f>M38*1.0751-[2]强生!P38</f>
        <v>1.5300550000000008</v>
      </c>
      <c r="X38" s="250"/>
      <c r="Y38" s="252"/>
      <c r="Z38" s="253"/>
      <c r="AA38" s="253"/>
      <c r="AB38" s="262"/>
      <c r="AC38" s="255"/>
      <c r="AD38" s="255"/>
    </row>
    <row r="39" spans="1:257" s="197" customFormat="1" ht="18.75" customHeight="1">
      <c r="A39" s="278" t="s">
        <v>1098</v>
      </c>
      <c r="B39" s="279">
        <v>6</v>
      </c>
      <c r="C39" s="269" t="s">
        <v>1017</v>
      </c>
      <c r="D39" s="260"/>
      <c r="E39" s="261" t="s">
        <v>1099</v>
      </c>
      <c r="F39" s="260"/>
      <c r="G39" s="250" t="s">
        <v>1109</v>
      </c>
      <c r="H39" s="250"/>
      <c r="I39" s="247" t="s">
        <v>1110</v>
      </c>
      <c r="J39" s="212"/>
      <c r="K39" s="270">
        <v>48</v>
      </c>
      <c r="L39" s="264"/>
      <c r="M39" s="271">
        <v>8.3000000000000007</v>
      </c>
      <c r="N39" s="272"/>
      <c r="O39" s="250">
        <v>9</v>
      </c>
      <c r="P39" s="250">
        <v>5</v>
      </c>
      <c r="Q39" s="280">
        <f t="shared" si="1"/>
        <v>7.7777777777777696E-2</v>
      </c>
      <c r="R39" s="250"/>
      <c r="S39" s="274"/>
      <c r="T39" s="250">
        <v>10.199999999999999</v>
      </c>
      <c r="U39" s="251" t="s">
        <v>1111</v>
      </c>
      <c r="V39" s="251"/>
      <c r="W39" s="253">
        <f>M39*1.0751-[2]强生!P39</f>
        <v>3.92333</v>
      </c>
      <c r="X39" s="250"/>
      <c r="Y39" s="252"/>
      <c r="Z39" s="253"/>
      <c r="AA39" s="253"/>
      <c r="AB39" s="262"/>
      <c r="AC39" s="255"/>
      <c r="AD39" s="255"/>
    </row>
    <row r="40" spans="1:257" s="197" customFormat="1" ht="18.75" customHeight="1">
      <c r="A40" s="278" t="s">
        <v>1098</v>
      </c>
      <c r="B40" s="279">
        <v>7</v>
      </c>
      <c r="C40" s="269" t="s">
        <v>1017</v>
      </c>
      <c r="D40" s="260"/>
      <c r="E40" s="261" t="s">
        <v>1099</v>
      </c>
      <c r="F40" s="260"/>
      <c r="G40" s="250" t="s">
        <v>1112</v>
      </c>
      <c r="H40" s="250"/>
      <c r="I40" s="247" t="s">
        <v>1113</v>
      </c>
      <c r="J40" s="212"/>
      <c r="K40" s="270">
        <v>48</v>
      </c>
      <c r="L40" s="264"/>
      <c r="M40" s="271">
        <v>8.3000000000000007</v>
      </c>
      <c r="N40" s="272"/>
      <c r="O40" s="250">
        <v>9</v>
      </c>
      <c r="P40" s="250">
        <v>4.9000000000000004</v>
      </c>
      <c r="Q40" s="280">
        <f t="shared" si="1"/>
        <v>7.7777777777777696E-2</v>
      </c>
      <c r="R40" s="250"/>
      <c r="S40" s="274"/>
      <c r="T40" s="250">
        <v>9.9</v>
      </c>
      <c r="U40" s="251" t="s">
        <v>1102</v>
      </c>
      <c r="V40" s="251"/>
      <c r="W40" s="253">
        <f>M40*1.0751-[2]强生!P40</f>
        <v>4.0233299999999996</v>
      </c>
      <c r="X40" s="250"/>
      <c r="Y40" s="252"/>
      <c r="Z40" s="253"/>
      <c r="AA40" s="253"/>
      <c r="AB40" s="262"/>
      <c r="AC40" s="255"/>
      <c r="AD40" s="255"/>
    </row>
    <row r="41" spans="1:257" s="197" customFormat="1" ht="18.75" customHeight="1">
      <c r="A41" s="278" t="s">
        <v>1114</v>
      </c>
      <c r="B41" s="279">
        <v>8</v>
      </c>
      <c r="C41" s="269" t="s">
        <v>1017</v>
      </c>
      <c r="D41" s="260"/>
      <c r="E41" s="261" t="s">
        <v>1115</v>
      </c>
      <c r="F41" s="260"/>
      <c r="G41" s="250" t="s">
        <v>1116</v>
      </c>
      <c r="H41" s="250"/>
      <c r="I41" s="247" t="s">
        <v>1117</v>
      </c>
      <c r="J41" s="212"/>
      <c r="K41" s="270">
        <v>48</v>
      </c>
      <c r="L41" s="264"/>
      <c r="M41" s="271">
        <v>28.9</v>
      </c>
      <c r="N41" s="272"/>
      <c r="O41" s="250">
        <v>32</v>
      </c>
      <c r="P41" s="250">
        <v>17.5</v>
      </c>
      <c r="Q41" s="280">
        <f t="shared" si="1"/>
        <v>9.6875000000000044E-2</v>
      </c>
      <c r="R41" s="250"/>
      <c r="S41" s="274"/>
      <c r="T41" s="250">
        <v>35</v>
      </c>
      <c r="U41" s="251"/>
      <c r="V41" s="251"/>
      <c r="W41" s="253">
        <f>M41*1.0751-[2]强生!P41</f>
        <v>13.570389999999996</v>
      </c>
      <c r="X41" s="250"/>
      <c r="Y41" s="252"/>
      <c r="Z41" s="253"/>
      <c r="AA41" s="253"/>
      <c r="AB41" s="262"/>
      <c r="AC41" s="255"/>
      <c r="AD41" s="255"/>
    </row>
    <row r="42" spans="1:257" s="197" customFormat="1" ht="18.75" customHeight="1">
      <c r="A42" s="278" t="s">
        <v>1114</v>
      </c>
      <c r="B42" s="279">
        <v>9</v>
      </c>
      <c r="C42" s="269" t="s">
        <v>1017</v>
      </c>
      <c r="D42" s="260"/>
      <c r="E42" s="261" t="s">
        <v>1115</v>
      </c>
      <c r="F42" s="260"/>
      <c r="G42" s="250" t="s">
        <v>1118</v>
      </c>
      <c r="H42" s="250"/>
      <c r="I42" s="247" t="s">
        <v>1119</v>
      </c>
      <c r="J42" s="212"/>
      <c r="K42" s="270">
        <v>48</v>
      </c>
      <c r="L42" s="264"/>
      <c r="M42" s="271">
        <v>18.72</v>
      </c>
      <c r="N42" s="272"/>
      <c r="O42" s="250">
        <v>20.5</v>
      </c>
      <c r="P42" s="250">
        <v>14</v>
      </c>
      <c r="Q42" s="280">
        <f t="shared" si="1"/>
        <v>8.6829268292682976E-2</v>
      </c>
      <c r="R42" s="250"/>
      <c r="S42" s="274"/>
      <c r="T42" s="250">
        <v>28</v>
      </c>
      <c r="U42" s="251"/>
      <c r="V42" s="251"/>
      <c r="W42" s="253">
        <f>M42*1.0751-[2]强生!P42</f>
        <v>6.1258719999999975</v>
      </c>
      <c r="X42" s="250"/>
      <c r="Y42" s="252"/>
      <c r="Z42" s="253"/>
      <c r="AA42" s="253"/>
      <c r="AB42" s="262"/>
      <c r="AC42" s="255"/>
      <c r="AD42" s="255"/>
    </row>
    <row r="43" spans="1:257" s="197" customFormat="1" ht="18.75" customHeight="1">
      <c r="A43" s="278" t="s">
        <v>1114</v>
      </c>
      <c r="B43" s="279">
        <v>10</v>
      </c>
      <c r="C43" s="269" t="s">
        <v>1017</v>
      </c>
      <c r="D43" s="260"/>
      <c r="E43" s="261" t="s">
        <v>1115</v>
      </c>
      <c r="F43" s="260"/>
      <c r="G43" s="250" t="s">
        <v>1120</v>
      </c>
      <c r="H43" s="250"/>
      <c r="I43" s="247" t="s">
        <v>1121</v>
      </c>
      <c r="J43" s="212"/>
      <c r="K43" s="270">
        <v>96</v>
      </c>
      <c r="L43" s="264"/>
      <c r="M43" s="271">
        <v>28.81</v>
      </c>
      <c r="N43" s="272"/>
      <c r="O43" s="250">
        <v>32.799999999999997</v>
      </c>
      <c r="P43" s="250">
        <v>16.899999999999999</v>
      </c>
      <c r="Q43" s="280">
        <f t="shared" si="1"/>
        <v>0.1216463414634146</v>
      </c>
      <c r="R43" s="250"/>
      <c r="S43" s="274"/>
      <c r="T43" s="250">
        <v>32.9</v>
      </c>
      <c r="U43" s="251"/>
      <c r="V43" s="251"/>
      <c r="W43" s="253">
        <f>M43*1.0751-[2]强生!P43</f>
        <v>14.073630999999999</v>
      </c>
      <c r="X43" s="250"/>
      <c r="Y43" s="252"/>
      <c r="Z43" s="253"/>
      <c r="AA43" s="253"/>
      <c r="AB43" s="262"/>
      <c r="AC43" s="255"/>
      <c r="AD43" s="255"/>
    </row>
    <row r="44" spans="1:257" s="197" customFormat="1" ht="18.75" customHeight="1">
      <c r="A44" s="278" t="s">
        <v>1114</v>
      </c>
      <c r="B44" s="279">
        <v>11</v>
      </c>
      <c r="C44" s="269" t="s">
        <v>1017</v>
      </c>
      <c r="D44" s="260"/>
      <c r="E44" s="261" t="s">
        <v>1122</v>
      </c>
      <c r="F44" s="260"/>
      <c r="G44" s="250" t="s">
        <v>1123</v>
      </c>
      <c r="H44" s="250"/>
      <c r="I44" s="247" t="s">
        <v>1124</v>
      </c>
      <c r="J44" s="212"/>
      <c r="K44" s="270">
        <v>58</v>
      </c>
      <c r="L44" s="264"/>
      <c r="M44" s="271">
        <v>22.47</v>
      </c>
      <c r="N44" s="272"/>
      <c r="O44" s="250">
        <v>24.9</v>
      </c>
      <c r="P44" s="250">
        <v>17.5</v>
      </c>
      <c r="Q44" s="280">
        <f t="shared" si="1"/>
        <v>9.7590361445783133E-2</v>
      </c>
      <c r="R44" s="250"/>
      <c r="S44" s="274"/>
      <c r="T44" s="250">
        <v>35</v>
      </c>
      <c r="U44" s="251" t="s">
        <v>1125</v>
      </c>
      <c r="V44" s="251"/>
      <c r="W44" s="253">
        <f>M44*1.0751-[2]强生!P44</f>
        <v>6.6574969999999958</v>
      </c>
      <c r="X44" s="250"/>
      <c r="Y44" s="252"/>
      <c r="Z44" s="253"/>
      <c r="AA44" s="253"/>
      <c r="AB44" s="262"/>
      <c r="AC44" s="255"/>
      <c r="AD44" s="255"/>
    </row>
    <row r="45" spans="1:257" s="197" customFormat="1" ht="18.75" customHeight="1">
      <c r="A45" s="278" t="s">
        <v>1098</v>
      </c>
      <c r="B45" s="279">
        <v>12</v>
      </c>
      <c r="C45" s="269" t="s">
        <v>1017</v>
      </c>
      <c r="D45" s="260"/>
      <c r="E45" s="261" t="s">
        <v>1126</v>
      </c>
      <c r="F45" s="260"/>
      <c r="G45" s="250" t="s">
        <v>1127</v>
      </c>
      <c r="H45" s="250"/>
      <c r="I45" s="247" t="s">
        <v>1128</v>
      </c>
      <c r="J45" s="212"/>
      <c r="K45" s="270">
        <v>70</v>
      </c>
      <c r="L45" s="264"/>
      <c r="M45" s="271">
        <v>8.02</v>
      </c>
      <c r="N45" s="272"/>
      <c r="O45" s="250">
        <v>8.8000000000000007</v>
      </c>
      <c r="P45" s="250">
        <v>4.9000000000000004</v>
      </c>
      <c r="Q45" s="280">
        <f t="shared" si="1"/>
        <v>8.8636363636363763E-2</v>
      </c>
      <c r="R45" s="250"/>
      <c r="S45" s="274"/>
      <c r="T45" s="250">
        <v>9.9</v>
      </c>
      <c r="U45" s="251"/>
      <c r="V45" s="251"/>
      <c r="W45" s="253">
        <f>M45*1.0751-[2]强生!P45</f>
        <v>3.7223019999999991</v>
      </c>
      <c r="X45" s="250"/>
      <c r="Y45" s="252"/>
      <c r="Z45" s="253"/>
      <c r="AA45" s="253"/>
      <c r="AB45" s="262"/>
      <c r="AC45" s="255"/>
      <c r="AD45" s="255"/>
    </row>
    <row r="46" spans="1:257" s="197" customFormat="1" ht="18.75" customHeight="1">
      <c r="A46" s="278" t="s">
        <v>1098</v>
      </c>
      <c r="B46" s="279">
        <v>13</v>
      </c>
      <c r="C46" s="269" t="s">
        <v>1017</v>
      </c>
      <c r="D46" s="260"/>
      <c r="E46" s="261" t="s">
        <v>1126</v>
      </c>
      <c r="F46" s="260"/>
      <c r="G46" s="250" t="s">
        <v>1129</v>
      </c>
      <c r="H46" s="250"/>
      <c r="I46" s="247" t="s">
        <v>1130</v>
      </c>
      <c r="J46" s="212"/>
      <c r="K46" s="270">
        <v>30</v>
      </c>
      <c r="L46" s="264"/>
      <c r="M46" s="271">
        <v>8.1300000000000008</v>
      </c>
      <c r="N46" s="272"/>
      <c r="O46" s="250">
        <v>8.8000000000000007</v>
      </c>
      <c r="P46" s="250">
        <v>4.9000000000000004</v>
      </c>
      <c r="Q46" s="280">
        <f t="shared" si="1"/>
        <v>7.6136363636363627E-2</v>
      </c>
      <c r="R46" s="250"/>
      <c r="S46" s="274"/>
      <c r="T46" s="250">
        <v>9.8000000000000007</v>
      </c>
      <c r="U46" s="251"/>
      <c r="V46" s="251"/>
      <c r="W46" s="253">
        <f>M46*1.0751-[2]强生!P46</f>
        <v>3.8405629999999995</v>
      </c>
      <c r="X46" s="250"/>
      <c r="Y46" s="252"/>
      <c r="Z46" s="253"/>
      <c r="AA46" s="253"/>
      <c r="AB46" s="262"/>
      <c r="AC46" s="255"/>
      <c r="AD46" s="255"/>
    </row>
    <row r="47" spans="1:257" s="197" customFormat="1" ht="18.75" customHeight="1">
      <c r="A47" s="278" t="s">
        <v>1131</v>
      </c>
      <c r="B47" s="279">
        <v>14</v>
      </c>
      <c r="C47" s="269" t="s">
        <v>1017</v>
      </c>
      <c r="D47" s="260"/>
      <c r="E47" s="261" t="s">
        <v>1132</v>
      </c>
      <c r="F47" s="260"/>
      <c r="G47" s="250" t="s">
        <v>1133</v>
      </c>
      <c r="H47" s="250"/>
      <c r="I47" s="247" t="s">
        <v>1134</v>
      </c>
      <c r="J47" s="212"/>
      <c r="K47" s="270">
        <v>33</v>
      </c>
      <c r="L47" s="264"/>
      <c r="M47" s="271">
        <v>29.57</v>
      </c>
      <c r="N47" s="272"/>
      <c r="O47" s="250">
        <v>32.200000000000003</v>
      </c>
      <c r="P47" s="250">
        <v>18.899999999999999</v>
      </c>
      <c r="Q47" s="280">
        <f t="shared" si="1"/>
        <v>8.1677018633540446E-2</v>
      </c>
      <c r="R47" s="250"/>
      <c r="S47" s="274"/>
      <c r="T47" s="250">
        <v>36.5</v>
      </c>
      <c r="U47" s="251"/>
      <c r="V47" s="251"/>
      <c r="W47" s="253">
        <f>M47*1.0751-[2]强生!P47</f>
        <v>12.890706999999999</v>
      </c>
      <c r="X47" s="250"/>
      <c r="Y47" s="252"/>
      <c r="Z47" s="253"/>
      <c r="AA47" s="253"/>
      <c r="AB47" s="262"/>
      <c r="AC47" s="255"/>
      <c r="AD47" s="255"/>
    </row>
    <row r="48" spans="1:257" s="197" customFormat="1" ht="18.75" customHeight="1">
      <c r="A48" s="278" t="s">
        <v>1131</v>
      </c>
      <c r="B48" s="279">
        <v>15</v>
      </c>
      <c r="C48" s="269" t="s">
        <v>1017</v>
      </c>
      <c r="D48" s="260"/>
      <c r="E48" s="261" t="s">
        <v>1132</v>
      </c>
      <c r="F48" s="260"/>
      <c r="G48" s="250" t="s">
        <v>1135</v>
      </c>
      <c r="H48" s="250"/>
      <c r="I48" s="247" t="s">
        <v>1136</v>
      </c>
      <c r="J48" s="212"/>
      <c r="K48" s="270">
        <v>24</v>
      </c>
      <c r="L48" s="264"/>
      <c r="M48" s="271">
        <v>29.57</v>
      </c>
      <c r="N48" s="272"/>
      <c r="O48" s="250">
        <v>32.200000000000003</v>
      </c>
      <c r="P48" s="250">
        <v>19.899999999999999</v>
      </c>
      <c r="Q48" s="280">
        <f t="shared" si="1"/>
        <v>8.1677018633540446E-2</v>
      </c>
      <c r="R48" s="250"/>
      <c r="S48" s="274"/>
      <c r="T48" s="250">
        <v>38.9</v>
      </c>
      <c r="U48" s="251"/>
      <c r="V48" s="251"/>
      <c r="W48" s="253">
        <f>M48*1.0751-[2]强生!P48</f>
        <v>11.890706999999999</v>
      </c>
      <c r="X48" s="250"/>
      <c r="Y48" s="252"/>
      <c r="Z48" s="253"/>
      <c r="AA48" s="253"/>
      <c r="AB48" s="262"/>
      <c r="AC48" s="255"/>
      <c r="AD48" s="255"/>
    </row>
    <row r="49" spans="1:30" s="197" customFormat="1" ht="18.75" customHeight="1">
      <c r="A49" s="278" t="s">
        <v>1137</v>
      </c>
      <c r="B49" s="279">
        <v>16</v>
      </c>
      <c r="C49" s="269" t="s">
        <v>1017</v>
      </c>
      <c r="D49" s="260"/>
      <c r="E49" s="261" t="s">
        <v>1138</v>
      </c>
      <c r="F49" s="260"/>
      <c r="G49" s="250" t="s">
        <v>1139</v>
      </c>
      <c r="H49" s="250"/>
      <c r="I49" s="247" t="s">
        <v>1140</v>
      </c>
      <c r="J49" s="212"/>
      <c r="K49" s="270">
        <v>120</v>
      </c>
      <c r="L49" s="264"/>
      <c r="M49" s="271">
        <v>7.6845600000000003</v>
      </c>
      <c r="N49" s="272"/>
      <c r="O49" s="250">
        <v>9.5</v>
      </c>
      <c r="P49" s="250">
        <v>5.9</v>
      </c>
      <c r="Q49" s="280">
        <f t="shared" si="1"/>
        <v>0.19109894736842103</v>
      </c>
      <c r="R49" s="250"/>
      <c r="S49" s="274"/>
      <c r="T49" s="250">
        <v>11.9</v>
      </c>
      <c r="U49" s="251" t="s">
        <v>1125</v>
      </c>
      <c r="V49" s="251"/>
      <c r="W49" s="253">
        <f>M49*1.0751-[2]强生!P49</f>
        <v>2.3616704559999988</v>
      </c>
      <c r="X49" s="250"/>
      <c r="Y49" s="252"/>
      <c r="Z49" s="253"/>
      <c r="AA49" s="253"/>
      <c r="AB49" s="262"/>
      <c r="AC49" s="255"/>
      <c r="AD49" s="255"/>
    </row>
    <row r="50" spans="1:30" s="197" customFormat="1" ht="18.75" customHeight="1">
      <c r="A50" s="278" t="s">
        <v>1137</v>
      </c>
      <c r="B50" s="279">
        <v>17</v>
      </c>
      <c r="C50" s="269" t="s">
        <v>1017</v>
      </c>
      <c r="D50" s="260"/>
      <c r="E50" s="261" t="s">
        <v>1138</v>
      </c>
      <c r="F50" s="260"/>
      <c r="G50" s="250" t="s">
        <v>1141</v>
      </c>
      <c r="H50" s="250"/>
      <c r="I50" s="247" t="s">
        <v>1142</v>
      </c>
      <c r="J50" s="212"/>
      <c r="K50" s="270">
        <v>72</v>
      </c>
      <c r="L50" s="264"/>
      <c r="M50" s="271">
        <v>4.04352</v>
      </c>
      <c r="N50" s="272"/>
      <c r="O50" s="250">
        <v>4.8</v>
      </c>
      <c r="P50" s="250">
        <v>3</v>
      </c>
      <c r="Q50" s="280">
        <f t="shared" si="1"/>
        <v>0.15759999999999996</v>
      </c>
      <c r="R50" s="250"/>
      <c r="S50" s="274"/>
      <c r="T50" s="250">
        <v>6</v>
      </c>
      <c r="U50" s="251" t="s">
        <v>1143</v>
      </c>
      <c r="V50" s="251"/>
      <c r="W50" s="253">
        <f>M50*1.0751-[2]强生!P50</f>
        <v>1.3471883519999999</v>
      </c>
      <c r="X50" s="250"/>
      <c r="Y50" s="252"/>
      <c r="Z50" s="253"/>
      <c r="AA50" s="253"/>
      <c r="AB50" s="262"/>
      <c r="AC50" s="255"/>
      <c r="AD50" s="255"/>
    </row>
    <row r="51" spans="1:30" s="197" customFormat="1" ht="18.75" customHeight="1">
      <c r="A51" s="278" t="s">
        <v>1137</v>
      </c>
      <c r="B51" s="279">
        <v>18</v>
      </c>
      <c r="C51" s="269" t="s">
        <v>1017</v>
      </c>
      <c r="D51" s="260"/>
      <c r="E51" s="261" t="s">
        <v>1138</v>
      </c>
      <c r="F51" s="260"/>
      <c r="G51" s="250" t="s">
        <v>1144</v>
      </c>
      <c r="H51" s="250"/>
      <c r="I51" s="247" t="s">
        <v>1145</v>
      </c>
      <c r="J51" s="212"/>
      <c r="K51" s="270">
        <v>48</v>
      </c>
      <c r="L51" s="264"/>
      <c r="M51" s="271">
        <v>3.8188800000000001</v>
      </c>
      <c r="N51" s="272"/>
      <c r="O51" s="250">
        <v>4.8</v>
      </c>
      <c r="P51" s="250">
        <v>3</v>
      </c>
      <c r="Q51" s="280">
        <f t="shared" si="1"/>
        <v>0.20439999999999997</v>
      </c>
      <c r="R51" s="250"/>
      <c r="S51" s="274"/>
      <c r="T51" s="250">
        <v>5.9</v>
      </c>
      <c r="U51" s="251" t="s">
        <v>1143</v>
      </c>
      <c r="V51" s="251"/>
      <c r="W51" s="253">
        <f>M51*1.0751-[2]强生!P51</f>
        <v>1.1056778879999998</v>
      </c>
      <c r="X51" s="250"/>
      <c r="Y51" s="252"/>
      <c r="Z51" s="253"/>
      <c r="AA51" s="253"/>
      <c r="AB51" s="262"/>
      <c r="AC51" s="255"/>
      <c r="AD51" s="255"/>
    </row>
    <row r="52" spans="1:30" s="197" customFormat="1" ht="18.75" customHeight="1">
      <c r="A52" s="278" t="s">
        <v>1137</v>
      </c>
      <c r="B52" s="279">
        <v>19</v>
      </c>
      <c r="C52" s="269" t="s">
        <v>1017</v>
      </c>
      <c r="D52" s="260"/>
      <c r="E52" s="261" t="s">
        <v>1146</v>
      </c>
      <c r="F52" s="260"/>
      <c r="G52" s="250" t="s">
        <v>1147</v>
      </c>
      <c r="H52" s="250"/>
      <c r="I52" s="247" t="s">
        <v>1148</v>
      </c>
      <c r="J52" s="212"/>
      <c r="K52" s="270">
        <v>73</v>
      </c>
      <c r="L52" s="264"/>
      <c r="M52" s="271">
        <v>16.399999999999999</v>
      </c>
      <c r="N52" s="272"/>
      <c r="O52" s="250">
        <v>17.899999999999999</v>
      </c>
      <c r="P52" s="250">
        <v>11.5</v>
      </c>
      <c r="Q52" s="280">
        <f t="shared" si="1"/>
        <v>8.3798882681564255E-2</v>
      </c>
      <c r="R52" s="250"/>
      <c r="S52" s="274"/>
      <c r="T52" s="250">
        <v>23</v>
      </c>
      <c r="U52" s="251"/>
      <c r="V52" s="251"/>
      <c r="W52" s="253">
        <f>M52*1.0751-[2]强生!P52</f>
        <v>6.1316399999999973</v>
      </c>
      <c r="X52" s="250"/>
      <c r="Y52" s="252"/>
      <c r="Z52" s="253"/>
      <c r="AA52" s="253"/>
      <c r="AB52" s="262"/>
      <c r="AC52" s="255"/>
      <c r="AD52" s="255"/>
    </row>
    <row r="53" spans="1:30" s="197" customFormat="1" ht="18.75" customHeight="1">
      <c r="A53" s="278" t="s">
        <v>1137</v>
      </c>
      <c r="B53" s="279">
        <v>20</v>
      </c>
      <c r="C53" s="269" t="s">
        <v>1017</v>
      </c>
      <c r="D53" s="260"/>
      <c r="E53" s="261" t="s">
        <v>1146</v>
      </c>
      <c r="F53" s="260"/>
      <c r="G53" s="250" t="s">
        <v>1149</v>
      </c>
      <c r="H53" s="250"/>
      <c r="I53" s="247" t="s">
        <v>1150</v>
      </c>
      <c r="J53" s="212"/>
      <c r="K53" s="270">
        <v>73</v>
      </c>
      <c r="L53" s="264"/>
      <c r="M53" s="271">
        <v>18.8</v>
      </c>
      <c r="N53" s="272"/>
      <c r="O53" s="250">
        <v>20.9</v>
      </c>
      <c r="P53" s="250">
        <v>12.8</v>
      </c>
      <c r="Q53" s="280">
        <f t="shared" si="1"/>
        <v>0.10047846889952143</v>
      </c>
      <c r="R53" s="250"/>
      <c r="S53" s="274"/>
      <c r="T53" s="250">
        <v>25.5</v>
      </c>
      <c r="U53" s="251"/>
      <c r="V53" s="251"/>
      <c r="W53" s="253">
        <f>M53*1.0751-[2]强生!P53</f>
        <v>7.41188</v>
      </c>
      <c r="X53" s="250"/>
      <c r="Y53" s="252"/>
      <c r="Z53" s="253"/>
      <c r="AA53" s="253"/>
      <c r="AB53" s="262"/>
      <c r="AC53" s="255"/>
      <c r="AD53" s="255"/>
    </row>
  </sheetData>
  <mergeCells count="24">
    <mergeCell ref="O2:P2"/>
    <mergeCell ref="A1:K1"/>
    <mergeCell ref="L1:Z1"/>
    <mergeCell ref="AA1:AC1"/>
    <mergeCell ref="AD1:AD3"/>
    <mergeCell ref="A2:A3"/>
    <mergeCell ref="B2:B3"/>
    <mergeCell ref="C2:C3"/>
    <mergeCell ref="D2:D3"/>
    <mergeCell ref="E2:E3"/>
    <mergeCell ref="G2:G3"/>
    <mergeCell ref="H2:H3"/>
    <mergeCell ref="I2:I3"/>
    <mergeCell ref="J2:J3"/>
    <mergeCell ref="K2:K3"/>
    <mergeCell ref="M2:N2"/>
    <mergeCell ref="AB2:AB3"/>
    <mergeCell ref="AC2:AC3"/>
    <mergeCell ref="Q2:R2"/>
    <mergeCell ref="S2:V2"/>
    <mergeCell ref="X2:X3"/>
    <mergeCell ref="Y2:Y3"/>
    <mergeCell ref="Z2:Z3"/>
    <mergeCell ref="AA2:AA3"/>
  </mergeCells>
  <phoneticPr fontId="1" type="noConversion"/>
  <pageMargins left="0.7" right="0.7" top="0.75" bottom="0.75" header="0.3" footer="0.3"/>
  <pageSetup paperSize="9" orientation="portrait" r:id="rId1"/>
  <legacyDrawing r:id="rId2"/>
</worksheet>
</file>

<file path=xl/worksheets/sheet16.xml><?xml version="1.0" encoding="utf-8"?>
<worksheet xmlns="http://schemas.openxmlformats.org/spreadsheetml/2006/main" xmlns:r="http://schemas.openxmlformats.org/officeDocument/2006/relationships">
  <dimension ref="A1:AE33"/>
  <sheetViews>
    <sheetView topLeftCell="H31" workbookViewId="0">
      <selection activeCell="X4" sqref="X4"/>
    </sheetView>
  </sheetViews>
  <sheetFormatPr defaultRowHeight="13.5"/>
  <sheetData>
    <row r="1" spans="1:31">
      <c r="A1" s="712" t="s">
        <v>0</v>
      </c>
      <c r="B1" s="713"/>
      <c r="C1" s="713"/>
      <c r="D1" s="713"/>
      <c r="E1" s="713"/>
      <c r="F1" s="713"/>
      <c r="G1" s="713"/>
      <c r="H1" s="713"/>
      <c r="I1" s="713"/>
      <c r="J1" s="713"/>
      <c r="K1" s="714"/>
      <c r="L1" s="715"/>
      <c r="M1" s="713"/>
      <c r="N1" s="713"/>
      <c r="O1" s="713"/>
      <c r="P1" s="713"/>
      <c r="Q1" s="713"/>
      <c r="R1" s="713"/>
      <c r="S1" s="713"/>
      <c r="T1" s="713"/>
      <c r="U1" s="713"/>
      <c r="V1" s="713"/>
      <c r="W1" s="713"/>
      <c r="X1" s="713"/>
      <c r="Y1" s="713"/>
      <c r="Z1" s="713"/>
      <c r="AA1" s="714"/>
      <c r="AB1" s="715" t="s">
        <v>1</v>
      </c>
      <c r="AC1" s="713"/>
      <c r="AD1" s="714"/>
      <c r="AE1" s="716" t="s">
        <v>2</v>
      </c>
    </row>
    <row r="2" spans="1:31" ht="24">
      <c r="A2" s="719" t="s">
        <v>3</v>
      </c>
      <c r="B2" s="719" t="s">
        <v>4</v>
      </c>
      <c r="C2" s="719" t="s">
        <v>930</v>
      </c>
      <c r="D2" s="719" t="s">
        <v>6</v>
      </c>
      <c r="E2" s="719" t="s">
        <v>7</v>
      </c>
      <c r="F2" s="165" t="s">
        <v>8</v>
      </c>
      <c r="G2" s="719" t="s">
        <v>9</v>
      </c>
      <c r="H2" s="704" t="s">
        <v>10</v>
      </c>
      <c r="I2" s="719" t="s">
        <v>11</v>
      </c>
      <c r="J2" s="704" t="s">
        <v>384</v>
      </c>
      <c r="K2" s="722" t="s">
        <v>12</v>
      </c>
      <c r="L2" s="165" t="s">
        <v>14</v>
      </c>
      <c r="M2" s="706" t="s">
        <v>15</v>
      </c>
      <c r="N2" s="707"/>
      <c r="O2" s="706" t="s">
        <v>931</v>
      </c>
      <c r="P2" s="711"/>
      <c r="Q2" s="707"/>
      <c r="R2" s="706" t="s">
        <v>932</v>
      </c>
      <c r="S2" s="707"/>
      <c r="T2" s="708" t="s">
        <v>18</v>
      </c>
      <c r="U2" s="709"/>
      <c r="V2" s="709"/>
      <c r="W2" s="710"/>
      <c r="X2" s="166" t="s">
        <v>19</v>
      </c>
      <c r="Y2" s="704" t="s">
        <v>20</v>
      </c>
      <c r="Z2" s="704" t="s">
        <v>21</v>
      </c>
      <c r="AA2" s="704" t="s">
        <v>22</v>
      </c>
      <c r="AB2" s="704" t="s">
        <v>23</v>
      </c>
      <c r="AC2" s="704" t="s">
        <v>24</v>
      </c>
      <c r="AD2" s="704" t="s">
        <v>25</v>
      </c>
      <c r="AE2" s="717"/>
    </row>
    <row r="3" spans="1:31" ht="34.5">
      <c r="A3" s="720"/>
      <c r="B3" s="720"/>
      <c r="C3" s="720"/>
      <c r="D3" s="720"/>
      <c r="E3" s="720"/>
      <c r="F3" s="167" t="s">
        <v>390</v>
      </c>
      <c r="G3" s="720"/>
      <c r="H3" s="705"/>
      <c r="I3" s="721"/>
      <c r="J3" s="705"/>
      <c r="K3" s="720"/>
      <c r="L3" s="167" t="s">
        <v>27</v>
      </c>
      <c r="M3" s="168" t="s">
        <v>28</v>
      </c>
      <c r="N3" s="169" t="s">
        <v>29</v>
      </c>
      <c r="O3" s="168" t="s">
        <v>28</v>
      </c>
      <c r="P3" s="169" t="s">
        <v>877</v>
      </c>
      <c r="Q3" s="170" t="s">
        <v>30</v>
      </c>
      <c r="R3" s="171" t="s">
        <v>28</v>
      </c>
      <c r="S3" s="172" t="s">
        <v>30</v>
      </c>
      <c r="T3" s="173" t="s">
        <v>31</v>
      </c>
      <c r="U3" s="173" t="s">
        <v>32</v>
      </c>
      <c r="V3" s="173" t="s">
        <v>33</v>
      </c>
      <c r="W3" s="173" t="s">
        <v>34</v>
      </c>
      <c r="X3" s="174" t="s">
        <v>933</v>
      </c>
      <c r="Y3" s="705"/>
      <c r="Z3" s="705"/>
      <c r="AA3" s="705"/>
      <c r="AB3" s="705"/>
      <c r="AC3" s="705"/>
      <c r="AD3" s="705"/>
      <c r="AE3" s="718"/>
    </row>
    <row r="4" spans="1:31" ht="99.75">
      <c r="A4" s="175" t="s">
        <v>934</v>
      </c>
      <c r="B4" s="175">
        <v>1</v>
      </c>
      <c r="C4" s="175" t="s">
        <v>935</v>
      </c>
      <c r="D4" s="176" t="s">
        <v>876</v>
      </c>
      <c r="E4" s="177" t="s">
        <v>935</v>
      </c>
      <c r="F4" s="177" t="s">
        <v>39</v>
      </c>
      <c r="G4" s="178" t="s">
        <v>936</v>
      </c>
      <c r="H4" s="175"/>
      <c r="I4" s="178" t="s">
        <v>937</v>
      </c>
      <c r="J4" s="179" t="s">
        <v>938</v>
      </c>
      <c r="K4" s="180">
        <v>332</v>
      </c>
      <c r="L4" s="175"/>
      <c r="M4" s="175">
        <v>12.75</v>
      </c>
      <c r="N4" s="175"/>
      <c r="O4" s="175">
        <v>9.9</v>
      </c>
      <c r="P4" s="175"/>
      <c r="Q4" s="175">
        <v>9.9</v>
      </c>
      <c r="R4" s="181">
        <f t="shared" ref="R4:R11" si="0">(O4-M4)/O4</f>
        <v>-0.28787878787878785</v>
      </c>
      <c r="S4" s="181">
        <f t="shared" ref="S4:S11" si="1">(Q4-M4)/Q4</f>
        <v>-0.28787878787878785</v>
      </c>
      <c r="T4" s="175">
        <v>19.899999999999999</v>
      </c>
      <c r="U4" s="175">
        <v>19.899999999999999</v>
      </c>
      <c r="V4" s="175">
        <v>18.899999999999999</v>
      </c>
      <c r="W4" s="182"/>
      <c r="X4" s="175">
        <f>M4*1.0751-Q4</f>
        <v>3.8075249999999983</v>
      </c>
      <c r="Y4" s="175"/>
      <c r="Z4" s="175"/>
      <c r="AA4" s="175"/>
      <c r="AB4" s="175"/>
      <c r="AC4" s="175"/>
      <c r="AD4" s="175"/>
      <c r="AE4" s="175"/>
    </row>
    <row r="5" spans="1:31" ht="45">
      <c r="A5" s="175" t="s">
        <v>934</v>
      </c>
      <c r="B5" s="175">
        <v>2</v>
      </c>
      <c r="C5" s="175" t="s">
        <v>935</v>
      </c>
      <c r="D5" s="176" t="s">
        <v>876</v>
      </c>
      <c r="E5" s="177" t="s">
        <v>935</v>
      </c>
      <c r="F5" s="177" t="s">
        <v>39</v>
      </c>
      <c r="G5" s="175" t="s">
        <v>939</v>
      </c>
      <c r="H5" s="175"/>
      <c r="I5" s="182" t="s">
        <v>940</v>
      </c>
      <c r="J5" s="179" t="s">
        <v>941</v>
      </c>
      <c r="K5" s="175">
        <v>121</v>
      </c>
      <c r="L5" s="175"/>
      <c r="M5" s="175">
        <v>28.9</v>
      </c>
      <c r="N5" s="175"/>
      <c r="O5" s="175">
        <v>32.9</v>
      </c>
      <c r="P5" s="175"/>
      <c r="Q5" s="175">
        <v>19.899999999999999</v>
      </c>
      <c r="R5" s="181">
        <f t="shared" si="0"/>
        <v>0.12158054711246201</v>
      </c>
      <c r="S5" s="181">
        <f t="shared" si="1"/>
        <v>-0.45226130653266333</v>
      </c>
      <c r="T5" s="175">
        <v>35.9</v>
      </c>
      <c r="U5" s="175">
        <v>35.9</v>
      </c>
      <c r="V5" s="175">
        <v>35.9</v>
      </c>
      <c r="W5" s="182">
        <v>39</v>
      </c>
      <c r="X5" s="175">
        <f t="shared" ref="X5:X33" si="2">M5*1.0751-Q5</f>
        <v>11.170389999999998</v>
      </c>
      <c r="Y5" s="175"/>
      <c r="Z5" s="175"/>
      <c r="AA5" s="175"/>
      <c r="AB5" s="175"/>
      <c r="AC5" s="175"/>
      <c r="AD5" s="175"/>
      <c r="AE5" s="175"/>
    </row>
    <row r="6" spans="1:31" ht="56.25">
      <c r="A6" s="175" t="s">
        <v>934</v>
      </c>
      <c r="B6" s="175">
        <v>6</v>
      </c>
      <c r="C6" s="175" t="s">
        <v>935</v>
      </c>
      <c r="D6" s="176" t="s">
        <v>876</v>
      </c>
      <c r="E6" s="177" t="s">
        <v>935</v>
      </c>
      <c r="F6" s="177" t="s">
        <v>39</v>
      </c>
      <c r="G6" s="175" t="s">
        <v>942</v>
      </c>
      <c r="H6" s="175"/>
      <c r="I6" s="182" t="s">
        <v>943</v>
      </c>
      <c r="J6" s="179" t="s">
        <v>944</v>
      </c>
      <c r="K6" s="175">
        <v>24</v>
      </c>
      <c r="L6" s="175"/>
      <c r="M6" s="175">
        <v>29.7</v>
      </c>
      <c r="N6" s="175"/>
      <c r="O6" s="175">
        <v>36.799999999999997</v>
      </c>
      <c r="P6" s="175"/>
      <c r="Q6" s="175">
        <v>25.8</v>
      </c>
      <c r="R6" s="181">
        <f t="shared" si="0"/>
        <v>0.19293478260869562</v>
      </c>
      <c r="S6" s="181">
        <f t="shared" si="1"/>
        <v>-0.15116279069767435</v>
      </c>
      <c r="T6" s="175">
        <v>44</v>
      </c>
      <c r="U6" s="175">
        <v>49</v>
      </c>
      <c r="V6" s="175"/>
      <c r="W6" s="182"/>
      <c r="X6" s="175">
        <f t="shared" si="2"/>
        <v>6.1304699999999954</v>
      </c>
      <c r="Y6" s="175"/>
      <c r="Z6" s="175"/>
      <c r="AA6" s="175"/>
      <c r="AB6" s="175"/>
      <c r="AC6" s="175"/>
      <c r="AD6" s="175"/>
      <c r="AE6" s="175"/>
    </row>
    <row r="7" spans="1:31" ht="56.25">
      <c r="A7" s="175" t="s">
        <v>934</v>
      </c>
      <c r="B7" s="175">
        <v>7</v>
      </c>
      <c r="C7" s="175" t="s">
        <v>935</v>
      </c>
      <c r="D7" s="176" t="s">
        <v>876</v>
      </c>
      <c r="E7" s="177" t="s">
        <v>935</v>
      </c>
      <c r="F7" s="177" t="s">
        <v>39</v>
      </c>
      <c r="G7" s="175" t="s">
        <v>945</v>
      </c>
      <c r="H7" s="175"/>
      <c r="I7" s="182" t="s">
        <v>946</v>
      </c>
      <c r="J7" s="179" t="s">
        <v>947</v>
      </c>
      <c r="K7" s="175">
        <v>43</v>
      </c>
      <c r="L7" s="175"/>
      <c r="M7" s="175">
        <v>33.9</v>
      </c>
      <c r="N7" s="175"/>
      <c r="O7" s="175">
        <v>39</v>
      </c>
      <c r="P7" s="175"/>
      <c r="Q7" s="175">
        <v>19.899999999999999</v>
      </c>
      <c r="R7" s="181">
        <f t="shared" si="0"/>
        <v>0.1307692307692308</v>
      </c>
      <c r="S7" s="181">
        <f t="shared" si="1"/>
        <v>-0.70351758793969854</v>
      </c>
      <c r="T7" s="175">
        <v>39</v>
      </c>
      <c r="U7" s="175">
        <v>39</v>
      </c>
      <c r="V7" s="175"/>
      <c r="W7" s="182"/>
      <c r="X7" s="175">
        <f t="shared" si="2"/>
        <v>16.54589</v>
      </c>
      <c r="Y7" s="175"/>
      <c r="Z7" s="175"/>
      <c r="AA7" s="175"/>
      <c r="AB7" s="175"/>
      <c r="AC7" s="175"/>
      <c r="AD7" s="175"/>
      <c r="AE7" s="175"/>
    </row>
    <row r="8" spans="1:31" ht="78.75">
      <c r="A8" s="175" t="s">
        <v>934</v>
      </c>
      <c r="B8" s="175">
        <v>8</v>
      </c>
      <c r="C8" s="175" t="s">
        <v>935</v>
      </c>
      <c r="D8" s="176" t="s">
        <v>876</v>
      </c>
      <c r="E8" s="177" t="s">
        <v>935</v>
      </c>
      <c r="F8" s="177" t="s">
        <v>39</v>
      </c>
      <c r="G8" s="175" t="s">
        <v>948</v>
      </c>
      <c r="H8" s="175"/>
      <c r="I8" s="182" t="s">
        <v>949</v>
      </c>
      <c r="J8" s="179" t="s">
        <v>950</v>
      </c>
      <c r="K8" s="175">
        <v>23</v>
      </c>
      <c r="L8" s="175"/>
      <c r="M8" s="175">
        <v>33</v>
      </c>
      <c r="N8" s="175"/>
      <c r="O8" s="175">
        <v>39.9</v>
      </c>
      <c r="P8" s="175"/>
      <c r="Q8" s="175">
        <v>19.899999999999999</v>
      </c>
      <c r="R8" s="181">
        <f t="shared" si="0"/>
        <v>0.17293233082706763</v>
      </c>
      <c r="S8" s="181">
        <f t="shared" si="1"/>
        <v>-0.65829145728643224</v>
      </c>
      <c r="T8" s="175">
        <v>37.6</v>
      </c>
      <c r="U8" s="175">
        <v>39</v>
      </c>
      <c r="V8" s="175"/>
      <c r="W8" s="182"/>
      <c r="X8" s="175">
        <f t="shared" si="2"/>
        <v>15.578299999999999</v>
      </c>
      <c r="Y8" s="175"/>
      <c r="Z8" s="175"/>
      <c r="AA8" s="175"/>
      <c r="AB8" s="175"/>
      <c r="AC8" s="175"/>
      <c r="AD8" s="175"/>
      <c r="AE8" s="175"/>
    </row>
    <row r="9" spans="1:31" ht="78.75">
      <c r="A9" s="175" t="s">
        <v>934</v>
      </c>
      <c r="B9" s="175">
        <v>9</v>
      </c>
      <c r="C9" s="175" t="s">
        <v>935</v>
      </c>
      <c r="D9" s="176" t="s">
        <v>876</v>
      </c>
      <c r="E9" s="177" t="s">
        <v>935</v>
      </c>
      <c r="F9" s="177" t="s">
        <v>39</v>
      </c>
      <c r="G9" s="175" t="s">
        <v>951</v>
      </c>
      <c r="H9" s="175"/>
      <c r="I9" s="182" t="s">
        <v>952</v>
      </c>
      <c r="J9" s="179"/>
      <c r="K9" s="175">
        <v>16</v>
      </c>
      <c r="L9" s="175"/>
      <c r="M9" s="175">
        <v>33</v>
      </c>
      <c r="N9" s="175"/>
      <c r="O9" s="175">
        <v>39.9</v>
      </c>
      <c r="P9" s="175"/>
      <c r="Q9" s="175">
        <v>19.899999999999999</v>
      </c>
      <c r="R9" s="181">
        <f t="shared" si="0"/>
        <v>0.17293233082706763</v>
      </c>
      <c r="S9" s="181">
        <f t="shared" si="1"/>
        <v>-0.65829145728643224</v>
      </c>
      <c r="T9" s="175">
        <v>37.6</v>
      </c>
      <c r="U9" s="175">
        <v>39</v>
      </c>
      <c r="V9" s="175"/>
      <c r="W9" s="182"/>
      <c r="X9" s="175">
        <f t="shared" si="2"/>
        <v>15.578299999999999</v>
      </c>
      <c r="Y9" s="175"/>
      <c r="Z9" s="175"/>
      <c r="AA9" s="175"/>
      <c r="AB9" s="175"/>
      <c r="AC9" s="175"/>
      <c r="AD9" s="175"/>
      <c r="AE9" s="175"/>
    </row>
    <row r="10" spans="1:31" ht="78.75">
      <c r="A10" s="175" t="s">
        <v>934</v>
      </c>
      <c r="B10" s="175">
        <v>13</v>
      </c>
      <c r="C10" s="175" t="s">
        <v>935</v>
      </c>
      <c r="D10" s="176" t="s">
        <v>876</v>
      </c>
      <c r="E10" s="177" t="s">
        <v>935</v>
      </c>
      <c r="F10" s="177" t="s">
        <v>39</v>
      </c>
      <c r="G10" s="175" t="s">
        <v>953</v>
      </c>
      <c r="H10" s="175"/>
      <c r="I10" s="182" t="s">
        <v>954</v>
      </c>
      <c r="J10" s="179" t="s">
        <v>955</v>
      </c>
      <c r="K10" s="175">
        <v>40</v>
      </c>
      <c r="L10" s="175"/>
      <c r="M10" s="175">
        <v>34.4</v>
      </c>
      <c r="N10" s="175"/>
      <c r="O10" s="175">
        <v>39</v>
      </c>
      <c r="P10" s="175"/>
      <c r="Q10" s="175">
        <v>19.899999999999999</v>
      </c>
      <c r="R10" s="181">
        <f t="shared" si="0"/>
        <v>0.11794871794871799</v>
      </c>
      <c r="S10" s="181">
        <f t="shared" si="1"/>
        <v>-0.72864321608040206</v>
      </c>
      <c r="T10" s="175">
        <v>39</v>
      </c>
      <c r="U10" s="175">
        <v>39</v>
      </c>
      <c r="V10" s="175"/>
      <c r="W10" s="182"/>
      <c r="X10" s="175">
        <f t="shared" si="2"/>
        <v>17.083439999999996</v>
      </c>
      <c r="Y10" s="175"/>
      <c r="Z10" s="175"/>
      <c r="AA10" s="175"/>
      <c r="AB10" s="175"/>
      <c r="AC10" s="175"/>
      <c r="AD10" s="175"/>
      <c r="AE10" s="175"/>
    </row>
    <row r="11" spans="1:31" ht="67.5">
      <c r="A11" s="175" t="s">
        <v>934</v>
      </c>
      <c r="B11" s="175">
        <v>14</v>
      </c>
      <c r="C11" s="175" t="s">
        <v>935</v>
      </c>
      <c r="D11" s="176" t="s">
        <v>876</v>
      </c>
      <c r="E11" s="177" t="s">
        <v>935</v>
      </c>
      <c r="F11" s="177" t="s">
        <v>39</v>
      </c>
      <c r="G11" s="175" t="s">
        <v>956</v>
      </c>
      <c r="H11" s="175"/>
      <c r="I11" s="182" t="s">
        <v>957</v>
      </c>
      <c r="J11" s="179" t="s">
        <v>958</v>
      </c>
      <c r="K11" s="175">
        <v>35</v>
      </c>
      <c r="L11" s="175"/>
      <c r="M11" s="175">
        <v>30.1</v>
      </c>
      <c r="N11" s="175"/>
      <c r="O11" s="175">
        <v>37.5</v>
      </c>
      <c r="P11" s="175"/>
      <c r="Q11" s="175">
        <v>19.899999999999999</v>
      </c>
      <c r="R11" s="181">
        <f t="shared" si="0"/>
        <v>0.19733333333333331</v>
      </c>
      <c r="S11" s="181">
        <f t="shared" si="1"/>
        <v>-0.51256281407035198</v>
      </c>
      <c r="T11" s="175">
        <v>38</v>
      </c>
      <c r="U11" s="175">
        <v>39</v>
      </c>
      <c r="V11" s="175"/>
      <c r="W11" s="182"/>
      <c r="X11" s="175">
        <f t="shared" si="2"/>
        <v>12.460509999999999</v>
      </c>
      <c r="Y11" s="175"/>
      <c r="Z11" s="175"/>
      <c r="AA11" s="175"/>
      <c r="AB11" s="175"/>
      <c r="AC11" s="175"/>
      <c r="AD11" s="175"/>
      <c r="AE11" s="175"/>
    </row>
    <row r="12" spans="1:31" ht="76.5">
      <c r="A12" s="183" t="s">
        <v>959</v>
      </c>
      <c r="B12" s="182">
        <v>21</v>
      </c>
      <c r="C12" s="184" t="s">
        <v>935</v>
      </c>
      <c r="D12" s="185" t="s">
        <v>876</v>
      </c>
      <c r="E12" s="186" t="s">
        <v>935</v>
      </c>
      <c r="F12" s="186" t="s">
        <v>960</v>
      </c>
      <c r="G12" s="186" t="s">
        <v>961</v>
      </c>
      <c r="H12" s="186"/>
      <c r="I12" s="186" t="s">
        <v>962</v>
      </c>
      <c r="J12" s="187"/>
      <c r="K12" s="188"/>
      <c r="L12" s="186"/>
      <c r="M12" s="186">
        <v>49.9</v>
      </c>
      <c r="N12" s="186"/>
      <c r="O12" s="186">
        <v>55</v>
      </c>
      <c r="P12" s="186"/>
      <c r="Q12" s="186">
        <v>49.9</v>
      </c>
      <c r="R12" s="186"/>
      <c r="S12" s="186"/>
      <c r="T12" s="186">
        <v>68</v>
      </c>
      <c r="U12" s="186">
        <v>99.8</v>
      </c>
      <c r="V12" s="189"/>
      <c r="W12" s="186"/>
      <c r="X12" s="175">
        <f t="shared" si="2"/>
        <v>3.7474899999999991</v>
      </c>
      <c r="Y12" s="186"/>
      <c r="Z12" s="186"/>
      <c r="AA12" s="186"/>
      <c r="AB12" s="186"/>
      <c r="AC12" s="186"/>
      <c r="AD12" s="186"/>
      <c r="AE12" s="190"/>
    </row>
    <row r="13" spans="1:31" ht="76.5">
      <c r="A13" s="183" t="s">
        <v>959</v>
      </c>
      <c r="B13" s="182">
        <v>22</v>
      </c>
      <c r="C13" s="184" t="s">
        <v>935</v>
      </c>
      <c r="D13" s="185" t="s">
        <v>876</v>
      </c>
      <c r="E13" s="186" t="s">
        <v>935</v>
      </c>
      <c r="F13" s="186" t="s">
        <v>960</v>
      </c>
      <c r="G13" s="186" t="s">
        <v>963</v>
      </c>
      <c r="H13" s="186"/>
      <c r="I13" s="186" t="s">
        <v>964</v>
      </c>
      <c r="J13" s="187"/>
      <c r="K13" s="188"/>
      <c r="L13" s="186"/>
      <c r="M13" s="186">
        <v>49.9</v>
      </c>
      <c r="N13" s="186"/>
      <c r="O13" s="186">
        <v>55</v>
      </c>
      <c r="P13" s="186"/>
      <c r="Q13" s="186">
        <v>49.9</v>
      </c>
      <c r="R13" s="186"/>
      <c r="S13" s="186"/>
      <c r="T13" s="186">
        <v>68</v>
      </c>
      <c r="U13" s="186">
        <v>99.8</v>
      </c>
      <c r="V13" s="189"/>
      <c r="W13" s="186"/>
      <c r="X13" s="175">
        <f t="shared" si="2"/>
        <v>3.7474899999999991</v>
      </c>
      <c r="Y13" s="186"/>
      <c r="Z13" s="186"/>
      <c r="AA13" s="186"/>
      <c r="AB13" s="186"/>
      <c r="AC13" s="186"/>
      <c r="AD13" s="186"/>
      <c r="AE13" s="190"/>
    </row>
    <row r="14" spans="1:31" ht="76.5">
      <c r="A14" s="183" t="s">
        <v>959</v>
      </c>
      <c r="B14" s="182">
        <v>23</v>
      </c>
      <c r="C14" s="184" t="s">
        <v>935</v>
      </c>
      <c r="D14" s="185" t="s">
        <v>876</v>
      </c>
      <c r="E14" s="186" t="s">
        <v>935</v>
      </c>
      <c r="F14" s="186" t="s">
        <v>960</v>
      </c>
      <c r="G14" s="186" t="s">
        <v>965</v>
      </c>
      <c r="H14" s="186"/>
      <c r="I14" s="186" t="s">
        <v>966</v>
      </c>
      <c r="J14" s="187"/>
      <c r="K14" s="188"/>
      <c r="L14" s="186"/>
      <c r="M14" s="186">
        <v>49.9</v>
      </c>
      <c r="N14" s="186"/>
      <c r="O14" s="186">
        <v>55</v>
      </c>
      <c r="P14" s="186"/>
      <c r="Q14" s="186">
        <v>49.9</v>
      </c>
      <c r="R14" s="186"/>
      <c r="S14" s="186"/>
      <c r="T14" s="186">
        <v>68</v>
      </c>
      <c r="U14" s="186">
        <v>99.8</v>
      </c>
      <c r="V14" s="189"/>
      <c r="W14" s="186"/>
      <c r="X14" s="175">
        <f t="shared" si="2"/>
        <v>3.7474899999999991</v>
      </c>
      <c r="Y14" s="186"/>
      <c r="Z14" s="186"/>
      <c r="AA14" s="186"/>
      <c r="AB14" s="186"/>
      <c r="AC14" s="186"/>
      <c r="AD14" s="186"/>
      <c r="AE14" s="190"/>
    </row>
    <row r="15" spans="1:31" ht="76.5">
      <c r="A15" s="183" t="s">
        <v>959</v>
      </c>
      <c r="B15" s="182">
        <v>24</v>
      </c>
      <c r="C15" s="184" t="s">
        <v>935</v>
      </c>
      <c r="D15" s="185" t="s">
        <v>876</v>
      </c>
      <c r="E15" s="186" t="s">
        <v>935</v>
      </c>
      <c r="F15" s="186" t="s">
        <v>960</v>
      </c>
      <c r="G15" s="186" t="s">
        <v>967</v>
      </c>
      <c r="H15" s="186"/>
      <c r="I15" s="186" t="s">
        <v>968</v>
      </c>
      <c r="J15" s="187"/>
      <c r="K15" s="188"/>
      <c r="L15" s="186"/>
      <c r="M15" s="186">
        <v>92.4</v>
      </c>
      <c r="N15" s="186"/>
      <c r="O15" s="186">
        <v>105</v>
      </c>
      <c r="P15" s="186"/>
      <c r="Q15" s="186">
        <v>92.4</v>
      </c>
      <c r="R15" s="186"/>
      <c r="S15" s="186"/>
      <c r="T15" s="186">
        <v>119</v>
      </c>
      <c r="U15" s="186">
        <v>184.8</v>
      </c>
      <c r="V15" s="189"/>
      <c r="W15" s="186"/>
      <c r="X15" s="175">
        <f t="shared" si="2"/>
        <v>6.9392399999999981</v>
      </c>
      <c r="Y15" s="186"/>
      <c r="Z15" s="186"/>
      <c r="AA15" s="186"/>
      <c r="AB15" s="186"/>
      <c r="AC15" s="186"/>
      <c r="AD15" s="186"/>
      <c r="AE15" s="190"/>
    </row>
    <row r="16" spans="1:31" ht="76.5">
      <c r="A16" s="183" t="s">
        <v>959</v>
      </c>
      <c r="B16" s="182">
        <v>25</v>
      </c>
      <c r="C16" s="184" t="s">
        <v>935</v>
      </c>
      <c r="D16" s="185" t="s">
        <v>876</v>
      </c>
      <c r="E16" s="186" t="s">
        <v>935</v>
      </c>
      <c r="F16" s="186" t="s">
        <v>960</v>
      </c>
      <c r="G16" s="186" t="s">
        <v>969</v>
      </c>
      <c r="H16" s="186"/>
      <c r="I16" s="186" t="s">
        <v>970</v>
      </c>
      <c r="J16" s="187"/>
      <c r="K16" s="188"/>
      <c r="L16" s="186"/>
      <c r="M16" s="186">
        <v>92.4</v>
      </c>
      <c r="N16" s="186"/>
      <c r="O16" s="186">
        <v>105</v>
      </c>
      <c r="P16" s="186"/>
      <c r="Q16" s="186">
        <v>92.4</v>
      </c>
      <c r="R16" s="186"/>
      <c r="S16" s="186"/>
      <c r="T16" s="186">
        <v>119</v>
      </c>
      <c r="U16" s="186">
        <v>184.8</v>
      </c>
      <c r="V16" s="189"/>
      <c r="W16" s="186"/>
      <c r="X16" s="175">
        <f t="shared" si="2"/>
        <v>6.9392399999999981</v>
      </c>
      <c r="Y16" s="186"/>
      <c r="Z16" s="186"/>
      <c r="AA16" s="186"/>
      <c r="AB16" s="186"/>
      <c r="AC16" s="186"/>
      <c r="AD16" s="186"/>
      <c r="AE16" s="190"/>
    </row>
    <row r="17" spans="1:31" ht="76.5">
      <c r="A17" s="183" t="s">
        <v>959</v>
      </c>
      <c r="B17" s="182">
        <v>26</v>
      </c>
      <c r="C17" s="184" t="s">
        <v>935</v>
      </c>
      <c r="D17" s="185" t="s">
        <v>876</v>
      </c>
      <c r="E17" s="186" t="s">
        <v>935</v>
      </c>
      <c r="F17" s="186" t="s">
        <v>960</v>
      </c>
      <c r="G17" s="186" t="s">
        <v>971</v>
      </c>
      <c r="H17" s="186"/>
      <c r="I17" s="186" t="s">
        <v>972</v>
      </c>
      <c r="J17" s="187"/>
      <c r="K17" s="188"/>
      <c r="L17" s="186"/>
      <c r="M17" s="186">
        <v>128.94999999999999</v>
      </c>
      <c r="N17" s="186"/>
      <c r="O17" s="186">
        <v>145</v>
      </c>
      <c r="P17" s="186"/>
      <c r="Q17" s="186">
        <v>128.94999999999999</v>
      </c>
      <c r="R17" s="186"/>
      <c r="S17" s="186"/>
      <c r="T17" s="186">
        <v>146</v>
      </c>
      <c r="U17" s="186">
        <v>257.89999999999998</v>
      </c>
      <c r="V17" s="189"/>
      <c r="W17" s="186"/>
      <c r="X17" s="175">
        <f t="shared" si="2"/>
        <v>9.6841450000000009</v>
      </c>
      <c r="Y17" s="186"/>
      <c r="Z17" s="186"/>
      <c r="AA17" s="186"/>
      <c r="AB17" s="186"/>
      <c r="AC17" s="186"/>
      <c r="AD17" s="186"/>
      <c r="AE17" s="190"/>
    </row>
    <row r="18" spans="1:31" ht="38.25">
      <c r="A18" s="183" t="s">
        <v>959</v>
      </c>
      <c r="B18" s="182">
        <v>27</v>
      </c>
      <c r="C18" s="184" t="s">
        <v>935</v>
      </c>
      <c r="D18" s="185" t="s">
        <v>876</v>
      </c>
      <c r="E18" s="186" t="s">
        <v>935</v>
      </c>
      <c r="F18" s="186" t="s">
        <v>960</v>
      </c>
      <c r="G18" s="186" t="s">
        <v>973</v>
      </c>
      <c r="H18" s="186"/>
      <c r="I18" s="186" t="s">
        <v>974</v>
      </c>
      <c r="J18" s="187"/>
      <c r="K18" s="188"/>
      <c r="L18" s="186"/>
      <c r="M18" s="186">
        <v>29</v>
      </c>
      <c r="N18" s="186"/>
      <c r="O18" s="186">
        <v>32</v>
      </c>
      <c r="P18" s="186"/>
      <c r="Q18" s="186">
        <v>29</v>
      </c>
      <c r="R18" s="186"/>
      <c r="S18" s="186"/>
      <c r="T18" s="186">
        <v>39.6</v>
      </c>
      <c r="U18" s="186">
        <v>58</v>
      </c>
      <c r="V18" s="189"/>
      <c r="W18" s="186"/>
      <c r="X18" s="175">
        <f t="shared" si="2"/>
        <v>2.1778999999999975</v>
      </c>
      <c r="Y18" s="186"/>
      <c r="Z18" s="186"/>
      <c r="AA18" s="186"/>
      <c r="AB18" s="186"/>
      <c r="AC18" s="186"/>
      <c r="AD18" s="186"/>
      <c r="AE18" s="190"/>
    </row>
    <row r="19" spans="1:31" ht="38.25">
      <c r="A19" s="183" t="s">
        <v>959</v>
      </c>
      <c r="B19" s="182">
        <v>28</v>
      </c>
      <c r="C19" s="184" t="s">
        <v>935</v>
      </c>
      <c r="D19" s="185" t="s">
        <v>876</v>
      </c>
      <c r="E19" s="186" t="s">
        <v>935</v>
      </c>
      <c r="F19" s="186" t="s">
        <v>960</v>
      </c>
      <c r="G19" s="186" t="s">
        <v>975</v>
      </c>
      <c r="H19" s="186"/>
      <c r="I19" s="186" t="s">
        <v>976</v>
      </c>
      <c r="J19" s="187"/>
      <c r="K19" s="188"/>
      <c r="L19" s="186"/>
      <c r="M19" s="186">
        <v>39</v>
      </c>
      <c r="N19" s="186"/>
      <c r="O19" s="186">
        <v>42</v>
      </c>
      <c r="P19" s="186"/>
      <c r="Q19" s="186">
        <v>39</v>
      </c>
      <c r="R19" s="186"/>
      <c r="S19" s="186"/>
      <c r="T19" s="186">
        <v>52.6</v>
      </c>
      <c r="U19" s="186">
        <v>78</v>
      </c>
      <c r="V19" s="189"/>
      <c r="W19" s="186"/>
      <c r="X19" s="175">
        <f t="shared" si="2"/>
        <v>2.9288999999999987</v>
      </c>
      <c r="Y19" s="186"/>
      <c r="Z19" s="186"/>
      <c r="AA19" s="186"/>
      <c r="AB19" s="186"/>
      <c r="AC19" s="186"/>
      <c r="AD19" s="186"/>
      <c r="AE19" s="190"/>
    </row>
    <row r="20" spans="1:31" ht="38.25">
      <c r="A20" s="183" t="s">
        <v>959</v>
      </c>
      <c r="B20" s="182">
        <v>29</v>
      </c>
      <c r="C20" s="184" t="s">
        <v>935</v>
      </c>
      <c r="D20" s="185" t="s">
        <v>876</v>
      </c>
      <c r="E20" s="186" t="s">
        <v>935</v>
      </c>
      <c r="F20" s="186" t="s">
        <v>960</v>
      </c>
      <c r="G20" s="186" t="s">
        <v>977</v>
      </c>
      <c r="H20" s="186"/>
      <c r="I20" s="186" t="s">
        <v>978</v>
      </c>
      <c r="J20" s="187"/>
      <c r="K20" s="188"/>
      <c r="L20" s="186"/>
      <c r="M20" s="186">
        <v>47.5</v>
      </c>
      <c r="N20" s="186"/>
      <c r="O20" s="186">
        <v>55</v>
      </c>
      <c r="P20" s="186"/>
      <c r="Q20" s="186">
        <v>48</v>
      </c>
      <c r="R20" s="186"/>
      <c r="S20" s="186"/>
      <c r="T20" s="186">
        <v>61.6</v>
      </c>
      <c r="U20" s="186">
        <v>95</v>
      </c>
      <c r="V20" s="189"/>
      <c r="W20" s="186"/>
      <c r="X20" s="175">
        <f t="shared" si="2"/>
        <v>3.0672499999999943</v>
      </c>
      <c r="Y20" s="186"/>
      <c r="Z20" s="186"/>
      <c r="AA20" s="186"/>
      <c r="AB20" s="186"/>
      <c r="AC20" s="186"/>
      <c r="AD20" s="186"/>
      <c r="AE20" s="190"/>
    </row>
    <row r="21" spans="1:31" ht="38.25">
      <c r="A21" s="183" t="s">
        <v>959</v>
      </c>
      <c r="B21" s="182">
        <v>30</v>
      </c>
      <c r="C21" s="184" t="s">
        <v>935</v>
      </c>
      <c r="D21" s="185" t="s">
        <v>876</v>
      </c>
      <c r="E21" s="186" t="s">
        <v>935</v>
      </c>
      <c r="F21" s="186" t="s">
        <v>960</v>
      </c>
      <c r="G21" s="186" t="s">
        <v>979</v>
      </c>
      <c r="H21" s="186"/>
      <c r="I21" s="186" t="s">
        <v>980</v>
      </c>
      <c r="J21" s="187"/>
      <c r="K21" s="188"/>
      <c r="L21" s="186"/>
      <c r="M21" s="186">
        <v>49</v>
      </c>
      <c r="N21" s="186"/>
      <c r="O21" s="186">
        <v>55</v>
      </c>
      <c r="P21" s="186"/>
      <c r="Q21" s="186">
        <v>49</v>
      </c>
      <c r="R21" s="186"/>
      <c r="S21" s="186"/>
      <c r="T21" s="186">
        <v>63.6</v>
      </c>
      <c r="U21" s="186">
        <v>98</v>
      </c>
      <c r="V21" s="189"/>
      <c r="W21" s="186"/>
      <c r="X21" s="175">
        <f t="shared" si="2"/>
        <v>3.6798999999999964</v>
      </c>
      <c r="Y21" s="186"/>
      <c r="Z21" s="186"/>
      <c r="AA21" s="186"/>
      <c r="AB21" s="186"/>
      <c r="AC21" s="186"/>
      <c r="AD21" s="186"/>
      <c r="AE21" s="190"/>
    </row>
    <row r="22" spans="1:31" ht="38.25">
      <c r="A22" s="183" t="s">
        <v>959</v>
      </c>
      <c r="B22" s="182">
        <v>31</v>
      </c>
      <c r="C22" s="184" t="s">
        <v>935</v>
      </c>
      <c r="D22" s="185" t="s">
        <v>876</v>
      </c>
      <c r="E22" s="186" t="s">
        <v>935</v>
      </c>
      <c r="F22" s="186" t="s">
        <v>960</v>
      </c>
      <c r="G22" s="186" t="s">
        <v>981</v>
      </c>
      <c r="H22" s="186"/>
      <c r="I22" s="186" t="s">
        <v>982</v>
      </c>
      <c r="J22" s="187"/>
      <c r="K22" s="188"/>
      <c r="L22" s="186"/>
      <c r="M22" s="186">
        <v>52.5</v>
      </c>
      <c r="N22" s="186"/>
      <c r="O22" s="186">
        <v>58</v>
      </c>
      <c r="P22" s="186"/>
      <c r="Q22" s="186">
        <v>52.8</v>
      </c>
      <c r="R22" s="186"/>
      <c r="S22" s="186"/>
      <c r="T22" s="186">
        <v>69.599999999999994</v>
      </c>
      <c r="U22" s="186">
        <v>105</v>
      </c>
      <c r="V22" s="189"/>
      <c r="W22" s="186"/>
      <c r="X22" s="175">
        <f t="shared" si="2"/>
        <v>3.6427499999999995</v>
      </c>
      <c r="Y22" s="186"/>
      <c r="Z22" s="186"/>
      <c r="AA22" s="186"/>
      <c r="AB22" s="186"/>
      <c r="AC22" s="186"/>
      <c r="AD22" s="186"/>
      <c r="AE22" s="190"/>
    </row>
    <row r="23" spans="1:31" ht="38.25">
      <c r="A23" s="183" t="s">
        <v>959</v>
      </c>
      <c r="B23" s="182">
        <v>32</v>
      </c>
      <c r="C23" s="184" t="s">
        <v>935</v>
      </c>
      <c r="D23" s="185" t="s">
        <v>876</v>
      </c>
      <c r="E23" s="186" t="s">
        <v>935</v>
      </c>
      <c r="F23" s="186" t="s">
        <v>960</v>
      </c>
      <c r="G23" s="186" t="s">
        <v>983</v>
      </c>
      <c r="H23" s="186"/>
      <c r="I23" s="186" t="s">
        <v>984</v>
      </c>
      <c r="J23" s="187"/>
      <c r="K23" s="188"/>
      <c r="L23" s="186"/>
      <c r="M23" s="186">
        <v>52.5</v>
      </c>
      <c r="N23" s="186"/>
      <c r="O23" s="186">
        <v>58</v>
      </c>
      <c r="P23" s="186"/>
      <c r="Q23" s="186">
        <v>52.8</v>
      </c>
      <c r="R23" s="186"/>
      <c r="S23" s="186"/>
      <c r="T23" s="186">
        <v>69.599999999999994</v>
      </c>
      <c r="U23" s="186">
        <v>105</v>
      </c>
      <c r="V23" s="189"/>
      <c r="W23" s="186"/>
      <c r="X23" s="175">
        <f t="shared" si="2"/>
        <v>3.6427499999999995</v>
      </c>
      <c r="Y23" s="186"/>
      <c r="Z23" s="186"/>
      <c r="AA23" s="186"/>
      <c r="AB23" s="186"/>
      <c r="AC23" s="186"/>
      <c r="AD23" s="186"/>
      <c r="AE23" s="190"/>
    </row>
    <row r="24" spans="1:31" ht="38.25">
      <c r="A24" s="183" t="s">
        <v>959</v>
      </c>
      <c r="B24" s="182">
        <v>33</v>
      </c>
      <c r="C24" s="184" t="s">
        <v>935</v>
      </c>
      <c r="D24" s="185" t="s">
        <v>876</v>
      </c>
      <c r="E24" s="186" t="s">
        <v>935</v>
      </c>
      <c r="F24" s="186" t="s">
        <v>960</v>
      </c>
      <c r="G24" s="186" t="s">
        <v>985</v>
      </c>
      <c r="H24" s="186"/>
      <c r="I24" s="186" t="s">
        <v>986</v>
      </c>
      <c r="J24" s="187"/>
      <c r="K24" s="188"/>
      <c r="L24" s="186"/>
      <c r="M24" s="186">
        <v>69</v>
      </c>
      <c r="N24" s="186"/>
      <c r="O24" s="186">
        <v>85</v>
      </c>
      <c r="P24" s="186"/>
      <c r="Q24" s="186">
        <v>69</v>
      </c>
      <c r="R24" s="186"/>
      <c r="S24" s="186"/>
      <c r="T24" s="186">
        <v>0</v>
      </c>
      <c r="U24" s="186">
        <v>138</v>
      </c>
      <c r="V24" s="189"/>
      <c r="W24" s="186"/>
      <c r="X24" s="175">
        <f t="shared" si="2"/>
        <v>5.1818999999999988</v>
      </c>
      <c r="Y24" s="186"/>
      <c r="Z24" s="186"/>
      <c r="AA24" s="186"/>
      <c r="AB24" s="186"/>
      <c r="AC24" s="186"/>
      <c r="AD24" s="186"/>
      <c r="AE24" s="190"/>
    </row>
    <row r="25" spans="1:31" ht="38.25">
      <c r="A25" s="183" t="s">
        <v>959</v>
      </c>
      <c r="B25" s="182">
        <v>34</v>
      </c>
      <c r="C25" s="184" t="s">
        <v>935</v>
      </c>
      <c r="D25" s="185" t="s">
        <v>876</v>
      </c>
      <c r="E25" s="186" t="s">
        <v>935</v>
      </c>
      <c r="F25" s="186" t="s">
        <v>960</v>
      </c>
      <c r="G25" s="186" t="s">
        <v>987</v>
      </c>
      <c r="H25" s="186"/>
      <c r="I25" s="186" t="s">
        <v>988</v>
      </c>
      <c r="J25" s="187"/>
      <c r="K25" s="188"/>
      <c r="L25" s="186"/>
      <c r="M25" s="186">
        <v>69</v>
      </c>
      <c r="N25" s="186"/>
      <c r="O25" s="186">
        <v>85</v>
      </c>
      <c r="P25" s="186"/>
      <c r="Q25" s="186">
        <v>69</v>
      </c>
      <c r="R25" s="186"/>
      <c r="S25" s="186"/>
      <c r="T25" s="186">
        <v>0</v>
      </c>
      <c r="U25" s="186">
        <v>138</v>
      </c>
      <c r="V25" s="189"/>
      <c r="W25" s="186"/>
      <c r="X25" s="175">
        <f t="shared" si="2"/>
        <v>5.1818999999999988</v>
      </c>
      <c r="Y25" s="186"/>
      <c r="Z25" s="186"/>
      <c r="AA25" s="186"/>
      <c r="AB25" s="186"/>
      <c r="AC25" s="186"/>
      <c r="AD25" s="186"/>
      <c r="AE25" s="190"/>
    </row>
    <row r="26" spans="1:31" ht="38.25">
      <c r="A26" s="183" t="s">
        <v>959</v>
      </c>
      <c r="B26" s="182">
        <v>35</v>
      </c>
      <c r="C26" s="184" t="s">
        <v>935</v>
      </c>
      <c r="D26" s="185" t="s">
        <v>876</v>
      </c>
      <c r="E26" s="186" t="s">
        <v>935</v>
      </c>
      <c r="F26" s="186" t="s">
        <v>960</v>
      </c>
      <c r="G26" s="186" t="s">
        <v>989</v>
      </c>
      <c r="H26" s="186"/>
      <c r="I26" s="186" t="s">
        <v>990</v>
      </c>
      <c r="J26" s="187"/>
      <c r="K26" s="188"/>
      <c r="L26" s="186"/>
      <c r="M26" s="186">
        <v>67.5</v>
      </c>
      <c r="N26" s="186"/>
      <c r="O26" s="186">
        <v>75</v>
      </c>
      <c r="P26" s="186"/>
      <c r="Q26" s="186">
        <v>67.8</v>
      </c>
      <c r="R26" s="186"/>
      <c r="S26" s="186"/>
      <c r="T26" s="186">
        <v>0</v>
      </c>
      <c r="U26" s="186">
        <v>135</v>
      </c>
      <c r="V26" s="189"/>
      <c r="W26" s="186"/>
      <c r="X26" s="175">
        <f t="shared" si="2"/>
        <v>4.7692499999999995</v>
      </c>
      <c r="Y26" s="186"/>
      <c r="Z26" s="186"/>
      <c r="AA26" s="186"/>
      <c r="AB26" s="186"/>
      <c r="AC26" s="186"/>
      <c r="AD26" s="186"/>
      <c r="AE26" s="190"/>
    </row>
    <row r="27" spans="1:31" ht="38.25">
      <c r="A27" s="183" t="s">
        <v>959</v>
      </c>
      <c r="B27" s="182">
        <v>36</v>
      </c>
      <c r="C27" s="184" t="s">
        <v>935</v>
      </c>
      <c r="D27" s="185" t="s">
        <v>876</v>
      </c>
      <c r="E27" s="186" t="s">
        <v>935</v>
      </c>
      <c r="F27" s="186" t="s">
        <v>960</v>
      </c>
      <c r="G27" s="186" t="s">
        <v>991</v>
      </c>
      <c r="H27" s="186"/>
      <c r="I27" s="186" t="s">
        <v>992</v>
      </c>
      <c r="J27" s="187"/>
      <c r="K27" s="188"/>
      <c r="L27" s="186"/>
      <c r="M27" s="186">
        <v>67.5</v>
      </c>
      <c r="N27" s="186"/>
      <c r="O27" s="186">
        <v>75</v>
      </c>
      <c r="P27" s="186"/>
      <c r="Q27" s="186">
        <v>67.8</v>
      </c>
      <c r="R27" s="186"/>
      <c r="S27" s="186"/>
      <c r="T27" s="186">
        <v>0</v>
      </c>
      <c r="U27" s="186">
        <v>135</v>
      </c>
      <c r="V27" s="189"/>
      <c r="W27" s="186"/>
      <c r="X27" s="175">
        <f t="shared" si="2"/>
        <v>4.7692499999999995</v>
      </c>
      <c r="Y27" s="186"/>
      <c r="Z27" s="186"/>
      <c r="AA27" s="186"/>
      <c r="AB27" s="186"/>
      <c r="AC27" s="186"/>
      <c r="AD27" s="186"/>
      <c r="AE27" s="190"/>
    </row>
    <row r="28" spans="1:31" ht="38.25">
      <c r="A28" s="183" t="s">
        <v>959</v>
      </c>
      <c r="B28" s="182">
        <v>37</v>
      </c>
      <c r="C28" s="184" t="s">
        <v>935</v>
      </c>
      <c r="D28" s="185" t="s">
        <v>876</v>
      </c>
      <c r="E28" s="186" t="s">
        <v>935</v>
      </c>
      <c r="F28" s="186" t="s">
        <v>960</v>
      </c>
      <c r="G28" s="186" t="s">
        <v>993</v>
      </c>
      <c r="H28" s="186"/>
      <c r="I28" s="186" t="s">
        <v>994</v>
      </c>
      <c r="J28" s="187"/>
      <c r="K28" s="188"/>
      <c r="L28" s="186"/>
      <c r="M28" s="186">
        <v>75</v>
      </c>
      <c r="N28" s="186"/>
      <c r="O28" s="186">
        <v>88</v>
      </c>
      <c r="P28" s="186"/>
      <c r="Q28" s="186">
        <v>75</v>
      </c>
      <c r="R28" s="186"/>
      <c r="S28" s="186"/>
      <c r="T28" s="186">
        <v>0</v>
      </c>
      <c r="U28" s="186">
        <v>150</v>
      </c>
      <c r="V28" s="189"/>
      <c r="W28" s="186"/>
      <c r="X28" s="175">
        <f t="shared" si="2"/>
        <v>5.6324999999999932</v>
      </c>
      <c r="Y28" s="186"/>
      <c r="Z28" s="186"/>
      <c r="AA28" s="186"/>
      <c r="AB28" s="186"/>
      <c r="AC28" s="186"/>
      <c r="AD28" s="186"/>
      <c r="AE28" s="190"/>
    </row>
    <row r="29" spans="1:31" ht="62.25">
      <c r="A29" s="183" t="s">
        <v>959</v>
      </c>
      <c r="B29" s="182">
        <v>38</v>
      </c>
      <c r="C29" s="184" t="s">
        <v>935</v>
      </c>
      <c r="D29" s="185" t="s">
        <v>876</v>
      </c>
      <c r="E29" s="186" t="s">
        <v>935</v>
      </c>
      <c r="F29" s="186" t="s">
        <v>960</v>
      </c>
      <c r="G29" s="186" t="s">
        <v>995</v>
      </c>
      <c r="H29" s="186"/>
      <c r="I29" s="186" t="s">
        <v>996</v>
      </c>
      <c r="J29" s="187"/>
      <c r="K29" s="188"/>
      <c r="L29" s="186"/>
      <c r="M29" s="186">
        <v>74</v>
      </c>
      <c r="N29" s="186"/>
      <c r="O29" s="186">
        <v>88</v>
      </c>
      <c r="P29" s="186"/>
      <c r="Q29" s="186">
        <v>73.8</v>
      </c>
      <c r="R29" s="186"/>
      <c r="S29" s="186"/>
      <c r="T29" s="186">
        <v>148</v>
      </c>
      <c r="U29" s="186">
        <v>148</v>
      </c>
      <c r="V29" s="189"/>
      <c r="W29" s="186"/>
      <c r="X29" s="175">
        <f t="shared" si="2"/>
        <v>5.7574000000000041</v>
      </c>
      <c r="Y29" s="186"/>
      <c r="Z29" s="186"/>
      <c r="AA29" s="186"/>
      <c r="AB29" s="186"/>
      <c r="AC29" s="186"/>
      <c r="AD29" s="186"/>
      <c r="AE29" s="190"/>
    </row>
    <row r="30" spans="1:31" ht="63.75">
      <c r="A30" s="183" t="s">
        <v>959</v>
      </c>
      <c r="B30" s="182">
        <v>39</v>
      </c>
      <c r="C30" s="184" t="s">
        <v>935</v>
      </c>
      <c r="D30" s="185" t="s">
        <v>876</v>
      </c>
      <c r="E30" s="186" t="s">
        <v>935</v>
      </c>
      <c r="F30" s="186" t="s">
        <v>960</v>
      </c>
      <c r="G30" s="186" t="s">
        <v>997</v>
      </c>
      <c r="H30" s="186"/>
      <c r="I30" s="186" t="s">
        <v>998</v>
      </c>
      <c r="J30" s="187"/>
      <c r="K30" s="188"/>
      <c r="L30" s="186"/>
      <c r="M30" s="186">
        <v>74</v>
      </c>
      <c r="N30" s="186"/>
      <c r="O30" s="186">
        <v>88</v>
      </c>
      <c r="P30" s="186"/>
      <c r="Q30" s="186">
        <v>73.8</v>
      </c>
      <c r="R30" s="186"/>
      <c r="S30" s="186"/>
      <c r="T30" s="186">
        <v>148</v>
      </c>
      <c r="U30" s="186">
        <v>148</v>
      </c>
      <c r="V30" s="189"/>
      <c r="W30" s="186"/>
      <c r="X30" s="175">
        <f t="shared" si="2"/>
        <v>5.7574000000000041</v>
      </c>
      <c r="Y30" s="186"/>
      <c r="Z30" s="186"/>
      <c r="AA30" s="186"/>
      <c r="AB30" s="186"/>
      <c r="AC30" s="186"/>
      <c r="AD30" s="186"/>
      <c r="AE30" s="190"/>
    </row>
    <row r="31" spans="1:31" ht="63.75">
      <c r="A31" s="183" t="s">
        <v>959</v>
      </c>
      <c r="B31" s="182">
        <v>40</v>
      </c>
      <c r="C31" s="184" t="s">
        <v>935</v>
      </c>
      <c r="D31" s="185" t="s">
        <v>876</v>
      </c>
      <c r="E31" s="186" t="s">
        <v>935</v>
      </c>
      <c r="F31" s="186" t="s">
        <v>960</v>
      </c>
      <c r="G31" s="186" t="s">
        <v>999</v>
      </c>
      <c r="H31" s="186"/>
      <c r="I31" s="186" t="s">
        <v>1000</v>
      </c>
      <c r="J31" s="187"/>
      <c r="K31" s="188"/>
      <c r="L31" s="186"/>
      <c r="M31" s="186">
        <v>74</v>
      </c>
      <c r="N31" s="186"/>
      <c r="O31" s="186">
        <v>88</v>
      </c>
      <c r="P31" s="186"/>
      <c r="Q31" s="186">
        <v>73.8</v>
      </c>
      <c r="R31" s="186"/>
      <c r="S31" s="186"/>
      <c r="T31" s="186">
        <v>148</v>
      </c>
      <c r="U31" s="186">
        <v>148</v>
      </c>
      <c r="V31" s="189"/>
      <c r="W31" s="186"/>
      <c r="X31" s="175">
        <f t="shared" si="2"/>
        <v>5.7574000000000041</v>
      </c>
      <c r="Y31" s="186"/>
      <c r="Z31" s="186"/>
      <c r="AA31" s="186"/>
      <c r="AB31" s="186"/>
      <c r="AC31" s="186"/>
      <c r="AD31" s="186"/>
      <c r="AE31" s="190"/>
    </row>
    <row r="32" spans="1:31" ht="63.75">
      <c r="A32" s="183" t="s">
        <v>959</v>
      </c>
      <c r="B32" s="182">
        <v>41</v>
      </c>
      <c r="C32" s="184" t="s">
        <v>935</v>
      </c>
      <c r="D32" s="185" t="s">
        <v>876</v>
      </c>
      <c r="E32" s="186" t="s">
        <v>935</v>
      </c>
      <c r="F32" s="186" t="s">
        <v>960</v>
      </c>
      <c r="G32" s="186" t="s">
        <v>1001</v>
      </c>
      <c r="H32" s="186"/>
      <c r="I32" s="186" t="s">
        <v>1002</v>
      </c>
      <c r="J32" s="187"/>
      <c r="K32" s="188"/>
      <c r="L32" s="186"/>
      <c r="M32" s="186">
        <v>72.5</v>
      </c>
      <c r="N32" s="186"/>
      <c r="O32" s="186">
        <v>88</v>
      </c>
      <c r="P32" s="186"/>
      <c r="Q32" s="186">
        <v>72.8</v>
      </c>
      <c r="R32" s="186"/>
      <c r="S32" s="186"/>
      <c r="T32" s="186">
        <v>145</v>
      </c>
      <c r="U32" s="186">
        <v>145</v>
      </c>
      <c r="V32" s="189"/>
      <c r="W32" s="186"/>
      <c r="X32" s="175">
        <f t="shared" si="2"/>
        <v>5.1447500000000019</v>
      </c>
      <c r="Y32" s="186"/>
      <c r="Z32" s="186"/>
      <c r="AA32" s="186"/>
      <c r="AB32" s="186"/>
      <c r="AC32" s="186"/>
      <c r="AD32" s="186"/>
      <c r="AE32" s="190"/>
    </row>
    <row r="33" spans="1:31" ht="63.75">
      <c r="A33" s="183" t="s">
        <v>959</v>
      </c>
      <c r="B33" s="182">
        <v>42</v>
      </c>
      <c r="C33" s="184" t="s">
        <v>935</v>
      </c>
      <c r="D33" s="185" t="s">
        <v>876</v>
      </c>
      <c r="E33" s="186" t="s">
        <v>935</v>
      </c>
      <c r="F33" s="186" t="s">
        <v>960</v>
      </c>
      <c r="G33" s="186" t="s">
        <v>1003</v>
      </c>
      <c r="H33" s="186"/>
      <c r="I33" s="186" t="s">
        <v>1004</v>
      </c>
      <c r="J33" s="187"/>
      <c r="K33" s="188"/>
      <c r="L33" s="186"/>
      <c r="M33" s="186">
        <v>72.5</v>
      </c>
      <c r="N33" s="186"/>
      <c r="O33" s="186">
        <v>88</v>
      </c>
      <c r="P33" s="186"/>
      <c r="Q33" s="186">
        <v>72.8</v>
      </c>
      <c r="R33" s="186"/>
      <c r="S33" s="186"/>
      <c r="T33" s="186">
        <v>145</v>
      </c>
      <c r="U33" s="186">
        <v>145</v>
      </c>
      <c r="V33" s="189"/>
      <c r="W33" s="186"/>
      <c r="X33" s="175">
        <f t="shared" si="2"/>
        <v>5.1447500000000019</v>
      </c>
      <c r="Y33" s="186"/>
      <c r="Z33" s="186"/>
      <c r="AA33" s="186"/>
      <c r="AB33" s="186"/>
      <c r="AC33" s="186"/>
      <c r="AD33" s="186"/>
      <c r="AE33" s="190"/>
    </row>
  </sheetData>
  <mergeCells count="24">
    <mergeCell ref="O2:Q2"/>
    <mergeCell ref="A1:K1"/>
    <mergeCell ref="L1:AA1"/>
    <mergeCell ref="AB1:AD1"/>
    <mergeCell ref="AE1:AE3"/>
    <mergeCell ref="A2:A3"/>
    <mergeCell ref="B2:B3"/>
    <mergeCell ref="C2:C3"/>
    <mergeCell ref="D2:D3"/>
    <mergeCell ref="E2:E3"/>
    <mergeCell ref="G2:G3"/>
    <mergeCell ref="H2:H3"/>
    <mergeCell ref="I2:I3"/>
    <mergeCell ref="J2:J3"/>
    <mergeCell ref="K2:K3"/>
    <mergeCell ref="M2:N2"/>
    <mergeCell ref="AC2:AC3"/>
    <mergeCell ref="AD2:AD3"/>
    <mergeCell ref="R2:S2"/>
    <mergeCell ref="T2:W2"/>
    <mergeCell ref="Y2:Y3"/>
    <mergeCell ref="Z2:Z3"/>
    <mergeCell ref="AA2:AA3"/>
    <mergeCell ref="AB2:AB3"/>
  </mergeCells>
  <phoneticPr fontId="1" type="noConversion"/>
  <hyperlinks>
    <hyperlink ref="J4" r:id="rId1"/>
    <hyperlink ref="J5" r:id="rId2"/>
    <hyperlink ref="J6" r:id="rId3"/>
    <hyperlink ref="J7" r:id="rId4"/>
    <hyperlink ref="J8" r:id="rId5"/>
    <hyperlink ref="J10" r:id="rId6"/>
    <hyperlink ref="J11" r:id="rId7"/>
  </hyperlinks>
  <pageMargins left="0.7" right="0.7" top="0.75" bottom="0.75" header="0.3" footer="0.3"/>
</worksheet>
</file>

<file path=xl/worksheets/sheet17.xml><?xml version="1.0" encoding="utf-8"?>
<worksheet xmlns="http://schemas.openxmlformats.org/spreadsheetml/2006/main" xmlns:r="http://schemas.openxmlformats.org/officeDocument/2006/relationships">
  <dimension ref="A1:AD15"/>
  <sheetViews>
    <sheetView topLeftCell="F1" workbookViewId="0">
      <selection activeCell="E21" sqref="E21"/>
    </sheetView>
  </sheetViews>
  <sheetFormatPr defaultRowHeight="13.5"/>
  <sheetData>
    <row r="1" spans="1:30" s="1" customFormat="1" ht="18.75">
      <c r="A1" s="583" t="s">
        <v>0</v>
      </c>
      <c r="B1" s="583"/>
      <c r="C1" s="583"/>
      <c r="D1" s="583"/>
      <c r="E1" s="583"/>
      <c r="F1" s="583"/>
      <c r="G1" s="583"/>
      <c r="H1" s="583"/>
      <c r="I1" s="583"/>
      <c r="J1" s="583"/>
      <c r="K1" s="583"/>
      <c r="L1" s="584"/>
      <c r="M1" s="581"/>
      <c r="N1" s="581"/>
      <c r="O1" s="581"/>
      <c r="P1" s="581"/>
      <c r="Q1" s="581"/>
      <c r="R1" s="581"/>
      <c r="S1" s="585"/>
      <c r="T1" s="581"/>
      <c r="U1" s="581"/>
      <c r="V1" s="581"/>
      <c r="W1" s="581"/>
      <c r="X1" s="581"/>
      <c r="Y1" s="581"/>
      <c r="Z1" s="581"/>
      <c r="AA1" s="586" t="s">
        <v>1</v>
      </c>
      <c r="AB1" s="575"/>
      <c r="AC1" s="575"/>
      <c r="AD1" s="587" t="s">
        <v>2</v>
      </c>
    </row>
    <row r="2" spans="1:30" s="1" customFormat="1" ht="14.25">
      <c r="A2" s="576" t="s">
        <v>3</v>
      </c>
      <c r="B2" s="576" t="s">
        <v>4</v>
      </c>
      <c r="C2" s="576" t="s">
        <v>5</v>
      </c>
      <c r="D2" s="576" t="s">
        <v>6</v>
      </c>
      <c r="E2" s="576" t="s">
        <v>7</v>
      </c>
      <c r="F2" s="2" t="s">
        <v>8</v>
      </c>
      <c r="G2" s="576" t="s">
        <v>9</v>
      </c>
      <c r="H2" s="580" t="s">
        <v>10</v>
      </c>
      <c r="I2" s="576" t="s">
        <v>11</v>
      </c>
      <c r="J2" s="588" t="s">
        <v>12</v>
      </c>
      <c r="K2" s="588" t="s">
        <v>13</v>
      </c>
      <c r="L2" s="2" t="s">
        <v>14</v>
      </c>
      <c r="M2" s="576" t="s">
        <v>15</v>
      </c>
      <c r="N2" s="577"/>
      <c r="O2" s="576" t="s">
        <v>16</v>
      </c>
      <c r="P2" s="577"/>
      <c r="Q2" s="576" t="s">
        <v>17</v>
      </c>
      <c r="R2" s="577"/>
      <c r="S2" s="578" t="s">
        <v>18</v>
      </c>
      <c r="T2" s="579"/>
      <c r="U2" s="579"/>
      <c r="V2" s="579"/>
      <c r="W2" s="3" t="s">
        <v>19</v>
      </c>
      <c r="X2" s="580" t="s">
        <v>20</v>
      </c>
      <c r="Y2" s="580" t="s">
        <v>21</v>
      </c>
      <c r="Z2" s="582" t="s">
        <v>22</v>
      </c>
      <c r="AA2" s="574" t="s">
        <v>23</v>
      </c>
      <c r="AB2" s="574" t="s">
        <v>24</v>
      </c>
      <c r="AC2" s="574" t="s">
        <v>25</v>
      </c>
      <c r="AD2" s="575"/>
    </row>
    <row r="3" spans="1:30" s="1" customFormat="1">
      <c r="A3" s="577"/>
      <c r="B3" s="577"/>
      <c r="C3" s="577"/>
      <c r="D3" s="577"/>
      <c r="E3" s="577"/>
      <c r="F3" s="2" t="s">
        <v>26</v>
      </c>
      <c r="G3" s="577"/>
      <c r="H3" s="581"/>
      <c r="I3" s="577"/>
      <c r="J3" s="577"/>
      <c r="K3" s="588"/>
      <c r="L3" s="2" t="s">
        <v>27</v>
      </c>
      <c r="M3" s="4" t="s">
        <v>28</v>
      </c>
      <c r="N3" s="5" t="s">
        <v>29</v>
      </c>
      <c r="O3" s="4" t="s">
        <v>28</v>
      </c>
      <c r="P3" s="5" t="s">
        <v>30</v>
      </c>
      <c r="Q3" s="4" t="s">
        <v>28</v>
      </c>
      <c r="R3" s="5"/>
      <c r="S3" s="6" t="s">
        <v>31</v>
      </c>
      <c r="T3" s="2" t="s">
        <v>32</v>
      </c>
      <c r="U3" s="2" t="s">
        <v>33</v>
      </c>
      <c r="V3" s="2" t="s">
        <v>34</v>
      </c>
      <c r="W3" s="3" t="s">
        <v>35</v>
      </c>
      <c r="X3" s="581"/>
      <c r="Y3" s="581"/>
      <c r="Z3" s="581"/>
      <c r="AA3" s="575"/>
      <c r="AB3" s="575"/>
      <c r="AC3" s="575"/>
      <c r="AD3" s="575"/>
    </row>
    <row r="4" spans="1:30" s="1" customFormat="1" ht="15">
      <c r="A4" s="15" t="s">
        <v>36</v>
      </c>
      <c r="B4" s="14">
        <v>1</v>
      </c>
      <c r="C4" s="7" t="s">
        <v>121</v>
      </c>
      <c r="D4" s="7" t="s">
        <v>38</v>
      </c>
      <c r="E4" s="7" t="s">
        <v>122</v>
      </c>
      <c r="F4" s="7" t="s">
        <v>123</v>
      </c>
      <c r="G4" s="7" t="s">
        <v>124</v>
      </c>
      <c r="H4" s="7"/>
      <c r="I4" s="7" t="s">
        <v>125</v>
      </c>
      <c r="J4" s="7"/>
      <c r="K4" s="7">
        <v>574</v>
      </c>
      <c r="L4" s="7" t="s">
        <v>126</v>
      </c>
      <c r="M4" s="7">
        <v>60</v>
      </c>
      <c r="N4" s="7">
        <v>55</v>
      </c>
      <c r="O4" s="7">
        <v>89</v>
      </c>
      <c r="P4" s="7">
        <v>39.9</v>
      </c>
      <c r="Q4" s="7"/>
      <c r="R4" s="7"/>
      <c r="S4" s="7"/>
      <c r="T4" s="7"/>
      <c r="U4" s="7"/>
      <c r="V4" s="7">
        <v>89</v>
      </c>
      <c r="W4" s="7">
        <f>N4-P4</f>
        <v>15.100000000000001</v>
      </c>
      <c r="X4" s="11"/>
      <c r="Y4" s="11"/>
      <c r="Z4" s="11"/>
      <c r="AA4" s="9"/>
      <c r="AB4" s="9"/>
      <c r="AC4" s="9"/>
      <c r="AD4" s="9"/>
    </row>
    <row r="5" spans="1:30" s="1" customFormat="1" ht="15">
      <c r="A5" s="15" t="s">
        <v>36</v>
      </c>
      <c r="B5" s="14">
        <v>2</v>
      </c>
      <c r="C5" s="8" t="s">
        <v>121</v>
      </c>
      <c r="D5" s="8" t="s">
        <v>42</v>
      </c>
      <c r="E5" s="8" t="s">
        <v>127</v>
      </c>
      <c r="F5" s="8" t="s">
        <v>123</v>
      </c>
      <c r="G5" s="8" t="s">
        <v>128</v>
      </c>
      <c r="H5" s="8"/>
      <c r="I5" s="8" t="s">
        <v>129</v>
      </c>
      <c r="J5" s="8"/>
      <c r="K5" s="8">
        <v>100</v>
      </c>
      <c r="L5" s="8"/>
      <c r="M5" s="8">
        <v>64</v>
      </c>
      <c r="N5" s="8">
        <v>45</v>
      </c>
      <c r="O5" s="8">
        <v>69</v>
      </c>
      <c r="P5" s="8">
        <v>34.9</v>
      </c>
      <c r="Q5" s="8"/>
      <c r="R5" s="8"/>
      <c r="S5" s="8"/>
      <c r="T5" s="8"/>
      <c r="U5" s="8">
        <v>89</v>
      </c>
      <c r="V5" s="8"/>
      <c r="W5" s="8">
        <f>N5-P5</f>
        <v>10.100000000000001</v>
      </c>
      <c r="X5" s="8"/>
      <c r="Y5" s="8"/>
      <c r="Z5" s="8"/>
      <c r="AA5" s="12"/>
      <c r="AB5" s="12"/>
      <c r="AC5" s="12"/>
      <c r="AD5" s="12"/>
    </row>
    <row r="6" spans="1:30" s="1" customFormat="1" ht="15">
      <c r="A6" s="15" t="s">
        <v>36</v>
      </c>
      <c r="B6" s="14">
        <v>3</v>
      </c>
      <c r="C6" s="8" t="s">
        <v>121</v>
      </c>
      <c r="D6" s="8" t="s">
        <v>42</v>
      </c>
      <c r="E6" s="8" t="s">
        <v>130</v>
      </c>
      <c r="F6" s="8" t="s">
        <v>123</v>
      </c>
      <c r="G6" s="8" t="s">
        <v>131</v>
      </c>
      <c r="H6" s="8"/>
      <c r="I6" s="8" t="s">
        <v>132</v>
      </c>
      <c r="J6" s="8"/>
      <c r="K6" s="8">
        <v>100</v>
      </c>
      <c r="L6" s="8"/>
      <c r="M6" s="8">
        <v>75</v>
      </c>
      <c r="N6" s="8">
        <v>55</v>
      </c>
      <c r="O6" s="8">
        <v>88</v>
      </c>
      <c r="P6" s="8">
        <v>35.9</v>
      </c>
      <c r="Q6" s="8"/>
      <c r="R6" s="8"/>
      <c r="S6" s="8"/>
      <c r="T6" s="8"/>
      <c r="U6" s="8"/>
      <c r="V6" s="8">
        <v>79</v>
      </c>
      <c r="W6" s="8">
        <f>N6-P6</f>
        <v>19.100000000000001</v>
      </c>
      <c r="X6" s="8"/>
      <c r="Y6" s="8"/>
      <c r="Z6" s="8"/>
      <c r="AA6" s="9"/>
      <c r="AB6" s="9"/>
      <c r="AC6" s="9"/>
      <c r="AD6" s="9"/>
    </row>
    <row r="7" spans="1:30" s="1" customFormat="1" ht="15">
      <c r="A7" s="15" t="s">
        <v>36</v>
      </c>
      <c r="B7" s="14">
        <v>4</v>
      </c>
      <c r="C7" s="8" t="s">
        <v>121</v>
      </c>
      <c r="D7" s="8" t="s">
        <v>42</v>
      </c>
      <c r="E7" s="8" t="s">
        <v>133</v>
      </c>
      <c r="F7" s="8" t="s">
        <v>123</v>
      </c>
      <c r="G7" s="8" t="s">
        <v>134</v>
      </c>
      <c r="H7" s="8"/>
      <c r="I7" s="8" t="s">
        <v>135</v>
      </c>
      <c r="J7" s="8"/>
      <c r="K7" s="8">
        <v>500</v>
      </c>
      <c r="L7" s="8" t="s">
        <v>136</v>
      </c>
      <c r="M7" s="8">
        <v>64</v>
      </c>
      <c r="N7" s="8">
        <v>62</v>
      </c>
      <c r="O7" s="8">
        <v>69</v>
      </c>
      <c r="P7" s="8">
        <v>43.9</v>
      </c>
      <c r="Q7" s="8"/>
      <c r="R7" s="8"/>
      <c r="S7" s="8"/>
      <c r="T7" s="8">
        <v>79</v>
      </c>
      <c r="U7" s="8"/>
      <c r="V7" s="8"/>
      <c r="W7" s="8">
        <f t="shared" ref="W7:W15" si="0">N7-P7</f>
        <v>18.100000000000001</v>
      </c>
      <c r="X7" s="8"/>
      <c r="Y7" s="8"/>
      <c r="Z7" s="8"/>
      <c r="AA7" s="9"/>
      <c r="AB7" s="9"/>
      <c r="AC7" s="9"/>
      <c r="AD7" s="9"/>
    </row>
    <row r="8" spans="1:30" s="1" customFormat="1" ht="15">
      <c r="A8" s="15" t="s">
        <v>36</v>
      </c>
      <c r="B8" s="14">
        <v>5</v>
      </c>
      <c r="C8" s="8" t="s">
        <v>121</v>
      </c>
      <c r="D8" s="8" t="s">
        <v>42</v>
      </c>
      <c r="E8" s="8" t="s">
        <v>133</v>
      </c>
      <c r="F8" s="8" t="s">
        <v>123</v>
      </c>
      <c r="G8" s="8" t="s">
        <v>137</v>
      </c>
      <c r="H8" s="8"/>
      <c r="I8" s="8" t="s">
        <v>138</v>
      </c>
      <c r="J8" s="8"/>
      <c r="K8" s="8">
        <v>500</v>
      </c>
      <c r="L8" s="8" t="s">
        <v>136</v>
      </c>
      <c r="M8" s="8">
        <v>64</v>
      </c>
      <c r="N8" s="8">
        <v>62</v>
      </c>
      <c r="O8" s="8">
        <v>69</v>
      </c>
      <c r="P8" s="8">
        <v>43.9</v>
      </c>
      <c r="Q8" s="8"/>
      <c r="R8" s="8"/>
      <c r="S8" s="8"/>
      <c r="T8" s="8">
        <v>79</v>
      </c>
      <c r="U8" s="8"/>
      <c r="V8" s="8"/>
      <c r="W8" s="8">
        <f t="shared" si="0"/>
        <v>18.100000000000001</v>
      </c>
      <c r="X8" s="8"/>
      <c r="Y8" s="8"/>
      <c r="Z8" s="8"/>
      <c r="AA8" s="9"/>
      <c r="AB8" s="9"/>
      <c r="AC8" s="9"/>
      <c r="AD8" s="9"/>
    </row>
    <row r="9" spans="1:30" s="1" customFormat="1" ht="15">
      <c r="A9" s="15" t="s">
        <v>36</v>
      </c>
      <c r="B9" s="14">
        <v>6</v>
      </c>
      <c r="C9" s="8" t="s">
        <v>121</v>
      </c>
      <c r="D9" s="8" t="s">
        <v>42</v>
      </c>
      <c r="E9" s="8" t="s">
        <v>122</v>
      </c>
      <c r="F9" s="8" t="s">
        <v>123</v>
      </c>
      <c r="G9" s="8" t="s">
        <v>139</v>
      </c>
      <c r="H9" s="8"/>
      <c r="I9" s="8" t="s">
        <v>140</v>
      </c>
      <c r="J9" s="8"/>
      <c r="K9" s="8">
        <v>200</v>
      </c>
      <c r="L9" s="8" t="s">
        <v>141</v>
      </c>
      <c r="M9" s="8">
        <v>74</v>
      </c>
      <c r="N9" s="8">
        <v>74</v>
      </c>
      <c r="O9" s="8">
        <v>79.900000000000006</v>
      </c>
      <c r="P9" s="8">
        <v>59.9</v>
      </c>
      <c r="Q9" s="8"/>
      <c r="R9" s="8"/>
      <c r="S9" s="8"/>
      <c r="T9" s="8" t="s">
        <v>53</v>
      </c>
      <c r="U9" s="8"/>
      <c r="V9" s="8">
        <v>129</v>
      </c>
      <c r="W9" s="8">
        <f t="shared" si="0"/>
        <v>14.100000000000001</v>
      </c>
      <c r="X9" s="8"/>
      <c r="Y9" s="8"/>
      <c r="Z9" s="8" t="s">
        <v>142</v>
      </c>
      <c r="AA9" s="9"/>
      <c r="AB9" s="9"/>
      <c r="AC9" s="9"/>
      <c r="AD9" s="9"/>
    </row>
    <row r="10" spans="1:30" s="1" customFormat="1" ht="15">
      <c r="A10" s="15" t="s">
        <v>36</v>
      </c>
      <c r="B10" s="14">
        <v>7</v>
      </c>
      <c r="C10" s="8" t="s">
        <v>121</v>
      </c>
      <c r="D10" s="8" t="s">
        <v>42</v>
      </c>
      <c r="E10" s="8" t="s">
        <v>133</v>
      </c>
      <c r="F10" s="8" t="s">
        <v>123</v>
      </c>
      <c r="G10" s="8" t="s">
        <v>143</v>
      </c>
      <c r="H10" s="8"/>
      <c r="I10" s="8" t="s">
        <v>144</v>
      </c>
      <c r="J10" s="8"/>
      <c r="K10" s="8">
        <v>300</v>
      </c>
      <c r="L10" s="8"/>
      <c r="M10" s="8">
        <v>82</v>
      </c>
      <c r="N10" s="8">
        <v>77</v>
      </c>
      <c r="O10" s="8">
        <v>89</v>
      </c>
      <c r="P10" s="8">
        <v>57.9</v>
      </c>
      <c r="Q10" s="8"/>
      <c r="R10" s="8"/>
      <c r="S10" s="8"/>
      <c r="T10" s="8">
        <v>109</v>
      </c>
      <c r="U10" s="8"/>
      <c r="V10" s="8"/>
      <c r="W10" s="8">
        <f t="shared" si="0"/>
        <v>19.100000000000001</v>
      </c>
      <c r="X10" s="8"/>
      <c r="Y10" s="8"/>
      <c r="Z10" s="8"/>
      <c r="AA10" s="9"/>
      <c r="AB10" s="9"/>
      <c r="AC10" s="9"/>
      <c r="AD10" s="9"/>
    </row>
    <row r="11" spans="1:30" s="1" customFormat="1" ht="15">
      <c r="A11" s="15" t="s">
        <v>36</v>
      </c>
      <c r="B11" s="14">
        <v>8</v>
      </c>
      <c r="C11" s="8" t="s">
        <v>121</v>
      </c>
      <c r="D11" s="8" t="s">
        <v>42</v>
      </c>
      <c r="E11" s="8" t="s">
        <v>133</v>
      </c>
      <c r="F11" s="8" t="s">
        <v>123</v>
      </c>
      <c r="G11" s="8" t="s">
        <v>145</v>
      </c>
      <c r="H11" s="8"/>
      <c r="I11" s="8" t="s">
        <v>146</v>
      </c>
      <c r="J11" s="8"/>
      <c r="K11" s="8">
        <v>300</v>
      </c>
      <c r="L11" s="8"/>
      <c r="M11" s="8">
        <v>82</v>
      </c>
      <c r="N11" s="8">
        <v>77</v>
      </c>
      <c r="O11" s="8">
        <v>89</v>
      </c>
      <c r="P11" s="8">
        <v>57.9</v>
      </c>
      <c r="Q11" s="8"/>
      <c r="R11" s="8"/>
      <c r="S11" s="8"/>
      <c r="T11" s="8">
        <v>109</v>
      </c>
      <c r="U11" s="8"/>
      <c r="V11" s="8"/>
      <c r="W11" s="8">
        <f t="shared" si="0"/>
        <v>19.100000000000001</v>
      </c>
      <c r="X11" s="8"/>
      <c r="Y11" s="8"/>
      <c r="Z11" s="8"/>
      <c r="AA11" s="9"/>
      <c r="AB11" s="9"/>
      <c r="AC11" s="9"/>
      <c r="AD11" s="9"/>
    </row>
    <row r="12" spans="1:30" s="1" customFormat="1" ht="15">
      <c r="A12" s="15" t="s">
        <v>36</v>
      </c>
      <c r="B12" s="14">
        <v>9</v>
      </c>
      <c r="C12" s="8" t="s">
        <v>121</v>
      </c>
      <c r="D12" s="8" t="s">
        <v>42</v>
      </c>
      <c r="E12" s="8" t="s">
        <v>127</v>
      </c>
      <c r="F12" s="8" t="s">
        <v>123</v>
      </c>
      <c r="G12" s="8" t="s">
        <v>147</v>
      </c>
      <c r="H12" s="8"/>
      <c r="I12" s="8" t="s">
        <v>148</v>
      </c>
      <c r="J12" s="8"/>
      <c r="K12" s="8">
        <v>100</v>
      </c>
      <c r="L12" s="8"/>
      <c r="M12" s="8">
        <v>80</v>
      </c>
      <c r="N12" s="8">
        <v>80</v>
      </c>
      <c r="O12" s="8">
        <v>89</v>
      </c>
      <c r="P12" s="8">
        <v>65.900000000000006</v>
      </c>
      <c r="Q12" s="8"/>
      <c r="R12" s="8"/>
      <c r="S12" s="8"/>
      <c r="T12" s="8"/>
      <c r="U12" s="8">
        <v>130</v>
      </c>
      <c r="V12" s="8"/>
      <c r="W12" s="8">
        <f t="shared" si="0"/>
        <v>14.099999999999994</v>
      </c>
      <c r="X12" s="8"/>
      <c r="Y12" s="8"/>
      <c r="Z12" s="8"/>
      <c r="AA12" s="9"/>
      <c r="AB12" s="9"/>
      <c r="AC12" s="9"/>
      <c r="AD12" s="9"/>
    </row>
    <row r="13" spans="1:30" s="1" customFormat="1" ht="15">
      <c r="A13" s="15" t="s">
        <v>36</v>
      </c>
      <c r="B13" s="14">
        <v>10</v>
      </c>
      <c r="C13" s="8" t="s">
        <v>121</v>
      </c>
      <c r="D13" s="8" t="s">
        <v>42</v>
      </c>
      <c r="E13" s="8" t="s">
        <v>149</v>
      </c>
      <c r="F13" s="8" t="s">
        <v>39</v>
      </c>
      <c r="G13" s="8" t="s">
        <v>150</v>
      </c>
      <c r="H13" s="8"/>
      <c r="I13" s="8" t="s">
        <v>151</v>
      </c>
      <c r="J13" s="8"/>
      <c r="K13" s="8">
        <v>50</v>
      </c>
      <c r="L13" s="8"/>
      <c r="M13" s="8">
        <v>95</v>
      </c>
      <c r="N13" s="8">
        <v>83</v>
      </c>
      <c r="O13" s="8">
        <v>109</v>
      </c>
      <c r="P13" s="8">
        <v>65.900000000000006</v>
      </c>
      <c r="Q13" s="8"/>
      <c r="R13" s="8"/>
      <c r="S13" s="8"/>
      <c r="T13" s="8"/>
      <c r="U13" s="8"/>
      <c r="V13" s="8">
        <v>139</v>
      </c>
      <c r="W13" s="8">
        <f t="shared" si="0"/>
        <v>17.099999999999994</v>
      </c>
      <c r="X13" s="8"/>
      <c r="Y13" s="8"/>
      <c r="Z13" s="8"/>
      <c r="AA13" s="9"/>
      <c r="AB13" s="9"/>
      <c r="AC13" s="9"/>
      <c r="AD13" s="9"/>
    </row>
    <row r="14" spans="1:30" s="1" customFormat="1" ht="15">
      <c r="A14" s="15" t="s">
        <v>36</v>
      </c>
      <c r="B14" s="14">
        <v>11</v>
      </c>
      <c r="C14" s="8" t="s">
        <v>121</v>
      </c>
      <c r="D14" s="8" t="s">
        <v>42</v>
      </c>
      <c r="E14" s="8" t="s">
        <v>130</v>
      </c>
      <c r="F14" s="8" t="s">
        <v>123</v>
      </c>
      <c r="G14" s="8" t="s">
        <v>152</v>
      </c>
      <c r="H14" s="8"/>
      <c r="I14" s="8" t="s">
        <v>153</v>
      </c>
      <c r="J14" s="8"/>
      <c r="K14" s="8">
        <v>100</v>
      </c>
      <c r="L14" s="8"/>
      <c r="M14" s="8">
        <v>125</v>
      </c>
      <c r="N14" s="8">
        <v>85</v>
      </c>
      <c r="O14" s="8">
        <v>138</v>
      </c>
      <c r="P14" s="8">
        <v>65.900000000000006</v>
      </c>
      <c r="Q14" s="8"/>
      <c r="R14" s="8"/>
      <c r="S14" s="8"/>
      <c r="T14" s="8"/>
      <c r="U14" s="8">
        <v>130.9</v>
      </c>
      <c r="V14" s="8"/>
      <c r="W14" s="8">
        <f t="shared" si="0"/>
        <v>19.099999999999994</v>
      </c>
      <c r="X14" s="8"/>
      <c r="Y14" s="8"/>
      <c r="Z14" s="8"/>
      <c r="AA14" s="9"/>
      <c r="AB14" s="9"/>
      <c r="AC14" s="9"/>
      <c r="AD14" s="9"/>
    </row>
    <row r="15" spans="1:30" s="1" customFormat="1" ht="15">
      <c r="A15" s="15" t="s">
        <v>36</v>
      </c>
      <c r="B15" s="14">
        <v>12</v>
      </c>
      <c r="C15" s="8" t="s">
        <v>121</v>
      </c>
      <c r="D15" s="8" t="s">
        <v>42</v>
      </c>
      <c r="E15" s="8" t="s">
        <v>149</v>
      </c>
      <c r="F15" s="8" t="s">
        <v>39</v>
      </c>
      <c r="G15" s="8" t="s">
        <v>154</v>
      </c>
      <c r="H15" s="8"/>
      <c r="I15" s="8" t="s">
        <v>155</v>
      </c>
      <c r="J15" s="8"/>
      <c r="K15" s="8">
        <v>50</v>
      </c>
      <c r="L15" s="8"/>
      <c r="M15" s="8">
        <v>90</v>
      </c>
      <c r="N15" s="8">
        <v>90</v>
      </c>
      <c r="O15" s="8">
        <v>98</v>
      </c>
      <c r="P15" s="8">
        <v>74.900000000000006</v>
      </c>
      <c r="Q15" s="8"/>
      <c r="R15" s="8"/>
      <c r="S15" s="8"/>
      <c r="T15" s="8"/>
      <c r="U15" s="8">
        <v>149</v>
      </c>
      <c r="V15" s="8"/>
      <c r="W15" s="8">
        <f t="shared" si="0"/>
        <v>15.099999999999994</v>
      </c>
      <c r="X15" s="8"/>
      <c r="Y15" s="8"/>
      <c r="Z15" s="8"/>
      <c r="AA15" s="9"/>
      <c r="AB15" s="9"/>
      <c r="AC15" s="9"/>
      <c r="AD15" s="9"/>
    </row>
  </sheetData>
  <mergeCells count="24">
    <mergeCell ref="O2:P2"/>
    <mergeCell ref="A1:K1"/>
    <mergeCell ref="L1:Z1"/>
    <mergeCell ref="AA1:AC1"/>
    <mergeCell ref="AD1:AD3"/>
    <mergeCell ref="A2:A3"/>
    <mergeCell ref="B2:B3"/>
    <mergeCell ref="C2:C3"/>
    <mergeCell ref="D2:D3"/>
    <mergeCell ref="E2:E3"/>
    <mergeCell ref="G2:G3"/>
    <mergeCell ref="H2:H3"/>
    <mergeCell ref="I2:I3"/>
    <mergeCell ref="J2:J3"/>
    <mergeCell ref="K2:K3"/>
    <mergeCell ref="M2:N2"/>
    <mergeCell ref="AB2:AB3"/>
    <mergeCell ref="AC2:AC3"/>
    <mergeCell ref="Q2:R2"/>
    <mergeCell ref="S2:V2"/>
    <mergeCell ref="X2:X3"/>
    <mergeCell ref="Y2:Y3"/>
    <mergeCell ref="Z2:Z3"/>
    <mergeCell ref="AA2:AA3"/>
  </mergeCells>
  <phoneticPr fontId="1" type="noConversion"/>
  <hyperlinks>
    <hyperlink ref="I4" r:id="rId1" display="迪比科 移动电源 Z10"/>
  </hyperlinks>
  <pageMargins left="0.7" right="0.7" top="0.75" bottom="0.75" header="0.3" footer="0.3"/>
</worksheet>
</file>

<file path=xl/worksheets/sheet18.xml><?xml version="1.0" encoding="utf-8"?>
<worksheet xmlns="http://schemas.openxmlformats.org/spreadsheetml/2006/main" xmlns:r="http://schemas.openxmlformats.org/officeDocument/2006/relationships">
  <dimension ref="A1:AD15"/>
  <sheetViews>
    <sheetView topLeftCell="F1" workbookViewId="0">
      <selection activeCell="G22" sqref="G22"/>
    </sheetView>
  </sheetViews>
  <sheetFormatPr defaultRowHeight="13.5"/>
  <sheetData>
    <row r="1" spans="1:30" s="1" customFormat="1" ht="18.75">
      <c r="A1" s="583" t="s">
        <v>0</v>
      </c>
      <c r="B1" s="583"/>
      <c r="C1" s="583"/>
      <c r="D1" s="583"/>
      <c r="E1" s="583"/>
      <c r="F1" s="583"/>
      <c r="G1" s="583"/>
      <c r="H1" s="583"/>
      <c r="I1" s="583"/>
      <c r="J1" s="583"/>
      <c r="K1" s="583"/>
      <c r="L1" s="584"/>
      <c r="M1" s="581"/>
      <c r="N1" s="581"/>
      <c r="O1" s="581"/>
      <c r="P1" s="581"/>
      <c r="Q1" s="581"/>
      <c r="R1" s="581"/>
      <c r="S1" s="585"/>
      <c r="T1" s="581"/>
      <c r="U1" s="581"/>
      <c r="V1" s="581"/>
      <c r="W1" s="581"/>
      <c r="X1" s="581"/>
      <c r="Y1" s="581"/>
      <c r="Z1" s="581"/>
      <c r="AA1" s="586" t="s">
        <v>1</v>
      </c>
      <c r="AB1" s="575"/>
      <c r="AC1" s="575"/>
      <c r="AD1" s="587" t="s">
        <v>2</v>
      </c>
    </row>
    <row r="2" spans="1:30" s="1" customFormat="1" ht="14.25">
      <c r="A2" s="576" t="s">
        <v>3</v>
      </c>
      <c r="B2" s="576" t="s">
        <v>4</v>
      </c>
      <c r="C2" s="576" t="s">
        <v>5</v>
      </c>
      <c r="D2" s="576" t="s">
        <v>6</v>
      </c>
      <c r="E2" s="576" t="s">
        <v>7</v>
      </c>
      <c r="F2" s="2" t="s">
        <v>8</v>
      </c>
      <c r="G2" s="576" t="s">
        <v>9</v>
      </c>
      <c r="H2" s="580" t="s">
        <v>10</v>
      </c>
      <c r="I2" s="576" t="s">
        <v>11</v>
      </c>
      <c r="J2" s="588" t="s">
        <v>12</v>
      </c>
      <c r="K2" s="588" t="s">
        <v>13</v>
      </c>
      <c r="L2" s="2" t="s">
        <v>14</v>
      </c>
      <c r="M2" s="576" t="s">
        <v>15</v>
      </c>
      <c r="N2" s="577"/>
      <c r="O2" s="576" t="s">
        <v>16</v>
      </c>
      <c r="P2" s="577"/>
      <c r="Q2" s="576" t="s">
        <v>17</v>
      </c>
      <c r="R2" s="577"/>
      <c r="S2" s="578" t="s">
        <v>18</v>
      </c>
      <c r="T2" s="579"/>
      <c r="U2" s="579"/>
      <c r="V2" s="579"/>
      <c r="W2" s="3" t="s">
        <v>19</v>
      </c>
      <c r="X2" s="580" t="s">
        <v>20</v>
      </c>
      <c r="Y2" s="580" t="s">
        <v>21</v>
      </c>
      <c r="Z2" s="582" t="s">
        <v>22</v>
      </c>
      <c r="AA2" s="574" t="s">
        <v>23</v>
      </c>
      <c r="AB2" s="574" t="s">
        <v>24</v>
      </c>
      <c r="AC2" s="574" t="s">
        <v>25</v>
      </c>
      <c r="AD2" s="575"/>
    </row>
    <row r="3" spans="1:30" s="1" customFormat="1">
      <c r="A3" s="577"/>
      <c r="B3" s="577"/>
      <c r="C3" s="577"/>
      <c r="D3" s="577"/>
      <c r="E3" s="577"/>
      <c r="F3" s="2" t="s">
        <v>26</v>
      </c>
      <c r="G3" s="577"/>
      <c r="H3" s="581"/>
      <c r="I3" s="577"/>
      <c r="J3" s="577"/>
      <c r="K3" s="588"/>
      <c r="L3" s="2" t="s">
        <v>27</v>
      </c>
      <c r="M3" s="4" t="s">
        <v>28</v>
      </c>
      <c r="N3" s="5" t="s">
        <v>29</v>
      </c>
      <c r="O3" s="4" t="s">
        <v>28</v>
      </c>
      <c r="P3" s="5" t="s">
        <v>30</v>
      </c>
      <c r="Q3" s="4" t="s">
        <v>28</v>
      </c>
      <c r="R3" s="5"/>
      <c r="S3" s="6" t="s">
        <v>31</v>
      </c>
      <c r="T3" s="2" t="s">
        <v>32</v>
      </c>
      <c r="U3" s="2" t="s">
        <v>33</v>
      </c>
      <c r="V3" s="2" t="s">
        <v>34</v>
      </c>
      <c r="W3" s="3" t="s">
        <v>35</v>
      </c>
      <c r="X3" s="581"/>
      <c r="Y3" s="581"/>
      <c r="Z3" s="581"/>
      <c r="AA3" s="575"/>
      <c r="AB3" s="575"/>
      <c r="AC3" s="575"/>
      <c r="AD3" s="575"/>
    </row>
    <row r="4" spans="1:30" s="1" customFormat="1" ht="15">
      <c r="A4" s="15" t="s">
        <v>36</v>
      </c>
      <c r="B4" s="14">
        <v>1</v>
      </c>
      <c r="C4" s="7" t="s">
        <v>156</v>
      </c>
      <c r="D4" s="7" t="s">
        <v>38</v>
      </c>
      <c r="E4" s="7" t="s">
        <v>157</v>
      </c>
      <c r="F4" s="7" t="s">
        <v>123</v>
      </c>
      <c r="G4" s="7" t="s">
        <v>158</v>
      </c>
      <c r="H4" s="7"/>
      <c r="I4" s="7" t="s">
        <v>159</v>
      </c>
      <c r="J4" s="7"/>
      <c r="K4" s="7">
        <v>400</v>
      </c>
      <c r="L4" s="7"/>
      <c r="M4" s="7"/>
      <c r="N4" s="7">
        <v>115</v>
      </c>
      <c r="O4" s="7"/>
      <c r="P4" s="7">
        <v>99</v>
      </c>
      <c r="Q4" s="7"/>
      <c r="R4" s="7"/>
      <c r="S4" s="7"/>
      <c r="T4" s="7"/>
      <c r="U4" s="7"/>
      <c r="V4" s="7">
        <v>199</v>
      </c>
      <c r="W4" s="7">
        <f t="shared" ref="W4:W15" si="0">N4-P4</f>
        <v>16</v>
      </c>
      <c r="X4" s="8"/>
      <c r="Y4" s="8"/>
      <c r="Z4" s="8"/>
      <c r="AA4" s="9"/>
      <c r="AB4" s="9"/>
      <c r="AC4" s="9"/>
      <c r="AD4" s="9"/>
    </row>
    <row r="5" spans="1:30" s="1" customFormat="1" ht="15">
      <c r="A5" s="15" t="s">
        <v>36</v>
      </c>
      <c r="B5" s="14">
        <v>2</v>
      </c>
      <c r="C5" s="8" t="s">
        <v>156</v>
      </c>
      <c r="D5" s="8" t="s">
        <v>42</v>
      </c>
      <c r="E5" s="8" t="s">
        <v>160</v>
      </c>
      <c r="F5" s="8"/>
      <c r="G5" s="8" t="s">
        <v>161</v>
      </c>
      <c r="H5" s="8"/>
      <c r="I5" s="8" t="s">
        <v>162</v>
      </c>
      <c r="J5" s="8"/>
      <c r="K5" s="8">
        <v>150</v>
      </c>
      <c r="L5" s="8"/>
      <c r="M5" s="8"/>
      <c r="N5" s="8">
        <v>49</v>
      </c>
      <c r="O5" s="8"/>
      <c r="P5" s="8">
        <v>34.9</v>
      </c>
      <c r="Q5" s="8"/>
      <c r="R5" s="8"/>
      <c r="S5" s="8"/>
      <c r="T5" s="8"/>
      <c r="U5" s="8" t="s">
        <v>53</v>
      </c>
      <c r="V5" s="8">
        <v>109</v>
      </c>
      <c r="W5" s="8">
        <f t="shared" si="0"/>
        <v>14.100000000000001</v>
      </c>
      <c r="X5" s="11"/>
      <c r="Y5" s="11"/>
      <c r="Z5" s="11"/>
      <c r="AA5" s="12"/>
      <c r="AB5" s="12"/>
      <c r="AC5" s="12"/>
      <c r="AD5" s="12"/>
    </row>
    <row r="6" spans="1:30" s="1" customFormat="1" ht="15">
      <c r="A6" s="15" t="s">
        <v>36</v>
      </c>
      <c r="B6" s="14">
        <v>3</v>
      </c>
      <c r="C6" s="8" t="s">
        <v>156</v>
      </c>
      <c r="D6" s="8" t="s">
        <v>42</v>
      </c>
      <c r="E6" s="8" t="s">
        <v>160</v>
      </c>
      <c r="F6" s="8"/>
      <c r="G6" s="8" t="s">
        <v>163</v>
      </c>
      <c r="H6" s="8"/>
      <c r="I6" s="8" t="s">
        <v>164</v>
      </c>
      <c r="J6" s="8"/>
      <c r="K6" s="8">
        <v>150</v>
      </c>
      <c r="L6" s="8"/>
      <c r="M6" s="8"/>
      <c r="N6" s="8">
        <v>49</v>
      </c>
      <c r="O6" s="8"/>
      <c r="P6" s="8">
        <v>34.9</v>
      </c>
      <c r="Q6" s="8"/>
      <c r="R6" s="8"/>
      <c r="S6" s="8" t="s">
        <v>53</v>
      </c>
      <c r="T6" s="8"/>
      <c r="U6" s="8"/>
      <c r="V6" s="8">
        <v>99</v>
      </c>
      <c r="W6" s="8">
        <f t="shared" si="0"/>
        <v>14.100000000000001</v>
      </c>
      <c r="X6" s="16"/>
      <c r="Y6" s="16"/>
      <c r="Z6" s="16"/>
      <c r="AA6" s="17"/>
      <c r="AB6" s="17"/>
      <c r="AC6" s="17"/>
      <c r="AD6" s="17"/>
    </row>
    <row r="7" spans="1:30" s="1" customFormat="1" ht="15">
      <c r="A7" s="15" t="s">
        <v>36</v>
      </c>
      <c r="B7" s="14">
        <v>4</v>
      </c>
      <c r="C7" s="8" t="s">
        <v>156</v>
      </c>
      <c r="D7" s="8" t="s">
        <v>42</v>
      </c>
      <c r="E7" s="8" t="s">
        <v>165</v>
      </c>
      <c r="F7" s="8" t="s">
        <v>39</v>
      </c>
      <c r="G7" s="8" t="s">
        <v>166</v>
      </c>
      <c r="H7" s="8"/>
      <c r="I7" s="8" t="s">
        <v>167</v>
      </c>
      <c r="J7" s="8"/>
      <c r="K7" s="8">
        <v>400</v>
      </c>
      <c r="L7" s="8"/>
      <c r="M7" s="8"/>
      <c r="N7" s="8">
        <v>60</v>
      </c>
      <c r="O7" s="8"/>
      <c r="P7" s="8">
        <v>45.9</v>
      </c>
      <c r="Q7" s="8"/>
      <c r="R7" s="8"/>
      <c r="S7" s="8"/>
      <c r="T7" s="8"/>
      <c r="U7" s="8"/>
      <c r="V7" s="8">
        <v>129</v>
      </c>
      <c r="W7" s="8">
        <f t="shared" si="0"/>
        <v>14.100000000000001</v>
      </c>
      <c r="X7" s="8"/>
      <c r="Y7" s="8"/>
      <c r="Z7" s="8"/>
      <c r="AA7" s="9"/>
      <c r="AB7" s="9"/>
      <c r="AC7" s="9"/>
      <c r="AD7" s="9"/>
    </row>
    <row r="8" spans="1:30" s="1" customFormat="1" ht="15">
      <c r="A8" s="15" t="s">
        <v>36</v>
      </c>
      <c r="B8" s="14">
        <v>5</v>
      </c>
      <c r="C8" s="8" t="s">
        <v>156</v>
      </c>
      <c r="D8" s="8" t="s">
        <v>42</v>
      </c>
      <c r="E8" s="8" t="s">
        <v>165</v>
      </c>
      <c r="F8" s="8" t="s">
        <v>39</v>
      </c>
      <c r="G8" s="8" t="s">
        <v>168</v>
      </c>
      <c r="H8" s="8"/>
      <c r="I8" s="8" t="s">
        <v>169</v>
      </c>
      <c r="J8" s="8"/>
      <c r="K8" s="8">
        <v>50</v>
      </c>
      <c r="L8" s="8"/>
      <c r="M8" s="8"/>
      <c r="N8" s="8">
        <v>90</v>
      </c>
      <c r="O8" s="8"/>
      <c r="P8" s="8">
        <v>69.900000000000006</v>
      </c>
      <c r="Q8" s="8"/>
      <c r="R8" s="8"/>
      <c r="S8" s="8"/>
      <c r="T8" s="8"/>
      <c r="U8" s="8">
        <v>139</v>
      </c>
      <c r="V8" s="8"/>
      <c r="W8" s="8">
        <f t="shared" si="0"/>
        <v>20.099999999999994</v>
      </c>
      <c r="X8" s="8"/>
      <c r="Y8" s="8"/>
      <c r="Z8" s="8"/>
      <c r="AA8" s="9"/>
      <c r="AB8" s="9"/>
      <c r="AC8" s="9"/>
      <c r="AD8" s="9"/>
    </row>
    <row r="9" spans="1:30" s="1" customFormat="1" ht="15">
      <c r="A9" s="15" t="s">
        <v>36</v>
      </c>
      <c r="B9" s="14">
        <v>6</v>
      </c>
      <c r="C9" s="8" t="s">
        <v>156</v>
      </c>
      <c r="D9" s="8" t="s">
        <v>42</v>
      </c>
      <c r="E9" s="8" t="s">
        <v>165</v>
      </c>
      <c r="F9" s="8" t="s">
        <v>39</v>
      </c>
      <c r="G9" s="8" t="s">
        <v>170</v>
      </c>
      <c r="H9" s="8"/>
      <c r="I9" s="8" t="s">
        <v>171</v>
      </c>
      <c r="J9" s="8"/>
      <c r="K9" s="8">
        <v>400</v>
      </c>
      <c r="L9" s="8"/>
      <c r="M9" s="8"/>
      <c r="N9" s="8">
        <v>107</v>
      </c>
      <c r="O9" s="8"/>
      <c r="P9" s="8">
        <v>79.900000000000006</v>
      </c>
      <c r="Q9" s="8"/>
      <c r="R9" s="8"/>
      <c r="S9" s="8"/>
      <c r="T9" s="8">
        <v>149</v>
      </c>
      <c r="U9" s="8"/>
      <c r="V9" s="8"/>
      <c r="W9" s="8">
        <f t="shared" si="0"/>
        <v>27.099999999999994</v>
      </c>
      <c r="X9" s="8"/>
      <c r="Y9" s="8"/>
      <c r="Z9" s="8"/>
      <c r="AA9" s="9"/>
      <c r="AB9" s="9"/>
      <c r="AC9" s="9"/>
      <c r="AD9" s="9"/>
    </row>
    <row r="10" spans="1:30" s="1" customFormat="1" ht="15">
      <c r="A10" s="15" t="s">
        <v>36</v>
      </c>
      <c r="B10" s="14">
        <v>7</v>
      </c>
      <c r="C10" s="8" t="s">
        <v>156</v>
      </c>
      <c r="D10" s="8" t="s">
        <v>42</v>
      </c>
      <c r="E10" s="8" t="s">
        <v>165</v>
      </c>
      <c r="F10" s="8" t="s">
        <v>39</v>
      </c>
      <c r="G10" s="8" t="s">
        <v>172</v>
      </c>
      <c r="H10" s="8"/>
      <c r="I10" s="8" t="s">
        <v>173</v>
      </c>
      <c r="J10" s="8"/>
      <c r="K10" s="8">
        <v>100</v>
      </c>
      <c r="L10" s="8"/>
      <c r="M10" s="8"/>
      <c r="N10" s="8">
        <v>125</v>
      </c>
      <c r="O10" s="8"/>
      <c r="P10" s="8">
        <v>99.9</v>
      </c>
      <c r="Q10" s="8"/>
      <c r="R10" s="8"/>
      <c r="S10" s="8"/>
      <c r="T10" s="8"/>
      <c r="U10" s="8"/>
      <c r="V10" s="8">
        <v>168</v>
      </c>
      <c r="W10" s="8">
        <f t="shared" si="0"/>
        <v>25.099999999999994</v>
      </c>
      <c r="X10" s="8"/>
      <c r="Y10" s="8"/>
      <c r="Z10" s="8"/>
      <c r="AA10" s="9"/>
      <c r="AB10" s="9"/>
      <c r="AC10" s="9"/>
      <c r="AD10" s="9"/>
    </row>
    <row r="11" spans="1:30" s="1" customFormat="1" ht="15">
      <c r="A11" s="15" t="s">
        <v>36</v>
      </c>
      <c r="B11" s="14">
        <v>8</v>
      </c>
      <c r="C11" s="8" t="s">
        <v>156</v>
      </c>
      <c r="D11" s="8" t="s">
        <v>42</v>
      </c>
      <c r="E11" s="8" t="s">
        <v>174</v>
      </c>
      <c r="F11" s="8" t="s">
        <v>123</v>
      </c>
      <c r="G11" s="8" t="s">
        <v>175</v>
      </c>
      <c r="H11" s="8"/>
      <c r="I11" s="8" t="s">
        <v>176</v>
      </c>
      <c r="J11" s="8"/>
      <c r="K11" s="8">
        <v>50</v>
      </c>
      <c r="L11" s="8"/>
      <c r="M11" s="8"/>
      <c r="N11" s="8">
        <v>145</v>
      </c>
      <c r="O11" s="8"/>
      <c r="P11" s="8">
        <v>129</v>
      </c>
      <c r="Q11" s="8"/>
      <c r="R11" s="8"/>
      <c r="S11" s="8"/>
      <c r="T11" s="8"/>
      <c r="U11" s="8" t="s">
        <v>53</v>
      </c>
      <c r="V11" s="8">
        <v>259</v>
      </c>
      <c r="W11" s="8">
        <f t="shared" si="0"/>
        <v>16</v>
      </c>
      <c r="X11" s="8"/>
      <c r="Y11" s="8"/>
      <c r="Z11" s="8"/>
      <c r="AA11" s="9"/>
      <c r="AB11" s="9"/>
      <c r="AC11" s="9"/>
      <c r="AD11" s="9"/>
    </row>
    <row r="12" spans="1:30" s="1" customFormat="1" ht="15">
      <c r="A12" s="15" t="s">
        <v>36</v>
      </c>
      <c r="B12" s="14">
        <v>9</v>
      </c>
      <c r="C12" s="8" t="s">
        <v>156</v>
      </c>
      <c r="D12" s="8" t="s">
        <v>42</v>
      </c>
      <c r="E12" s="8" t="s">
        <v>157</v>
      </c>
      <c r="F12" s="8" t="s">
        <v>123</v>
      </c>
      <c r="G12" s="8" t="s">
        <v>177</v>
      </c>
      <c r="H12" s="8"/>
      <c r="I12" s="8" t="s">
        <v>178</v>
      </c>
      <c r="J12" s="8"/>
      <c r="K12" s="8">
        <v>200</v>
      </c>
      <c r="L12" s="8"/>
      <c r="M12" s="8"/>
      <c r="N12" s="8">
        <v>156</v>
      </c>
      <c r="O12" s="8"/>
      <c r="P12" s="8">
        <v>129</v>
      </c>
      <c r="Q12" s="8"/>
      <c r="R12" s="8"/>
      <c r="S12" s="8"/>
      <c r="T12" s="8"/>
      <c r="U12" s="8"/>
      <c r="V12" s="8">
        <v>249</v>
      </c>
      <c r="W12" s="8">
        <f t="shared" si="0"/>
        <v>27</v>
      </c>
      <c r="X12" s="8"/>
      <c r="Y12" s="8"/>
      <c r="Z12" s="8"/>
      <c r="AA12" s="9"/>
      <c r="AB12" s="9"/>
      <c r="AC12" s="9"/>
      <c r="AD12" s="9"/>
    </row>
    <row r="13" spans="1:30" s="1" customFormat="1" ht="15">
      <c r="A13" s="15" t="s">
        <v>36</v>
      </c>
      <c r="B13" s="14">
        <v>10</v>
      </c>
      <c r="C13" s="8" t="s">
        <v>156</v>
      </c>
      <c r="D13" s="8" t="s">
        <v>42</v>
      </c>
      <c r="E13" s="8" t="s">
        <v>157</v>
      </c>
      <c r="F13" s="8" t="s">
        <v>123</v>
      </c>
      <c r="G13" s="8" t="s">
        <v>179</v>
      </c>
      <c r="H13" s="8"/>
      <c r="I13" s="8" t="s">
        <v>180</v>
      </c>
      <c r="J13" s="8"/>
      <c r="K13" s="8">
        <v>300</v>
      </c>
      <c r="L13" s="8"/>
      <c r="M13" s="8"/>
      <c r="N13" s="8">
        <v>162</v>
      </c>
      <c r="O13" s="8"/>
      <c r="P13" s="8">
        <v>139</v>
      </c>
      <c r="Q13" s="8"/>
      <c r="R13" s="8"/>
      <c r="S13" s="8"/>
      <c r="T13" s="8"/>
      <c r="U13" s="8"/>
      <c r="V13" s="8">
        <v>259</v>
      </c>
      <c r="W13" s="8">
        <f t="shared" si="0"/>
        <v>23</v>
      </c>
      <c r="X13" s="8"/>
      <c r="Y13" s="8"/>
      <c r="Z13" s="8"/>
      <c r="AA13" s="9"/>
      <c r="AB13" s="9"/>
      <c r="AC13" s="9"/>
      <c r="AD13" s="9"/>
    </row>
    <row r="14" spans="1:30" s="1" customFormat="1" ht="15">
      <c r="A14" s="15" t="s">
        <v>36</v>
      </c>
      <c r="B14" s="14">
        <v>11</v>
      </c>
      <c r="C14" s="8" t="s">
        <v>156</v>
      </c>
      <c r="D14" s="16" t="s">
        <v>38</v>
      </c>
      <c r="E14" s="16" t="s">
        <v>37</v>
      </c>
      <c r="F14" s="16" t="s">
        <v>39</v>
      </c>
      <c r="G14" s="16" t="s">
        <v>181</v>
      </c>
      <c r="H14" s="16"/>
      <c r="I14" s="16" t="s">
        <v>182</v>
      </c>
      <c r="J14" s="16"/>
      <c r="K14" s="16">
        <v>400</v>
      </c>
      <c r="L14" s="16"/>
      <c r="M14" s="16"/>
      <c r="N14" s="16">
        <v>165</v>
      </c>
      <c r="O14" s="16"/>
      <c r="P14" s="16">
        <v>139</v>
      </c>
      <c r="Q14" s="16"/>
      <c r="R14" s="16"/>
      <c r="S14" s="16"/>
      <c r="T14" s="16">
        <v>199</v>
      </c>
      <c r="U14" s="16"/>
      <c r="V14" s="16"/>
      <c r="W14" s="16">
        <f t="shared" si="0"/>
        <v>26</v>
      </c>
      <c r="X14" s="8"/>
      <c r="Y14" s="8"/>
      <c r="Z14" s="8"/>
      <c r="AA14" s="9"/>
      <c r="AB14" s="9"/>
      <c r="AC14" s="9"/>
      <c r="AD14" s="9"/>
    </row>
    <row r="15" spans="1:30" s="1" customFormat="1" ht="15">
      <c r="A15" s="10" t="s">
        <v>36</v>
      </c>
      <c r="B15" s="14">
        <v>12</v>
      </c>
      <c r="C15" s="8" t="s">
        <v>156</v>
      </c>
      <c r="D15" s="8" t="s">
        <v>42</v>
      </c>
      <c r="E15" s="8" t="s">
        <v>37</v>
      </c>
      <c r="F15" s="8" t="s">
        <v>39</v>
      </c>
      <c r="G15" s="8" t="s">
        <v>183</v>
      </c>
      <c r="H15" s="8"/>
      <c r="I15" s="8" t="s">
        <v>184</v>
      </c>
      <c r="J15" s="8"/>
      <c r="K15" s="8">
        <v>80</v>
      </c>
      <c r="L15" s="8"/>
      <c r="M15" s="8"/>
      <c r="N15" s="8">
        <v>189</v>
      </c>
      <c r="O15" s="8"/>
      <c r="P15" s="8">
        <v>169</v>
      </c>
      <c r="Q15" s="8"/>
      <c r="R15" s="8"/>
      <c r="S15" s="8"/>
      <c r="T15" s="8"/>
      <c r="U15" s="8">
        <v>329</v>
      </c>
      <c r="V15" s="8"/>
      <c r="W15" s="8">
        <f t="shared" si="0"/>
        <v>20</v>
      </c>
      <c r="X15" s="8"/>
      <c r="Y15" s="8"/>
      <c r="Z15" s="8"/>
      <c r="AA15" s="9"/>
      <c r="AB15" s="9"/>
      <c r="AC15" s="9"/>
      <c r="AD15" s="9"/>
    </row>
  </sheetData>
  <mergeCells count="24">
    <mergeCell ref="O2:P2"/>
    <mergeCell ref="A1:K1"/>
    <mergeCell ref="L1:Z1"/>
    <mergeCell ref="AA1:AC1"/>
    <mergeCell ref="AD1:AD3"/>
    <mergeCell ref="A2:A3"/>
    <mergeCell ref="B2:B3"/>
    <mergeCell ref="C2:C3"/>
    <mergeCell ref="D2:D3"/>
    <mergeCell ref="E2:E3"/>
    <mergeCell ref="G2:G3"/>
    <mergeCell ref="H2:H3"/>
    <mergeCell ref="I2:I3"/>
    <mergeCell ref="J2:J3"/>
    <mergeCell ref="K2:K3"/>
    <mergeCell ref="M2:N2"/>
    <mergeCell ref="AB2:AB3"/>
    <mergeCell ref="AC2:AC3"/>
    <mergeCell ref="Q2:R2"/>
    <mergeCell ref="S2:V2"/>
    <mergeCell ref="X2:X3"/>
    <mergeCell ref="Y2:Y3"/>
    <mergeCell ref="Z2:Z3"/>
    <mergeCell ref="AA2:AA3"/>
  </mergeCells>
  <phoneticPr fontId="1" type="noConversion"/>
  <pageMargins left="0.7" right="0.7" top="0.75" bottom="0.75" header="0.3" footer="0.3"/>
</worksheet>
</file>

<file path=xl/worksheets/sheet19.xml><?xml version="1.0" encoding="utf-8"?>
<worksheet xmlns="http://schemas.openxmlformats.org/spreadsheetml/2006/main" xmlns:r="http://schemas.openxmlformats.org/officeDocument/2006/relationships">
  <dimension ref="A1:AD14"/>
  <sheetViews>
    <sheetView topLeftCell="F1" workbookViewId="0">
      <selection activeCell="G4" sqref="G1:G1048576"/>
    </sheetView>
  </sheetViews>
  <sheetFormatPr defaultRowHeight="13.5"/>
  <cols>
    <col min="7" max="7" width="10.625" customWidth="1"/>
  </cols>
  <sheetData>
    <row r="1" spans="1:30" s="1" customFormat="1" ht="18.75">
      <c r="A1" s="583" t="s">
        <v>0</v>
      </c>
      <c r="B1" s="583"/>
      <c r="C1" s="583"/>
      <c r="D1" s="583"/>
      <c r="E1" s="583"/>
      <c r="F1" s="583"/>
      <c r="G1" s="583"/>
      <c r="H1" s="583"/>
      <c r="I1" s="583"/>
      <c r="J1" s="583"/>
      <c r="K1" s="583"/>
      <c r="L1" s="584"/>
      <c r="M1" s="581"/>
      <c r="N1" s="581"/>
      <c r="O1" s="581"/>
      <c r="P1" s="581"/>
      <c r="Q1" s="581"/>
      <c r="R1" s="581"/>
      <c r="S1" s="585"/>
      <c r="T1" s="581"/>
      <c r="U1" s="581"/>
      <c r="V1" s="581"/>
      <c r="W1" s="581"/>
      <c r="X1" s="581"/>
      <c r="Y1" s="581"/>
      <c r="Z1" s="581"/>
      <c r="AA1" s="586" t="s">
        <v>1</v>
      </c>
      <c r="AB1" s="575"/>
      <c r="AC1" s="575"/>
      <c r="AD1" s="587" t="s">
        <v>2</v>
      </c>
    </row>
    <row r="2" spans="1:30" s="1" customFormat="1" ht="14.25">
      <c r="A2" s="576" t="s">
        <v>3</v>
      </c>
      <c r="B2" s="576" t="s">
        <v>4</v>
      </c>
      <c r="C2" s="576" t="s">
        <v>5</v>
      </c>
      <c r="D2" s="576" t="s">
        <v>6</v>
      </c>
      <c r="E2" s="576" t="s">
        <v>7</v>
      </c>
      <c r="F2" s="2" t="s">
        <v>8</v>
      </c>
      <c r="G2" s="576" t="s">
        <v>9</v>
      </c>
      <c r="H2" s="580" t="s">
        <v>10</v>
      </c>
      <c r="I2" s="576" t="s">
        <v>11</v>
      </c>
      <c r="J2" s="588" t="s">
        <v>12</v>
      </c>
      <c r="K2" s="588" t="s">
        <v>13</v>
      </c>
      <c r="L2" s="2" t="s">
        <v>14</v>
      </c>
      <c r="M2" s="576" t="s">
        <v>15</v>
      </c>
      <c r="N2" s="577"/>
      <c r="O2" s="576" t="s">
        <v>16</v>
      </c>
      <c r="P2" s="577"/>
      <c r="Q2" s="576" t="s">
        <v>17</v>
      </c>
      <c r="R2" s="577"/>
      <c r="S2" s="578" t="s">
        <v>18</v>
      </c>
      <c r="T2" s="579"/>
      <c r="U2" s="579"/>
      <c r="V2" s="579"/>
      <c r="W2" s="3" t="s">
        <v>19</v>
      </c>
      <c r="X2" s="580" t="s">
        <v>20</v>
      </c>
      <c r="Y2" s="580" t="s">
        <v>21</v>
      </c>
      <c r="Z2" s="582" t="s">
        <v>22</v>
      </c>
      <c r="AA2" s="574" t="s">
        <v>23</v>
      </c>
      <c r="AB2" s="574" t="s">
        <v>24</v>
      </c>
      <c r="AC2" s="574" t="s">
        <v>25</v>
      </c>
      <c r="AD2" s="575"/>
    </row>
    <row r="3" spans="1:30" s="1" customFormat="1">
      <c r="A3" s="577"/>
      <c r="B3" s="577"/>
      <c r="C3" s="577"/>
      <c r="D3" s="577"/>
      <c r="E3" s="577"/>
      <c r="F3" s="2" t="s">
        <v>26</v>
      </c>
      <c r="G3" s="577"/>
      <c r="H3" s="581"/>
      <c r="I3" s="577"/>
      <c r="J3" s="577"/>
      <c r="K3" s="588"/>
      <c r="L3" s="2" t="s">
        <v>27</v>
      </c>
      <c r="M3" s="4" t="s">
        <v>28</v>
      </c>
      <c r="N3" s="5" t="s">
        <v>29</v>
      </c>
      <c r="O3" s="4" t="s">
        <v>28</v>
      </c>
      <c r="P3" s="5" t="s">
        <v>30</v>
      </c>
      <c r="Q3" s="4" t="s">
        <v>28</v>
      </c>
      <c r="R3" s="5"/>
      <c r="S3" s="6" t="s">
        <v>31</v>
      </c>
      <c r="T3" s="2" t="s">
        <v>32</v>
      </c>
      <c r="U3" s="2" t="s">
        <v>33</v>
      </c>
      <c r="V3" s="2" t="s">
        <v>34</v>
      </c>
      <c r="W3" s="3" t="s">
        <v>35</v>
      </c>
      <c r="X3" s="581"/>
      <c r="Y3" s="581"/>
      <c r="Z3" s="581"/>
      <c r="AA3" s="575"/>
      <c r="AB3" s="575"/>
      <c r="AC3" s="575"/>
      <c r="AD3" s="575"/>
    </row>
    <row r="4" spans="1:30" s="1" customFormat="1" ht="16.5">
      <c r="A4" s="15" t="s">
        <v>36</v>
      </c>
      <c r="B4" s="14">
        <v>1</v>
      </c>
      <c r="C4" s="7" t="s">
        <v>185</v>
      </c>
      <c r="D4" s="7" t="s">
        <v>38</v>
      </c>
      <c r="E4" s="18" t="s">
        <v>186</v>
      </c>
      <c r="F4" s="7"/>
      <c r="G4" s="7" t="s">
        <v>187</v>
      </c>
      <c r="H4" s="7"/>
      <c r="I4" s="7" t="s">
        <v>188</v>
      </c>
      <c r="J4" s="7"/>
      <c r="K4" s="7">
        <v>800</v>
      </c>
      <c r="L4" s="7"/>
      <c r="M4" s="7">
        <v>26</v>
      </c>
      <c r="N4" s="7">
        <v>19.899999999999999</v>
      </c>
      <c r="O4" s="7"/>
      <c r="P4" s="7">
        <v>22.9</v>
      </c>
      <c r="Q4" s="7"/>
      <c r="R4" s="7"/>
      <c r="S4" s="7"/>
      <c r="T4" s="7"/>
      <c r="U4" s="7">
        <v>49</v>
      </c>
      <c r="V4" s="7"/>
      <c r="W4" s="7">
        <f t="shared" ref="W4:W14" si="0">N4-P4</f>
        <v>-3</v>
      </c>
      <c r="X4" s="11"/>
      <c r="Y4" s="11"/>
      <c r="Z4" s="11"/>
      <c r="AA4" s="12"/>
      <c r="AB4" s="12"/>
      <c r="AC4" s="12"/>
      <c r="AD4" s="19"/>
    </row>
    <row r="5" spans="1:30" s="1" customFormat="1" ht="15">
      <c r="A5" s="10" t="s">
        <v>36</v>
      </c>
      <c r="B5" s="14">
        <v>2</v>
      </c>
      <c r="C5" s="8" t="s">
        <v>185</v>
      </c>
      <c r="D5" s="8" t="s">
        <v>42</v>
      </c>
      <c r="E5" s="8" t="s">
        <v>186</v>
      </c>
      <c r="F5" s="8"/>
      <c r="G5" s="8" t="s">
        <v>189</v>
      </c>
      <c r="H5" s="8"/>
      <c r="I5" s="8" t="s">
        <v>190</v>
      </c>
      <c r="J5" s="8"/>
      <c r="K5" s="8">
        <v>400</v>
      </c>
      <c r="L5" s="8"/>
      <c r="M5" s="8">
        <v>26</v>
      </c>
      <c r="N5" s="8">
        <v>19.899999999999999</v>
      </c>
      <c r="O5" s="8"/>
      <c r="P5" s="8">
        <v>19.899999999999999</v>
      </c>
      <c r="Q5" s="8"/>
      <c r="R5" s="8"/>
      <c r="S5" s="8"/>
      <c r="T5" s="8"/>
      <c r="U5" s="8"/>
      <c r="V5" s="8">
        <v>39</v>
      </c>
      <c r="W5" s="8">
        <f t="shared" si="0"/>
        <v>0</v>
      </c>
      <c r="X5" s="8"/>
      <c r="Y5" s="8"/>
      <c r="Z5" s="8"/>
      <c r="AA5" s="9"/>
      <c r="AB5" s="9"/>
      <c r="AC5" s="9"/>
      <c r="AD5" s="20"/>
    </row>
    <row r="6" spans="1:30" s="1" customFormat="1" ht="15">
      <c r="A6" s="10" t="s">
        <v>36</v>
      </c>
      <c r="B6" s="14">
        <v>3</v>
      </c>
      <c r="C6" s="8" t="s">
        <v>185</v>
      </c>
      <c r="D6" s="8" t="s">
        <v>42</v>
      </c>
      <c r="E6" s="8" t="s">
        <v>191</v>
      </c>
      <c r="F6" s="8"/>
      <c r="G6" s="8" t="s">
        <v>192</v>
      </c>
      <c r="H6" s="8"/>
      <c r="I6" s="8" t="s">
        <v>193</v>
      </c>
      <c r="J6" s="8"/>
      <c r="K6" s="8">
        <v>100</v>
      </c>
      <c r="L6" s="8"/>
      <c r="M6" s="8">
        <v>54</v>
      </c>
      <c r="N6" s="8">
        <v>54</v>
      </c>
      <c r="O6" s="21"/>
      <c r="P6" s="8">
        <v>43.9</v>
      </c>
      <c r="Q6" s="8"/>
      <c r="R6" s="8"/>
      <c r="S6" s="8">
        <v>86</v>
      </c>
      <c r="T6" s="8"/>
      <c r="U6" s="8"/>
      <c r="V6" s="8"/>
      <c r="W6" s="8">
        <f t="shared" si="0"/>
        <v>10.100000000000001</v>
      </c>
      <c r="X6" s="8"/>
      <c r="Y6" s="8"/>
      <c r="Z6" s="8"/>
      <c r="AA6" s="9"/>
      <c r="AB6" s="9"/>
      <c r="AC6" s="9"/>
      <c r="AD6" s="20"/>
    </row>
    <row r="7" spans="1:30" ht="22.5" customHeight="1">
      <c r="A7" s="10" t="s">
        <v>36</v>
      </c>
      <c r="B7" s="14">
        <v>4</v>
      </c>
      <c r="C7" s="22" t="s">
        <v>185</v>
      </c>
      <c r="D7" s="22" t="s">
        <v>42</v>
      </c>
      <c r="E7" s="22" t="s">
        <v>194</v>
      </c>
      <c r="F7" s="23"/>
      <c r="G7" s="22" t="s">
        <v>1522</v>
      </c>
      <c r="H7" s="24"/>
      <c r="I7" s="22" t="s">
        <v>195</v>
      </c>
      <c r="J7" s="24"/>
      <c r="K7" s="25">
        <v>150</v>
      </c>
      <c r="L7" s="23"/>
      <c r="M7" s="22">
        <v>80</v>
      </c>
      <c r="N7" s="22">
        <v>80</v>
      </c>
      <c r="O7" s="26"/>
      <c r="P7" s="8">
        <v>64.900000000000006</v>
      </c>
      <c r="Q7" s="27"/>
      <c r="R7" s="27"/>
      <c r="S7" s="27"/>
      <c r="T7" s="27"/>
      <c r="U7" s="27"/>
      <c r="V7" s="27">
        <v>128</v>
      </c>
      <c r="W7" s="27">
        <f>N7-P7</f>
        <v>15.099999999999994</v>
      </c>
      <c r="X7" s="27"/>
      <c r="Y7" s="27"/>
      <c r="Z7" s="27"/>
      <c r="AA7" s="27"/>
      <c r="AB7" s="27"/>
      <c r="AC7" s="27"/>
    </row>
    <row r="8" spans="1:30" ht="15.75" customHeight="1">
      <c r="A8" s="10" t="s">
        <v>36</v>
      </c>
      <c r="B8" s="14">
        <v>5</v>
      </c>
      <c r="C8" s="22" t="s">
        <v>185</v>
      </c>
      <c r="D8" s="22" t="s">
        <v>42</v>
      </c>
      <c r="E8" s="22" t="s">
        <v>194</v>
      </c>
      <c r="F8" s="23"/>
      <c r="G8" s="22" t="s">
        <v>196</v>
      </c>
      <c r="H8" s="24"/>
      <c r="I8" s="22" t="s">
        <v>197</v>
      </c>
      <c r="J8" s="24"/>
      <c r="K8" s="25">
        <v>100</v>
      </c>
      <c r="L8" s="23"/>
      <c r="M8" s="22">
        <v>89</v>
      </c>
      <c r="N8" s="22">
        <v>89</v>
      </c>
      <c r="P8" s="8">
        <v>69.900000000000006</v>
      </c>
      <c r="Q8" s="27"/>
      <c r="R8" s="27"/>
      <c r="S8" s="27"/>
      <c r="T8" s="27"/>
      <c r="U8" s="27"/>
      <c r="V8" s="27">
        <v>138</v>
      </c>
      <c r="W8" s="27">
        <f>N8-P8</f>
        <v>19.099999999999994</v>
      </c>
      <c r="X8" s="27"/>
      <c r="Y8" s="27"/>
      <c r="Z8" s="27"/>
      <c r="AA8" s="27"/>
      <c r="AB8" s="27"/>
      <c r="AC8" s="27"/>
    </row>
    <row r="9" spans="1:30" s="1" customFormat="1" ht="15">
      <c r="A9" s="10" t="s">
        <v>36</v>
      </c>
      <c r="B9" s="14">
        <v>6</v>
      </c>
      <c r="C9" s="8" t="s">
        <v>185</v>
      </c>
      <c r="D9" s="8" t="s">
        <v>42</v>
      </c>
      <c r="E9" s="8" t="s">
        <v>198</v>
      </c>
      <c r="F9" s="8"/>
      <c r="G9" s="8" t="s">
        <v>199</v>
      </c>
      <c r="H9" s="8"/>
      <c r="I9" s="8" t="s">
        <v>200</v>
      </c>
      <c r="J9" s="8"/>
      <c r="K9" s="8">
        <v>100</v>
      </c>
      <c r="L9" s="8"/>
      <c r="M9" s="8">
        <v>74</v>
      </c>
      <c r="N9" s="8">
        <v>74</v>
      </c>
      <c r="O9" s="21"/>
      <c r="P9" s="8">
        <v>59.9</v>
      </c>
      <c r="Q9" s="8"/>
      <c r="R9" s="8"/>
      <c r="S9" s="8"/>
      <c r="T9" s="8"/>
      <c r="U9" s="8"/>
      <c r="V9" s="8">
        <v>120</v>
      </c>
      <c r="W9" s="8">
        <f t="shared" si="0"/>
        <v>14.100000000000001</v>
      </c>
      <c r="X9" s="8"/>
      <c r="Y9" s="8"/>
      <c r="Z9" s="8"/>
      <c r="AA9" s="9"/>
      <c r="AB9" s="9"/>
      <c r="AC9" s="9"/>
      <c r="AD9" s="20"/>
    </row>
    <row r="10" spans="1:30" s="1" customFormat="1" ht="15">
      <c r="A10" s="10" t="s">
        <v>36</v>
      </c>
      <c r="B10" s="14">
        <v>7</v>
      </c>
      <c r="C10" s="8" t="s">
        <v>185</v>
      </c>
      <c r="D10" s="8" t="s">
        <v>42</v>
      </c>
      <c r="E10" s="8" t="s">
        <v>198</v>
      </c>
      <c r="F10" s="8"/>
      <c r="G10" s="8" t="s">
        <v>201</v>
      </c>
      <c r="H10" s="8"/>
      <c r="I10" s="8" t="s">
        <v>202</v>
      </c>
      <c r="J10" s="8"/>
      <c r="K10" s="8">
        <v>100</v>
      </c>
      <c r="L10" s="8"/>
      <c r="M10" s="8">
        <v>74</v>
      </c>
      <c r="N10" s="8">
        <v>74</v>
      </c>
      <c r="O10" s="21"/>
      <c r="P10" s="8">
        <v>59.9</v>
      </c>
      <c r="Q10" s="8"/>
      <c r="R10" s="8"/>
      <c r="S10" s="8"/>
      <c r="T10" s="8"/>
      <c r="U10" s="8"/>
      <c r="V10" s="8">
        <v>120</v>
      </c>
      <c r="W10" s="8">
        <f t="shared" si="0"/>
        <v>14.100000000000001</v>
      </c>
      <c r="X10" s="8"/>
      <c r="Y10" s="8"/>
      <c r="Z10" s="8"/>
      <c r="AA10" s="9"/>
      <c r="AB10" s="9"/>
      <c r="AC10" s="9"/>
      <c r="AD10" s="20"/>
    </row>
    <row r="11" spans="1:30" s="1" customFormat="1" ht="15">
      <c r="A11" s="10" t="s">
        <v>36</v>
      </c>
      <c r="B11" s="14">
        <v>8</v>
      </c>
      <c r="C11" s="8" t="s">
        <v>185</v>
      </c>
      <c r="D11" s="8" t="s">
        <v>42</v>
      </c>
      <c r="E11" s="8" t="s">
        <v>198</v>
      </c>
      <c r="F11" s="8"/>
      <c r="G11" s="8" t="s">
        <v>203</v>
      </c>
      <c r="H11" s="8"/>
      <c r="I11" s="8" t="s">
        <v>204</v>
      </c>
      <c r="J11" s="8"/>
      <c r="K11" s="8">
        <v>100</v>
      </c>
      <c r="L11" s="8"/>
      <c r="M11" s="8">
        <v>85</v>
      </c>
      <c r="N11" s="8">
        <v>85</v>
      </c>
      <c r="O11" s="21"/>
      <c r="P11" s="8">
        <v>69.900000000000006</v>
      </c>
      <c r="Q11" s="8"/>
      <c r="R11" s="8"/>
      <c r="S11" s="8"/>
      <c r="T11" s="8"/>
      <c r="U11" s="8"/>
      <c r="V11" s="8">
        <v>142</v>
      </c>
      <c r="W11" s="8">
        <f t="shared" si="0"/>
        <v>15.099999999999994</v>
      </c>
      <c r="X11" s="8"/>
      <c r="Y11" s="8"/>
      <c r="Z11" s="8"/>
      <c r="AA11" s="9"/>
      <c r="AB11" s="9"/>
      <c r="AC11" s="9"/>
      <c r="AD11" s="20"/>
    </row>
    <row r="12" spans="1:30" s="1" customFormat="1" ht="15">
      <c r="A12" s="10" t="s">
        <v>36</v>
      </c>
      <c r="B12" s="14">
        <v>9</v>
      </c>
      <c r="C12" s="8" t="s">
        <v>185</v>
      </c>
      <c r="D12" s="8" t="s">
        <v>42</v>
      </c>
      <c r="E12" s="8" t="s">
        <v>205</v>
      </c>
      <c r="F12" s="8"/>
      <c r="G12" s="8" t="s">
        <v>206</v>
      </c>
      <c r="H12" s="8"/>
      <c r="I12" s="8" t="s">
        <v>207</v>
      </c>
      <c r="J12" s="8"/>
      <c r="K12" s="8">
        <v>70</v>
      </c>
      <c r="L12" s="8"/>
      <c r="M12" s="8">
        <v>102</v>
      </c>
      <c r="N12" s="8">
        <v>102</v>
      </c>
      <c r="O12" s="8"/>
      <c r="P12" s="8">
        <v>94.9</v>
      </c>
      <c r="Q12" s="8"/>
      <c r="R12" s="8"/>
      <c r="S12" s="8"/>
      <c r="T12" s="8"/>
      <c r="U12" s="8"/>
      <c r="V12" s="8">
        <v>220</v>
      </c>
      <c r="W12" s="8">
        <f t="shared" si="0"/>
        <v>7.0999999999999943</v>
      </c>
      <c r="X12" s="8"/>
      <c r="Y12" s="8"/>
      <c r="Z12" s="8"/>
      <c r="AA12" s="9"/>
      <c r="AB12" s="9"/>
      <c r="AC12" s="9"/>
      <c r="AD12" s="9"/>
    </row>
    <row r="13" spans="1:30" s="1" customFormat="1" ht="15">
      <c r="A13" s="10" t="s">
        <v>36</v>
      </c>
      <c r="B13" s="14">
        <v>10</v>
      </c>
      <c r="C13" s="8" t="s">
        <v>185</v>
      </c>
      <c r="D13" s="8" t="s">
        <v>42</v>
      </c>
      <c r="E13" s="8" t="s">
        <v>205</v>
      </c>
      <c r="F13" s="8"/>
      <c r="G13" s="8" t="s">
        <v>208</v>
      </c>
      <c r="H13" s="8"/>
      <c r="I13" s="8" t="s">
        <v>209</v>
      </c>
      <c r="J13" s="8"/>
      <c r="K13" s="8">
        <v>101</v>
      </c>
      <c r="L13" s="8"/>
      <c r="M13" s="8">
        <v>148</v>
      </c>
      <c r="N13" s="8">
        <v>148</v>
      </c>
      <c r="O13" s="8"/>
      <c r="P13" s="8">
        <v>139</v>
      </c>
      <c r="Q13" s="8"/>
      <c r="R13" s="8"/>
      <c r="S13" s="8"/>
      <c r="T13" s="8"/>
      <c r="U13" s="8"/>
      <c r="V13" s="8">
        <v>288</v>
      </c>
      <c r="W13" s="8">
        <f t="shared" si="0"/>
        <v>9</v>
      </c>
      <c r="X13" s="8"/>
      <c r="Y13" s="8"/>
      <c r="Z13" s="8"/>
      <c r="AA13" s="9"/>
      <c r="AB13" s="9"/>
      <c r="AC13" s="9"/>
      <c r="AD13" s="9"/>
    </row>
    <row r="14" spans="1:30" s="1" customFormat="1" ht="15">
      <c r="A14" s="10" t="s">
        <v>36</v>
      </c>
      <c r="B14" s="14">
        <v>11</v>
      </c>
      <c r="C14" s="8" t="s">
        <v>185</v>
      </c>
      <c r="D14" s="8" t="s">
        <v>42</v>
      </c>
      <c r="E14" s="8" t="s">
        <v>205</v>
      </c>
      <c r="F14" s="8"/>
      <c r="G14" s="8" t="s">
        <v>210</v>
      </c>
      <c r="H14" s="8"/>
      <c r="I14" s="8" t="s">
        <v>211</v>
      </c>
      <c r="J14" s="8"/>
      <c r="K14" s="8">
        <v>140</v>
      </c>
      <c r="L14" s="8"/>
      <c r="M14" s="8">
        <v>244</v>
      </c>
      <c r="N14" s="8">
        <v>244</v>
      </c>
      <c r="O14" s="8"/>
      <c r="P14" s="8">
        <v>229</v>
      </c>
      <c r="Q14" s="8"/>
      <c r="R14" s="8"/>
      <c r="S14" s="8"/>
      <c r="T14" s="8"/>
      <c r="U14" s="8"/>
      <c r="V14" s="8">
        <v>368</v>
      </c>
      <c r="W14" s="8">
        <f t="shared" si="0"/>
        <v>15</v>
      </c>
      <c r="X14" s="8"/>
      <c r="Y14" s="8"/>
      <c r="Z14" s="8"/>
      <c r="AA14" s="9"/>
      <c r="AB14" s="9"/>
      <c r="AC14" s="9"/>
      <c r="AD14" s="9"/>
    </row>
  </sheetData>
  <mergeCells count="24">
    <mergeCell ref="O2:P2"/>
    <mergeCell ref="A1:K1"/>
    <mergeCell ref="L1:Z1"/>
    <mergeCell ref="AA1:AC1"/>
    <mergeCell ref="AD1:AD3"/>
    <mergeCell ref="A2:A3"/>
    <mergeCell ref="B2:B3"/>
    <mergeCell ref="C2:C3"/>
    <mergeCell ref="D2:D3"/>
    <mergeCell ref="E2:E3"/>
    <mergeCell ref="G2:G3"/>
    <mergeCell ref="H2:H3"/>
    <mergeCell ref="I2:I3"/>
    <mergeCell ref="J2:J3"/>
    <mergeCell ref="K2:K3"/>
    <mergeCell ref="M2:N2"/>
    <mergeCell ref="AB2:AB3"/>
    <mergeCell ref="AC2:AC3"/>
    <mergeCell ref="Q2:R2"/>
    <mergeCell ref="S2:V2"/>
    <mergeCell ref="X2:X3"/>
    <mergeCell ref="Y2:Y3"/>
    <mergeCell ref="Z2:Z3"/>
    <mergeCell ref="AA2:AA3"/>
  </mergeCells>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IV78"/>
  <sheetViews>
    <sheetView topLeftCell="A31" workbookViewId="0">
      <selection activeCell="E61" sqref="E61"/>
    </sheetView>
  </sheetViews>
  <sheetFormatPr defaultRowHeight="13.5"/>
  <cols>
    <col min="1" max="1" width="15.5" customWidth="1"/>
  </cols>
  <sheetData>
    <row r="1" spans="1:256" s="845" customFormat="1" ht="12">
      <c r="A1" s="1001" t="s">
        <v>381</v>
      </c>
      <c r="B1" s="652"/>
      <c r="C1" s="652"/>
      <c r="D1" s="652"/>
      <c r="E1" s="652"/>
      <c r="F1" s="652"/>
      <c r="G1" s="652"/>
      <c r="H1" s="652"/>
      <c r="I1" s="652"/>
      <c r="J1" s="652"/>
      <c r="K1" s="653"/>
      <c r="L1" s="1002"/>
      <c r="M1" s="652"/>
      <c r="N1" s="652"/>
      <c r="O1" s="652"/>
      <c r="P1" s="652"/>
      <c r="Q1" s="652"/>
      <c r="R1" s="652"/>
      <c r="S1" s="652"/>
      <c r="T1" s="652"/>
      <c r="U1" s="652"/>
      <c r="V1" s="652"/>
      <c r="W1" s="652"/>
      <c r="X1" s="652"/>
      <c r="Y1" s="652"/>
      <c r="Z1" s="652"/>
      <c r="AA1" s="652"/>
      <c r="AB1" s="652"/>
      <c r="AC1" s="652"/>
      <c r="AD1" s="653"/>
      <c r="AE1" s="1003" t="s">
        <v>1</v>
      </c>
      <c r="AF1" s="652"/>
      <c r="AG1" s="653"/>
      <c r="AH1" s="1004" t="s">
        <v>2</v>
      </c>
      <c r="AI1" s="1005"/>
      <c r="AJ1" s="1006"/>
      <c r="AK1" s="1006"/>
      <c r="AL1" s="1006"/>
      <c r="AM1" s="1006"/>
      <c r="AN1" s="1006"/>
      <c r="AO1" s="846"/>
      <c r="AP1" s="846"/>
      <c r="AQ1" s="846"/>
      <c r="AR1" s="846"/>
      <c r="AS1" s="846"/>
      <c r="AT1" s="846"/>
      <c r="AU1" s="846"/>
      <c r="AV1" s="846"/>
      <c r="AW1" s="846"/>
      <c r="AX1" s="846"/>
      <c r="AY1" s="846"/>
      <c r="AZ1" s="846"/>
      <c r="BA1" s="846"/>
      <c r="BB1" s="846"/>
      <c r="BC1" s="846"/>
      <c r="BD1" s="846"/>
      <c r="BE1" s="846"/>
      <c r="BF1" s="846"/>
      <c r="BG1" s="846"/>
      <c r="BH1" s="846"/>
      <c r="BI1" s="846"/>
      <c r="BJ1" s="846"/>
      <c r="BK1" s="846"/>
      <c r="BL1" s="846"/>
      <c r="BM1" s="846"/>
      <c r="BN1" s="846"/>
      <c r="BO1" s="846"/>
      <c r="BP1" s="846"/>
      <c r="BQ1" s="846"/>
      <c r="BR1" s="846"/>
      <c r="BS1" s="846"/>
      <c r="BT1" s="846"/>
      <c r="BU1" s="846"/>
      <c r="BV1" s="846"/>
      <c r="BW1" s="846"/>
      <c r="BX1" s="846"/>
      <c r="BY1" s="846"/>
      <c r="BZ1" s="846"/>
      <c r="CA1" s="846"/>
      <c r="CB1" s="846"/>
      <c r="CC1" s="846"/>
      <c r="CD1" s="846"/>
      <c r="CE1" s="846"/>
      <c r="CF1" s="846"/>
      <c r="CG1" s="846"/>
      <c r="CH1" s="846"/>
      <c r="CI1" s="846"/>
      <c r="CJ1" s="846"/>
      <c r="CK1" s="846"/>
      <c r="CL1" s="846"/>
      <c r="CM1" s="846"/>
      <c r="CN1" s="846"/>
      <c r="CO1" s="846"/>
      <c r="CP1" s="846"/>
      <c r="CQ1" s="846"/>
      <c r="CR1" s="846"/>
      <c r="CS1" s="846"/>
      <c r="CT1" s="846"/>
      <c r="CU1" s="846"/>
      <c r="CV1" s="846"/>
      <c r="CW1" s="846"/>
      <c r="CX1" s="846"/>
      <c r="CY1" s="846"/>
      <c r="CZ1" s="846"/>
      <c r="DA1" s="846"/>
      <c r="DB1" s="846"/>
      <c r="DC1" s="846"/>
      <c r="DD1" s="846"/>
      <c r="DE1" s="846"/>
      <c r="DF1" s="846"/>
      <c r="DG1" s="846"/>
      <c r="DH1" s="846"/>
      <c r="DI1" s="846"/>
      <c r="DJ1" s="846"/>
      <c r="DK1" s="846"/>
      <c r="DL1" s="846"/>
      <c r="DM1" s="846"/>
      <c r="DN1" s="846"/>
      <c r="DO1" s="846"/>
      <c r="DP1" s="846"/>
      <c r="DQ1" s="846"/>
      <c r="DR1" s="846"/>
      <c r="DS1" s="846"/>
      <c r="DT1" s="846"/>
      <c r="DU1" s="846"/>
      <c r="DV1" s="846"/>
      <c r="DW1" s="846"/>
      <c r="DX1" s="846"/>
      <c r="DY1" s="846"/>
      <c r="DZ1" s="846"/>
      <c r="EA1" s="846"/>
      <c r="EB1" s="846"/>
      <c r="EC1" s="846"/>
      <c r="ED1" s="846"/>
      <c r="EE1" s="846"/>
      <c r="EF1" s="846"/>
      <c r="EG1" s="846"/>
      <c r="EH1" s="846"/>
      <c r="EI1" s="846"/>
      <c r="EJ1" s="846"/>
      <c r="EK1" s="846"/>
      <c r="EL1" s="846"/>
      <c r="EM1" s="846"/>
      <c r="EN1" s="846"/>
      <c r="EO1" s="846"/>
      <c r="EP1" s="846"/>
      <c r="EQ1" s="846"/>
      <c r="ER1" s="846"/>
      <c r="ES1" s="846"/>
      <c r="ET1" s="846"/>
      <c r="EU1" s="846"/>
      <c r="EV1" s="846"/>
      <c r="EW1" s="846"/>
      <c r="EX1" s="846"/>
      <c r="EY1" s="846"/>
      <c r="EZ1" s="846"/>
      <c r="FA1" s="846"/>
      <c r="FB1" s="846"/>
      <c r="FC1" s="846"/>
      <c r="FD1" s="846"/>
      <c r="FE1" s="846"/>
      <c r="FF1" s="846"/>
      <c r="FG1" s="846"/>
      <c r="FH1" s="846"/>
      <c r="FI1" s="846"/>
      <c r="FJ1" s="846"/>
      <c r="FK1" s="846"/>
      <c r="FL1" s="846"/>
      <c r="FM1" s="846"/>
      <c r="FN1" s="846"/>
      <c r="FO1" s="846"/>
      <c r="FP1" s="846"/>
      <c r="FQ1" s="846"/>
      <c r="FR1" s="846"/>
      <c r="FS1" s="846"/>
      <c r="FT1" s="846"/>
      <c r="FU1" s="846"/>
      <c r="FV1" s="846"/>
      <c r="FW1" s="846"/>
      <c r="FX1" s="846"/>
      <c r="FY1" s="846"/>
      <c r="FZ1" s="846"/>
      <c r="GA1" s="846"/>
      <c r="GB1" s="846"/>
      <c r="GC1" s="846"/>
      <c r="GD1" s="846"/>
      <c r="GE1" s="846"/>
      <c r="GF1" s="846"/>
      <c r="GG1" s="846"/>
      <c r="GH1" s="846"/>
      <c r="GI1" s="846"/>
      <c r="GJ1" s="846"/>
      <c r="GK1" s="846"/>
      <c r="GL1" s="846"/>
      <c r="GM1" s="846"/>
      <c r="GN1" s="846"/>
      <c r="GO1" s="846"/>
      <c r="GP1" s="846"/>
      <c r="GQ1" s="846"/>
      <c r="GR1" s="846"/>
      <c r="GS1" s="846"/>
      <c r="GT1" s="846"/>
      <c r="GU1" s="846"/>
      <c r="GV1" s="846"/>
      <c r="GW1" s="846"/>
      <c r="GX1" s="846"/>
      <c r="GY1" s="846"/>
      <c r="GZ1" s="846"/>
      <c r="HA1" s="846"/>
      <c r="HB1" s="846"/>
      <c r="HC1" s="846"/>
      <c r="HD1" s="846"/>
      <c r="HE1" s="846"/>
      <c r="HF1" s="846"/>
      <c r="HG1" s="846"/>
      <c r="HH1" s="846"/>
      <c r="HI1" s="846"/>
      <c r="HJ1" s="846"/>
      <c r="HK1" s="846"/>
      <c r="HL1" s="846"/>
      <c r="HM1" s="846"/>
      <c r="HN1" s="846"/>
      <c r="HO1" s="846"/>
      <c r="HP1" s="846"/>
      <c r="HQ1" s="846"/>
      <c r="HR1" s="846"/>
      <c r="HS1" s="846"/>
      <c r="HT1" s="846"/>
      <c r="HU1" s="846"/>
      <c r="HV1" s="846"/>
      <c r="HW1" s="846"/>
      <c r="HX1" s="846"/>
      <c r="HY1" s="846"/>
      <c r="HZ1" s="846"/>
      <c r="IA1" s="846"/>
      <c r="IB1" s="846"/>
      <c r="IC1" s="846"/>
      <c r="ID1" s="846"/>
      <c r="IE1" s="846"/>
      <c r="IF1" s="846"/>
      <c r="IG1" s="846"/>
      <c r="IH1" s="846"/>
      <c r="II1" s="846"/>
      <c r="IJ1" s="846"/>
      <c r="IK1" s="846"/>
      <c r="IL1" s="846"/>
      <c r="IM1" s="846"/>
      <c r="IN1" s="846"/>
      <c r="IO1" s="846"/>
      <c r="IP1" s="846"/>
      <c r="IQ1" s="846"/>
      <c r="IR1" s="846"/>
      <c r="IS1" s="846"/>
      <c r="IT1" s="846"/>
      <c r="IU1" s="846"/>
      <c r="IV1" s="846"/>
    </row>
    <row r="2" spans="1:256" s="845" customFormat="1" ht="24">
      <c r="A2" s="835" t="s">
        <v>3</v>
      </c>
      <c r="B2" s="835" t="s">
        <v>4</v>
      </c>
      <c r="C2" s="835" t="s">
        <v>2624</v>
      </c>
      <c r="D2" s="835" t="s">
        <v>382</v>
      </c>
      <c r="E2" s="835" t="s">
        <v>7</v>
      </c>
      <c r="F2" s="837" t="s">
        <v>8</v>
      </c>
      <c r="G2" s="835" t="s">
        <v>9</v>
      </c>
      <c r="H2" s="838" t="s">
        <v>10</v>
      </c>
      <c r="I2" s="835" t="s">
        <v>11</v>
      </c>
      <c r="J2" s="838" t="s">
        <v>384</v>
      </c>
      <c r="K2" s="1007" t="s">
        <v>385</v>
      </c>
      <c r="L2" s="837" t="s">
        <v>14</v>
      </c>
      <c r="M2" s="839" t="s">
        <v>15</v>
      </c>
      <c r="N2" s="647"/>
      <c r="O2" s="839" t="s">
        <v>2252</v>
      </c>
      <c r="P2" s="840"/>
      <c r="Q2" s="1008" t="s">
        <v>878</v>
      </c>
      <c r="R2" s="1008" t="s">
        <v>879</v>
      </c>
      <c r="S2" s="839" t="s">
        <v>2253</v>
      </c>
      <c r="T2" s="647"/>
      <c r="U2" s="1008" t="s">
        <v>880</v>
      </c>
      <c r="V2" s="1008" t="s">
        <v>881</v>
      </c>
      <c r="W2" s="1009" t="s">
        <v>388</v>
      </c>
      <c r="X2" s="675"/>
      <c r="Y2" s="675"/>
      <c r="Z2" s="676"/>
      <c r="AA2" s="843" t="s">
        <v>389</v>
      </c>
      <c r="AB2" s="838" t="s">
        <v>20</v>
      </c>
      <c r="AC2" s="838" t="s">
        <v>21</v>
      </c>
      <c r="AD2" s="838" t="s">
        <v>22</v>
      </c>
      <c r="AE2" s="844" t="s">
        <v>23</v>
      </c>
      <c r="AF2" s="844" t="s">
        <v>24</v>
      </c>
      <c r="AG2" s="844" t="s">
        <v>25</v>
      </c>
      <c r="AH2" s="657"/>
      <c r="AI2" s="285"/>
      <c r="AJ2" s="286"/>
      <c r="AK2" s="286"/>
      <c r="AL2" s="286"/>
      <c r="AM2" s="286"/>
      <c r="AN2" s="286"/>
      <c r="AO2" s="846"/>
      <c r="AP2" s="846"/>
      <c r="AQ2" s="846"/>
      <c r="AR2" s="846"/>
      <c r="AS2" s="846"/>
      <c r="AT2" s="846"/>
      <c r="AU2" s="846"/>
      <c r="AV2" s="846"/>
      <c r="AW2" s="846"/>
      <c r="AX2" s="846"/>
      <c r="AY2" s="846"/>
      <c r="AZ2" s="846"/>
      <c r="BA2" s="846"/>
      <c r="BB2" s="846"/>
      <c r="BC2" s="846"/>
      <c r="BD2" s="846"/>
      <c r="BE2" s="846"/>
      <c r="BF2" s="846"/>
      <c r="BG2" s="846"/>
      <c r="BH2" s="846"/>
      <c r="BI2" s="846"/>
      <c r="BJ2" s="846"/>
      <c r="BK2" s="846"/>
      <c r="BL2" s="846"/>
      <c r="BM2" s="846"/>
      <c r="BN2" s="846"/>
      <c r="BO2" s="846"/>
      <c r="BP2" s="846"/>
      <c r="BQ2" s="846"/>
      <c r="BR2" s="846"/>
      <c r="BS2" s="846"/>
      <c r="BT2" s="846"/>
      <c r="BU2" s="846"/>
      <c r="BV2" s="846"/>
      <c r="BW2" s="846"/>
      <c r="BX2" s="846"/>
      <c r="BY2" s="846"/>
      <c r="BZ2" s="846"/>
      <c r="CA2" s="846"/>
      <c r="CB2" s="846"/>
      <c r="CC2" s="846"/>
      <c r="CD2" s="846"/>
      <c r="CE2" s="846"/>
      <c r="CF2" s="846"/>
      <c r="CG2" s="846"/>
      <c r="CH2" s="846"/>
      <c r="CI2" s="846"/>
      <c r="CJ2" s="846"/>
      <c r="CK2" s="846"/>
      <c r="CL2" s="846"/>
      <c r="CM2" s="846"/>
      <c r="CN2" s="846"/>
      <c r="CO2" s="846"/>
      <c r="CP2" s="846"/>
      <c r="CQ2" s="846"/>
      <c r="CR2" s="846"/>
      <c r="CS2" s="846"/>
      <c r="CT2" s="846"/>
      <c r="CU2" s="846"/>
      <c r="CV2" s="846"/>
      <c r="CW2" s="846"/>
      <c r="CX2" s="846"/>
      <c r="CY2" s="846"/>
      <c r="CZ2" s="846"/>
      <c r="DA2" s="846"/>
      <c r="DB2" s="846"/>
      <c r="DC2" s="846"/>
      <c r="DD2" s="846"/>
      <c r="DE2" s="846"/>
      <c r="DF2" s="846"/>
      <c r="DG2" s="846"/>
      <c r="DH2" s="846"/>
      <c r="DI2" s="846"/>
      <c r="DJ2" s="846"/>
      <c r="DK2" s="846"/>
      <c r="DL2" s="846"/>
      <c r="DM2" s="846"/>
      <c r="DN2" s="846"/>
      <c r="DO2" s="846"/>
      <c r="DP2" s="846"/>
      <c r="DQ2" s="846"/>
      <c r="DR2" s="846"/>
      <c r="DS2" s="846"/>
      <c r="DT2" s="846"/>
      <c r="DU2" s="846"/>
      <c r="DV2" s="846"/>
      <c r="DW2" s="846"/>
      <c r="DX2" s="846"/>
      <c r="DY2" s="846"/>
      <c r="DZ2" s="846"/>
      <c r="EA2" s="846"/>
      <c r="EB2" s="846"/>
      <c r="EC2" s="846"/>
      <c r="ED2" s="846"/>
      <c r="EE2" s="846"/>
      <c r="EF2" s="846"/>
      <c r="EG2" s="846"/>
      <c r="EH2" s="846"/>
      <c r="EI2" s="846"/>
      <c r="EJ2" s="846"/>
      <c r="EK2" s="846"/>
      <c r="EL2" s="846"/>
      <c r="EM2" s="846"/>
      <c r="EN2" s="846"/>
      <c r="EO2" s="846"/>
      <c r="EP2" s="846"/>
      <c r="EQ2" s="846"/>
      <c r="ER2" s="846"/>
      <c r="ES2" s="846"/>
      <c r="ET2" s="846"/>
      <c r="EU2" s="846"/>
      <c r="EV2" s="846"/>
      <c r="EW2" s="846"/>
      <c r="EX2" s="846"/>
      <c r="EY2" s="846"/>
      <c r="EZ2" s="846"/>
      <c r="FA2" s="846"/>
      <c r="FB2" s="846"/>
      <c r="FC2" s="846"/>
      <c r="FD2" s="846"/>
      <c r="FE2" s="846"/>
      <c r="FF2" s="846"/>
      <c r="FG2" s="846"/>
      <c r="FH2" s="846"/>
      <c r="FI2" s="846"/>
      <c r="FJ2" s="846"/>
      <c r="FK2" s="846"/>
      <c r="FL2" s="846"/>
      <c r="FM2" s="846"/>
      <c r="FN2" s="846"/>
      <c r="FO2" s="846"/>
      <c r="FP2" s="846"/>
      <c r="FQ2" s="846"/>
      <c r="FR2" s="846"/>
      <c r="FS2" s="846"/>
      <c r="FT2" s="846"/>
      <c r="FU2" s="846"/>
      <c r="FV2" s="846"/>
      <c r="FW2" s="846"/>
      <c r="FX2" s="846"/>
      <c r="FY2" s="846"/>
      <c r="FZ2" s="846"/>
      <c r="GA2" s="846"/>
      <c r="GB2" s="846"/>
      <c r="GC2" s="846"/>
      <c r="GD2" s="846"/>
      <c r="GE2" s="846"/>
      <c r="GF2" s="846"/>
      <c r="GG2" s="846"/>
      <c r="GH2" s="846"/>
      <c r="GI2" s="846"/>
      <c r="GJ2" s="846"/>
      <c r="GK2" s="846"/>
      <c r="GL2" s="846"/>
      <c r="GM2" s="846"/>
      <c r="GN2" s="846"/>
      <c r="GO2" s="846"/>
      <c r="GP2" s="846"/>
      <c r="GQ2" s="846"/>
      <c r="GR2" s="846"/>
      <c r="GS2" s="846"/>
      <c r="GT2" s="846"/>
      <c r="GU2" s="846"/>
      <c r="GV2" s="846"/>
      <c r="GW2" s="846"/>
      <c r="GX2" s="846"/>
      <c r="GY2" s="846"/>
      <c r="GZ2" s="846"/>
      <c r="HA2" s="846"/>
      <c r="HB2" s="846"/>
      <c r="HC2" s="846"/>
      <c r="HD2" s="846"/>
      <c r="HE2" s="846"/>
      <c r="HF2" s="846"/>
      <c r="HG2" s="846"/>
      <c r="HH2" s="846"/>
      <c r="HI2" s="846"/>
      <c r="HJ2" s="846"/>
      <c r="HK2" s="846"/>
      <c r="HL2" s="846"/>
      <c r="HM2" s="846"/>
      <c r="HN2" s="846"/>
      <c r="HO2" s="846"/>
      <c r="HP2" s="846"/>
      <c r="HQ2" s="846"/>
      <c r="HR2" s="846"/>
      <c r="HS2" s="846"/>
      <c r="HT2" s="846"/>
      <c r="HU2" s="846"/>
      <c r="HV2" s="846"/>
      <c r="HW2" s="846"/>
      <c r="HX2" s="846"/>
      <c r="HY2" s="846"/>
      <c r="HZ2" s="846"/>
      <c r="IA2" s="846"/>
      <c r="IB2" s="846"/>
      <c r="IC2" s="846"/>
      <c r="ID2" s="846"/>
      <c r="IE2" s="846"/>
      <c r="IF2" s="846"/>
      <c r="IG2" s="846"/>
      <c r="IH2" s="846"/>
      <c r="II2" s="846"/>
      <c r="IJ2" s="846"/>
      <c r="IK2" s="846"/>
      <c r="IL2" s="846"/>
      <c r="IM2" s="846"/>
      <c r="IN2" s="846"/>
      <c r="IO2" s="846"/>
      <c r="IP2" s="846"/>
      <c r="IQ2" s="846"/>
      <c r="IR2" s="846"/>
      <c r="IS2" s="846"/>
      <c r="IT2" s="846"/>
      <c r="IU2" s="846"/>
      <c r="IV2" s="846"/>
    </row>
    <row r="3" spans="1:256" s="845" customFormat="1" ht="34.5">
      <c r="A3" s="680"/>
      <c r="B3" s="680"/>
      <c r="C3" s="680"/>
      <c r="D3" s="680"/>
      <c r="E3" s="680"/>
      <c r="F3" s="847" t="s">
        <v>390</v>
      </c>
      <c r="G3" s="680"/>
      <c r="H3" s="673"/>
      <c r="I3" s="681"/>
      <c r="J3" s="673"/>
      <c r="K3" s="680"/>
      <c r="L3" s="847" t="s">
        <v>27</v>
      </c>
      <c r="M3" s="848" t="s">
        <v>28</v>
      </c>
      <c r="N3" s="1010" t="s">
        <v>391</v>
      </c>
      <c r="O3" s="848" t="s">
        <v>28</v>
      </c>
      <c r="Q3" s="1011"/>
      <c r="R3" s="1011"/>
      <c r="S3" s="843" t="s">
        <v>28</v>
      </c>
      <c r="T3" s="1012" t="s">
        <v>392</v>
      </c>
      <c r="U3" s="1011"/>
      <c r="V3" s="1011"/>
      <c r="W3" s="853" t="s">
        <v>31</v>
      </c>
      <c r="X3" s="853" t="s">
        <v>32</v>
      </c>
      <c r="Y3" s="853" t="s">
        <v>33</v>
      </c>
      <c r="Z3" s="853" t="s">
        <v>34</v>
      </c>
      <c r="AA3" s="1013" t="s">
        <v>2625</v>
      </c>
      <c r="AB3" s="673"/>
      <c r="AC3" s="673"/>
      <c r="AD3" s="673"/>
      <c r="AE3" s="673"/>
      <c r="AF3" s="673"/>
      <c r="AG3" s="673"/>
      <c r="AH3" s="679"/>
      <c r="AI3" s="285"/>
      <c r="AJ3" s="286"/>
      <c r="AK3" s="286"/>
      <c r="AL3" s="286"/>
      <c r="AM3" s="286"/>
      <c r="AN3" s="286"/>
      <c r="AO3" s="846"/>
      <c r="AP3" s="846"/>
      <c r="AQ3" s="846"/>
      <c r="AR3" s="846"/>
      <c r="AS3" s="846"/>
      <c r="AT3" s="846"/>
      <c r="AU3" s="846"/>
      <c r="AV3" s="846"/>
      <c r="AW3" s="846"/>
      <c r="AX3" s="846"/>
      <c r="AY3" s="846"/>
      <c r="AZ3" s="846"/>
      <c r="BA3" s="846"/>
      <c r="BB3" s="846"/>
      <c r="BC3" s="846"/>
      <c r="BD3" s="846"/>
      <c r="BE3" s="846"/>
      <c r="BF3" s="846"/>
      <c r="BG3" s="846"/>
      <c r="BH3" s="846"/>
      <c r="BI3" s="846"/>
      <c r="BJ3" s="846"/>
      <c r="BK3" s="846"/>
      <c r="BL3" s="846"/>
      <c r="BM3" s="846"/>
      <c r="BN3" s="846"/>
      <c r="BO3" s="846"/>
      <c r="BP3" s="846"/>
      <c r="BQ3" s="846"/>
      <c r="BR3" s="846"/>
      <c r="BS3" s="846"/>
      <c r="BT3" s="846"/>
      <c r="BU3" s="846"/>
      <c r="BV3" s="846"/>
      <c r="BW3" s="846"/>
      <c r="BX3" s="846"/>
      <c r="BY3" s="846"/>
      <c r="BZ3" s="846"/>
      <c r="CA3" s="846"/>
      <c r="CB3" s="846"/>
      <c r="CC3" s="846"/>
      <c r="CD3" s="846"/>
      <c r="CE3" s="846"/>
      <c r="CF3" s="846"/>
      <c r="CG3" s="846"/>
      <c r="CH3" s="846"/>
      <c r="CI3" s="846"/>
      <c r="CJ3" s="846"/>
      <c r="CK3" s="846"/>
      <c r="CL3" s="846"/>
      <c r="CM3" s="846"/>
      <c r="CN3" s="846"/>
      <c r="CO3" s="846"/>
      <c r="CP3" s="846"/>
      <c r="CQ3" s="846"/>
      <c r="CR3" s="846"/>
      <c r="CS3" s="846"/>
      <c r="CT3" s="846"/>
      <c r="CU3" s="846"/>
      <c r="CV3" s="846"/>
      <c r="CW3" s="846"/>
      <c r="CX3" s="846"/>
      <c r="CY3" s="846"/>
      <c r="CZ3" s="846"/>
      <c r="DA3" s="846"/>
      <c r="DB3" s="846"/>
      <c r="DC3" s="846"/>
      <c r="DD3" s="846"/>
      <c r="DE3" s="846"/>
      <c r="DF3" s="846"/>
      <c r="DG3" s="846"/>
      <c r="DH3" s="846"/>
      <c r="DI3" s="846"/>
      <c r="DJ3" s="846"/>
      <c r="DK3" s="846"/>
      <c r="DL3" s="846"/>
      <c r="DM3" s="846"/>
      <c r="DN3" s="846"/>
      <c r="DO3" s="846"/>
      <c r="DP3" s="846"/>
      <c r="DQ3" s="846"/>
      <c r="DR3" s="846"/>
      <c r="DS3" s="846"/>
      <c r="DT3" s="846"/>
      <c r="DU3" s="846"/>
      <c r="DV3" s="846"/>
      <c r="DW3" s="846"/>
      <c r="DX3" s="846"/>
      <c r="DY3" s="846"/>
      <c r="DZ3" s="846"/>
      <c r="EA3" s="846"/>
      <c r="EB3" s="846"/>
      <c r="EC3" s="846"/>
      <c r="ED3" s="846"/>
      <c r="EE3" s="846"/>
      <c r="EF3" s="846"/>
      <c r="EG3" s="846"/>
      <c r="EH3" s="846"/>
      <c r="EI3" s="846"/>
      <c r="EJ3" s="846"/>
      <c r="EK3" s="846"/>
      <c r="EL3" s="846"/>
      <c r="EM3" s="846"/>
      <c r="EN3" s="846"/>
      <c r="EO3" s="846"/>
      <c r="EP3" s="846"/>
      <c r="EQ3" s="846"/>
      <c r="ER3" s="846"/>
      <c r="ES3" s="846"/>
      <c r="ET3" s="846"/>
      <c r="EU3" s="846"/>
      <c r="EV3" s="846"/>
      <c r="EW3" s="846"/>
      <c r="EX3" s="846"/>
      <c r="EY3" s="846"/>
      <c r="EZ3" s="846"/>
      <c r="FA3" s="846"/>
      <c r="FB3" s="846"/>
      <c r="FC3" s="846"/>
      <c r="FD3" s="846"/>
      <c r="FE3" s="846"/>
      <c r="FF3" s="846"/>
      <c r="FG3" s="846"/>
      <c r="FH3" s="846"/>
      <c r="FI3" s="846"/>
      <c r="FJ3" s="846"/>
      <c r="FK3" s="846"/>
      <c r="FL3" s="846"/>
      <c r="FM3" s="846"/>
      <c r="FN3" s="846"/>
      <c r="FO3" s="846"/>
      <c r="FP3" s="846"/>
      <c r="FQ3" s="846"/>
      <c r="FR3" s="846"/>
      <c r="FS3" s="846"/>
      <c r="FT3" s="846"/>
      <c r="FU3" s="846"/>
      <c r="FV3" s="846"/>
      <c r="FW3" s="846"/>
      <c r="FX3" s="846"/>
      <c r="FY3" s="846"/>
      <c r="FZ3" s="846"/>
      <c r="GA3" s="846"/>
      <c r="GB3" s="846"/>
      <c r="GC3" s="846"/>
      <c r="GD3" s="846"/>
      <c r="GE3" s="846"/>
      <c r="GF3" s="846"/>
      <c r="GG3" s="846"/>
      <c r="GH3" s="846"/>
      <c r="GI3" s="846"/>
      <c r="GJ3" s="846"/>
      <c r="GK3" s="846"/>
      <c r="GL3" s="846"/>
      <c r="GM3" s="846"/>
      <c r="GN3" s="846"/>
      <c r="GO3" s="846"/>
      <c r="GP3" s="846"/>
      <c r="GQ3" s="846"/>
      <c r="GR3" s="846"/>
      <c r="GS3" s="846"/>
      <c r="GT3" s="846"/>
      <c r="GU3" s="846"/>
      <c r="GV3" s="846"/>
      <c r="GW3" s="846"/>
      <c r="GX3" s="846"/>
      <c r="GY3" s="846"/>
      <c r="GZ3" s="846"/>
      <c r="HA3" s="846"/>
      <c r="HB3" s="846"/>
      <c r="HC3" s="846"/>
      <c r="HD3" s="846"/>
      <c r="HE3" s="846"/>
      <c r="HF3" s="846"/>
      <c r="HG3" s="846"/>
      <c r="HH3" s="846"/>
      <c r="HI3" s="846"/>
      <c r="HJ3" s="846"/>
      <c r="HK3" s="846"/>
      <c r="HL3" s="846"/>
      <c r="HM3" s="846"/>
      <c r="HN3" s="846"/>
      <c r="HO3" s="846"/>
      <c r="HP3" s="846"/>
      <c r="HQ3" s="846"/>
      <c r="HR3" s="846"/>
      <c r="HS3" s="846"/>
      <c r="HT3" s="846"/>
      <c r="HU3" s="846"/>
      <c r="HV3" s="846"/>
      <c r="HW3" s="846"/>
      <c r="HX3" s="846"/>
      <c r="HY3" s="846"/>
      <c r="HZ3" s="846"/>
      <c r="IA3" s="846"/>
      <c r="IB3" s="846"/>
      <c r="IC3" s="846"/>
      <c r="ID3" s="846"/>
      <c r="IE3" s="846"/>
      <c r="IF3" s="846"/>
      <c r="IG3" s="846"/>
      <c r="IH3" s="846"/>
      <c r="II3" s="846"/>
      <c r="IJ3" s="846"/>
      <c r="IK3" s="846"/>
      <c r="IL3" s="846"/>
      <c r="IM3" s="846"/>
      <c r="IN3" s="846"/>
      <c r="IO3" s="846"/>
      <c r="IP3" s="846"/>
      <c r="IQ3" s="846"/>
      <c r="IR3" s="846"/>
      <c r="IS3" s="846"/>
      <c r="IT3" s="846"/>
      <c r="IU3" s="846"/>
      <c r="IV3" s="846"/>
    </row>
    <row r="4" spans="1:256" s="424" customFormat="1" ht="16.5" customHeight="1">
      <c r="A4" s="1014" t="s">
        <v>2626</v>
      </c>
      <c r="B4" s="1015"/>
      <c r="C4" s="1016"/>
      <c r="D4" s="1017"/>
      <c r="E4" s="1018"/>
      <c r="F4" s="1018"/>
      <c r="G4" s="1019"/>
      <c r="H4" s="1020"/>
      <c r="I4" s="1019"/>
      <c r="J4" s="132"/>
      <c r="K4" s="133"/>
      <c r="L4" s="132"/>
      <c r="M4" s="132"/>
      <c r="N4" s="132"/>
      <c r="O4" s="132"/>
      <c r="P4" s="132"/>
      <c r="Q4" s="134"/>
      <c r="R4" s="134"/>
      <c r="S4" s="135"/>
      <c r="T4" s="132"/>
      <c r="U4" s="1021"/>
      <c r="V4" s="1021"/>
      <c r="W4" s="132"/>
      <c r="X4" s="132"/>
      <c r="Y4" s="132"/>
      <c r="Z4" s="132"/>
      <c r="AA4" s="134"/>
      <c r="AB4" s="134"/>
      <c r="AC4" s="132"/>
      <c r="AD4" s="132"/>
    </row>
    <row r="5" spans="1:256" s="1034" customFormat="1" ht="16.5" customHeight="1">
      <c r="A5" s="1022" t="s">
        <v>882</v>
      </c>
      <c r="B5" s="1023">
        <v>1</v>
      </c>
      <c r="C5" s="1024" t="s">
        <v>2627</v>
      </c>
      <c r="D5" s="1025"/>
      <c r="E5" s="1025" t="s">
        <v>2628</v>
      </c>
      <c r="F5" s="870" t="s">
        <v>39</v>
      </c>
      <c r="G5" s="870" t="s">
        <v>2629</v>
      </c>
      <c r="H5" s="870"/>
      <c r="I5" s="871" t="s">
        <v>2630</v>
      </c>
      <c r="J5" s="872"/>
      <c r="K5" s="1026">
        <v>840</v>
      </c>
      <c r="L5" s="874"/>
      <c r="M5" s="874">
        <v>16.0792</v>
      </c>
      <c r="N5" s="874"/>
      <c r="O5" s="874">
        <v>17</v>
      </c>
      <c r="P5" s="874"/>
      <c r="Q5" s="877">
        <v>12.5</v>
      </c>
      <c r="R5" s="877"/>
      <c r="S5" s="1027">
        <f t="shared" ref="S5:S28" si="0">(O5-M5)/O5</f>
        <v>5.4164705882352934E-2</v>
      </c>
      <c r="T5" s="874"/>
      <c r="U5" s="877">
        <v>25</v>
      </c>
      <c r="V5" s="875"/>
      <c r="W5" s="874"/>
      <c r="X5" s="874">
        <v>25</v>
      </c>
      <c r="Y5" s="874"/>
      <c r="Z5" s="870"/>
      <c r="AA5" s="1028">
        <f>M5*1.0751-Q5</f>
        <v>4.7867479199999998</v>
      </c>
      <c r="AB5" s="1029"/>
      <c r="AC5" s="1030"/>
      <c r="AD5" s="1030"/>
      <c r="AE5" s="1030"/>
      <c r="AF5" s="1030"/>
      <c r="AG5" s="1031"/>
      <c r="AH5" s="1032"/>
      <c r="AI5" s="1032"/>
      <c r="AJ5" s="1032"/>
      <c r="AK5" s="1032"/>
      <c r="AL5" s="1032"/>
      <c r="AM5" s="1033"/>
      <c r="AN5" s="1033"/>
      <c r="AO5" s="1033"/>
      <c r="AP5" s="1033"/>
      <c r="AQ5" s="1033"/>
      <c r="AR5" s="1033"/>
      <c r="AS5" s="1033"/>
      <c r="AT5" s="1033"/>
      <c r="AU5" s="1033"/>
      <c r="AV5" s="1033"/>
      <c r="AW5" s="1033"/>
      <c r="AX5" s="1033"/>
      <c r="AY5" s="1033"/>
      <c r="AZ5" s="1033"/>
      <c r="BA5" s="1033"/>
      <c r="BB5" s="1033"/>
      <c r="BC5" s="1033"/>
      <c r="BD5" s="1033"/>
      <c r="BE5" s="1033"/>
      <c r="BF5" s="1033"/>
      <c r="BG5" s="1033"/>
      <c r="BH5" s="1033"/>
      <c r="BI5" s="1033"/>
      <c r="BJ5" s="1033"/>
      <c r="BK5" s="1033"/>
      <c r="BL5" s="1033"/>
      <c r="BM5" s="1033"/>
      <c r="BN5" s="1033"/>
      <c r="BO5" s="1033"/>
      <c r="BP5" s="1033"/>
      <c r="BQ5" s="1033"/>
      <c r="BR5" s="1033"/>
      <c r="BS5" s="1033"/>
      <c r="BT5" s="1033"/>
      <c r="BU5" s="1033"/>
      <c r="BV5" s="1033"/>
      <c r="BW5" s="1033"/>
      <c r="BX5" s="1033"/>
      <c r="BY5" s="1033"/>
      <c r="BZ5" s="1033"/>
      <c r="CA5" s="1033"/>
      <c r="CB5" s="1033"/>
      <c r="CC5" s="1033"/>
      <c r="CD5" s="1033"/>
      <c r="CE5" s="1033"/>
      <c r="CF5" s="1033"/>
      <c r="CG5" s="1033"/>
      <c r="CH5" s="1033"/>
      <c r="CI5" s="1033"/>
      <c r="CJ5" s="1033"/>
      <c r="CK5" s="1033"/>
      <c r="CL5" s="1033"/>
      <c r="CM5" s="1033"/>
      <c r="CN5" s="1033"/>
      <c r="CO5" s="1033"/>
      <c r="CP5" s="1033"/>
      <c r="CQ5" s="1033"/>
      <c r="CR5" s="1033"/>
      <c r="CS5" s="1033"/>
      <c r="CT5" s="1033"/>
      <c r="CU5" s="1033"/>
      <c r="CV5" s="1033"/>
      <c r="CW5" s="1033"/>
      <c r="CX5" s="1033"/>
      <c r="CY5" s="1033"/>
      <c r="CZ5" s="1033"/>
      <c r="DA5" s="1033"/>
      <c r="DB5" s="1033"/>
      <c r="DC5" s="1033"/>
      <c r="DD5" s="1033"/>
      <c r="DE5" s="1033"/>
      <c r="DF5" s="1033"/>
      <c r="DG5" s="1033"/>
      <c r="DH5" s="1033"/>
      <c r="DI5" s="1033"/>
      <c r="DJ5" s="1033"/>
      <c r="DK5" s="1033"/>
      <c r="DL5" s="1033"/>
      <c r="DM5" s="1033"/>
      <c r="DN5" s="1033"/>
      <c r="DO5" s="1033"/>
      <c r="DP5" s="1033"/>
      <c r="DQ5" s="1033"/>
      <c r="DR5" s="1033"/>
      <c r="DS5" s="1033"/>
      <c r="DT5" s="1033"/>
      <c r="DU5" s="1033"/>
      <c r="DV5" s="1033"/>
      <c r="DW5" s="1033"/>
      <c r="DX5" s="1033"/>
      <c r="DY5" s="1033"/>
      <c r="DZ5" s="1033"/>
      <c r="EA5" s="1033"/>
      <c r="EB5" s="1033"/>
      <c r="EC5" s="1033"/>
      <c r="ED5" s="1033"/>
      <c r="EE5" s="1033"/>
      <c r="EF5" s="1033"/>
      <c r="EG5" s="1033"/>
      <c r="EH5" s="1033"/>
      <c r="EI5" s="1033"/>
      <c r="EJ5" s="1033"/>
      <c r="EK5" s="1033"/>
      <c r="EL5" s="1033"/>
      <c r="EM5" s="1033"/>
      <c r="EN5" s="1033"/>
      <c r="EO5" s="1033"/>
      <c r="EP5" s="1033"/>
      <c r="EQ5" s="1033"/>
      <c r="ER5" s="1033"/>
      <c r="ES5" s="1033"/>
      <c r="ET5" s="1033"/>
      <c r="EU5" s="1033"/>
      <c r="EV5" s="1033"/>
      <c r="EW5" s="1033"/>
      <c r="EX5" s="1033"/>
      <c r="EY5" s="1033"/>
      <c r="EZ5" s="1033"/>
      <c r="FA5" s="1033"/>
      <c r="FB5" s="1033"/>
      <c r="FC5" s="1033"/>
      <c r="FD5" s="1033"/>
      <c r="FE5" s="1033"/>
      <c r="FF5" s="1033"/>
      <c r="FG5" s="1033"/>
      <c r="FH5" s="1033"/>
      <c r="FI5" s="1033"/>
      <c r="FJ5" s="1033"/>
      <c r="FK5" s="1033"/>
      <c r="FL5" s="1033"/>
      <c r="FM5" s="1033"/>
      <c r="FN5" s="1033"/>
      <c r="FO5" s="1033"/>
      <c r="FP5" s="1033"/>
      <c r="FQ5" s="1033"/>
      <c r="FR5" s="1033"/>
      <c r="FS5" s="1033"/>
      <c r="FT5" s="1033"/>
      <c r="FU5" s="1033"/>
      <c r="FV5" s="1033"/>
      <c r="FW5" s="1033"/>
      <c r="FX5" s="1033"/>
      <c r="FY5" s="1033"/>
      <c r="FZ5" s="1033"/>
      <c r="GA5" s="1033"/>
      <c r="GB5" s="1033"/>
      <c r="GC5" s="1033"/>
      <c r="GD5" s="1033"/>
      <c r="GE5" s="1033"/>
      <c r="GF5" s="1033"/>
      <c r="GG5" s="1033"/>
      <c r="GH5" s="1033"/>
      <c r="GI5" s="1033"/>
      <c r="GJ5" s="1033"/>
      <c r="GK5" s="1033"/>
      <c r="GL5" s="1033"/>
      <c r="GM5" s="1033"/>
      <c r="GN5" s="1033"/>
      <c r="GO5" s="1033"/>
      <c r="GP5" s="1033"/>
      <c r="GQ5" s="1033"/>
      <c r="GR5" s="1033"/>
      <c r="GS5" s="1033"/>
      <c r="GT5" s="1033"/>
      <c r="GU5" s="1033"/>
      <c r="GV5" s="1033"/>
      <c r="GW5" s="1033"/>
      <c r="GX5" s="1033"/>
      <c r="GY5" s="1033"/>
      <c r="GZ5" s="1033"/>
      <c r="HA5" s="1033"/>
      <c r="HB5" s="1033"/>
      <c r="HC5" s="1033"/>
      <c r="HD5" s="1033"/>
      <c r="HE5" s="1033"/>
      <c r="HF5" s="1033"/>
      <c r="HG5" s="1033"/>
      <c r="HH5" s="1033"/>
      <c r="HI5" s="1033"/>
      <c r="HJ5" s="1033"/>
      <c r="HK5" s="1033"/>
      <c r="HL5" s="1033"/>
      <c r="HM5" s="1033"/>
      <c r="HN5" s="1033"/>
      <c r="HO5" s="1033"/>
      <c r="HP5" s="1033"/>
      <c r="HQ5" s="1033"/>
      <c r="HR5" s="1033"/>
      <c r="HS5" s="1033"/>
      <c r="HT5" s="1033"/>
      <c r="HU5" s="1033"/>
      <c r="HV5" s="1033"/>
      <c r="HW5" s="1033"/>
      <c r="HX5" s="1033"/>
      <c r="HY5" s="1033"/>
      <c r="HZ5" s="1033"/>
      <c r="IA5" s="1033"/>
      <c r="IB5" s="1033"/>
      <c r="IC5" s="1033"/>
      <c r="ID5" s="1033"/>
      <c r="IE5" s="1033"/>
      <c r="IF5" s="1033"/>
      <c r="IG5" s="1033"/>
      <c r="IH5" s="1033"/>
      <c r="II5" s="1033"/>
      <c r="IJ5" s="1033"/>
      <c r="IK5" s="1033"/>
      <c r="IL5" s="1033"/>
      <c r="IM5" s="1033"/>
      <c r="IN5" s="1033"/>
      <c r="IO5" s="1033"/>
      <c r="IP5" s="1033"/>
      <c r="IQ5" s="1033"/>
      <c r="IR5" s="1033"/>
      <c r="IS5" s="1033"/>
      <c r="IT5" s="1033"/>
      <c r="IU5" s="1033"/>
      <c r="IV5" s="1033"/>
    </row>
    <row r="6" spans="1:256" s="1034" customFormat="1" ht="16.5" customHeight="1">
      <c r="A6" s="1022" t="s">
        <v>882</v>
      </c>
      <c r="B6" s="1023">
        <v>2</v>
      </c>
      <c r="C6" s="1024" t="s">
        <v>2627</v>
      </c>
      <c r="D6" s="1025"/>
      <c r="E6" s="1025" t="s">
        <v>2628</v>
      </c>
      <c r="F6" s="870" t="s">
        <v>39</v>
      </c>
      <c r="G6" s="870" t="s">
        <v>2631</v>
      </c>
      <c r="H6" s="870"/>
      <c r="I6" s="871" t="s">
        <v>2632</v>
      </c>
      <c r="J6" s="872"/>
      <c r="K6" s="1026">
        <v>840</v>
      </c>
      <c r="L6" s="874"/>
      <c r="M6" s="874">
        <v>16.0792</v>
      </c>
      <c r="N6" s="874"/>
      <c r="O6" s="874">
        <v>17</v>
      </c>
      <c r="P6" s="874"/>
      <c r="Q6" s="877">
        <v>12.5</v>
      </c>
      <c r="R6" s="877"/>
      <c r="S6" s="1027">
        <f t="shared" si="0"/>
        <v>5.4164705882352934E-2</v>
      </c>
      <c r="T6" s="874"/>
      <c r="U6" s="877">
        <v>25</v>
      </c>
      <c r="V6" s="875"/>
      <c r="W6" s="874"/>
      <c r="X6" s="874">
        <v>25</v>
      </c>
      <c r="Y6" s="874"/>
      <c r="Z6" s="870"/>
      <c r="AA6" s="1028">
        <f t="shared" ref="AA6:AA24" si="1">M6*1.0751-Q6</f>
        <v>4.7867479199999998</v>
      </c>
      <c r="AB6" s="1029"/>
      <c r="AC6" s="1030"/>
      <c r="AD6" s="1030"/>
      <c r="AE6" s="1030"/>
      <c r="AF6" s="1030"/>
      <c r="AG6" s="1031"/>
      <c r="AH6" s="1032"/>
      <c r="AI6" s="1032"/>
      <c r="AJ6" s="1032"/>
      <c r="AK6" s="1032"/>
      <c r="AL6" s="1032"/>
      <c r="AM6" s="1033"/>
      <c r="AN6" s="1033"/>
      <c r="AO6" s="1033"/>
      <c r="AP6" s="1033"/>
      <c r="AQ6" s="1033"/>
      <c r="AR6" s="1033"/>
      <c r="AS6" s="1033"/>
      <c r="AT6" s="1033"/>
      <c r="AU6" s="1033"/>
      <c r="AV6" s="1033"/>
      <c r="AW6" s="1033"/>
      <c r="AX6" s="1033"/>
      <c r="AY6" s="1033"/>
      <c r="AZ6" s="1033"/>
      <c r="BA6" s="1033"/>
      <c r="BB6" s="1033"/>
      <c r="BC6" s="1033"/>
      <c r="BD6" s="1033"/>
      <c r="BE6" s="1033"/>
      <c r="BF6" s="1033"/>
      <c r="BG6" s="1033"/>
      <c r="BH6" s="1033"/>
      <c r="BI6" s="1033"/>
      <c r="BJ6" s="1033"/>
      <c r="BK6" s="1033"/>
      <c r="BL6" s="1033"/>
      <c r="BM6" s="1033"/>
      <c r="BN6" s="1033"/>
      <c r="BO6" s="1033"/>
      <c r="BP6" s="1033"/>
      <c r="BQ6" s="1033"/>
      <c r="BR6" s="1033"/>
      <c r="BS6" s="1033"/>
      <c r="BT6" s="1033"/>
      <c r="BU6" s="1033"/>
      <c r="BV6" s="1033"/>
      <c r="BW6" s="1033"/>
      <c r="BX6" s="1033"/>
      <c r="BY6" s="1033"/>
      <c r="BZ6" s="1033"/>
      <c r="CA6" s="1033"/>
      <c r="CB6" s="1033"/>
      <c r="CC6" s="1033"/>
      <c r="CD6" s="1033"/>
      <c r="CE6" s="1033"/>
      <c r="CF6" s="1033"/>
      <c r="CG6" s="1033"/>
      <c r="CH6" s="1033"/>
      <c r="CI6" s="1033"/>
      <c r="CJ6" s="1033"/>
      <c r="CK6" s="1033"/>
      <c r="CL6" s="1033"/>
      <c r="CM6" s="1033"/>
      <c r="CN6" s="1033"/>
      <c r="CO6" s="1033"/>
      <c r="CP6" s="1033"/>
      <c r="CQ6" s="1033"/>
      <c r="CR6" s="1033"/>
      <c r="CS6" s="1033"/>
      <c r="CT6" s="1033"/>
      <c r="CU6" s="1033"/>
      <c r="CV6" s="1033"/>
      <c r="CW6" s="1033"/>
      <c r="CX6" s="1033"/>
      <c r="CY6" s="1033"/>
      <c r="CZ6" s="1033"/>
      <c r="DA6" s="1033"/>
      <c r="DB6" s="1033"/>
      <c r="DC6" s="1033"/>
      <c r="DD6" s="1033"/>
      <c r="DE6" s="1033"/>
      <c r="DF6" s="1033"/>
      <c r="DG6" s="1033"/>
      <c r="DH6" s="1033"/>
      <c r="DI6" s="1033"/>
      <c r="DJ6" s="1033"/>
      <c r="DK6" s="1033"/>
      <c r="DL6" s="1033"/>
      <c r="DM6" s="1033"/>
      <c r="DN6" s="1033"/>
      <c r="DO6" s="1033"/>
      <c r="DP6" s="1033"/>
      <c r="DQ6" s="1033"/>
      <c r="DR6" s="1033"/>
      <c r="DS6" s="1033"/>
      <c r="DT6" s="1033"/>
      <c r="DU6" s="1033"/>
      <c r="DV6" s="1033"/>
      <c r="DW6" s="1033"/>
      <c r="DX6" s="1033"/>
      <c r="DY6" s="1033"/>
      <c r="DZ6" s="1033"/>
      <c r="EA6" s="1033"/>
      <c r="EB6" s="1033"/>
      <c r="EC6" s="1033"/>
      <c r="ED6" s="1033"/>
      <c r="EE6" s="1033"/>
      <c r="EF6" s="1033"/>
      <c r="EG6" s="1033"/>
      <c r="EH6" s="1033"/>
      <c r="EI6" s="1033"/>
      <c r="EJ6" s="1033"/>
      <c r="EK6" s="1033"/>
      <c r="EL6" s="1033"/>
      <c r="EM6" s="1033"/>
      <c r="EN6" s="1033"/>
      <c r="EO6" s="1033"/>
      <c r="EP6" s="1033"/>
      <c r="EQ6" s="1033"/>
      <c r="ER6" s="1033"/>
      <c r="ES6" s="1033"/>
      <c r="ET6" s="1033"/>
      <c r="EU6" s="1033"/>
      <c r="EV6" s="1033"/>
      <c r="EW6" s="1033"/>
      <c r="EX6" s="1033"/>
      <c r="EY6" s="1033"/>
      <c r="EZ6" s="1033"/>
      <c r="FA6" s="1033"/>
      <c r="FB6" s="1033"/>
      <c r="FC6" s="1033"/>
      <c r="FD6" s="1033"/>
      <c r="FE6" s="1033"/>
      <c r="FF6" s="1033"/>
      <c r="FG6" s="1033"/>
      <c r="FH6" s="1033"/>
      <c r="FI6" s="1033"/>
      <c r="FJ6" s="1033"/>
      <c r="FK6" s="1033"/>
      <c r="FL6" s="1033"/>
      <c r="FM6" s="1033"/>
      <c r="FN6" s="1033"/>
      <c r="FO6" s="1033"/>
      <c r="FP6" s="1033"/>
      <c r="FQ6" s="1033"/>
      <c r="FR6" s="1033"/>
      <c r="FS6" s="1033"/>
      <c r="FT6" s="1033"/>
      <c r="FU6" s="1033"/>
      <c r="FV6" s="1033"/>
      <c r="FW6" s="1033"/>
      <c r="FX6" s="1033"/>
      <c r="FY6" s="1033"/>
      <c r="FZ6" s="1033"/>
      <c r="GA6" s="1033"/>
      <c r="GB6" s="1033"/>
      <c r="GC6" s="1033"/>
      <c r="GD6" s="1033"/>
      <c r="GE6" s="1033"/>
      <c r="GF6" s="1033"/>
      <c r="GG6" s="1033"/>
      <c r="GH6" s="1033"/>
      <c r="GI6" s="1033"/>
      <c r="GJ6" s="1033"/>
      <c r="GK6" s="1033"/>
      <c r="GL6" s="1033"/>
      <c r="GM6" s="1033"/>
      <c r="GN6" s="1033"/>
      <c r="GO6" s="1033"/>
      <c r="GP6" s="1033"/>
      <c r="GQ6" s="1033"/>
      <c r="GR6" s="1033"/>
      <c r="GS6" s="1033"/>
      <c r="GT6" s="1033"/>
      <c r="GU6" s="1033"/>
      <c r="GV6" s="1033"/>
      <c r="GW6" s="1033"/>
      <c r="GX6" s="1033"/>
      <c r="GY6" s="1033"/>
      <c r="GZ6" s="1033"/>
      <c r="HA6" s="1033"/>
      <c r="HB6" s="1033"/>
      <c r="HC6" s="1033"/>
      <c r="HD6" s="1033"/>
      <c r="HE6" s="1033"/>
      <c r="HF6" s="1033"/>
      <c r="HG6" s="1033"/>
      <c r="HH6" s="1033"/>
      <c r="HI6" s="1033"/>
      <c r="HJ6" s="1033"/>
      <c r="HK6" s="1033"/>
      <c r="HL6" s="1033"/>
      <c r="HM6" s="1033"/>
      <c r="HN6" s="1033"/>
      <c r="HO6" s="1033"/>
      <c r="HP6" s="1033"/>
      <c r="HQ6" s="1033"/>
      <c r="HR6" s="1033"/>
      <c r="HS6" s="1033"/>
      <c r="HT6" s="1033"/>
      <c r="HU6" s="1033"/>
      <c r="HV6" s="1033"/>
      <c r="HW6" s="1033"/>
      <c r="HX6" s="1033"/>
      <c r="HY6" s="1033"/>
      <c r="HZ6" s="1033"/>
      <c r="IA6" s="1033"/>
      <c r="IB6" s="1033"/>
      <c r="IC6" s="1033"/>
      <c r="ID6" s="1033"/>
      <c r="IE6" s="1033"/>
      <c r="IF6" s="1033"/>
      <c r="IG6" s="1033"/>
      <c r="IH6" s="1033"/>
      <c r="II6" s="1033"/>
      <c r="IJ6" s="1033"/>
      <c r="IK6" s="1033"/>
      <c r="IL6" s="1033"/>
      <c r="IM6" s="1033"/>
      <c r="IN6" s="1033"/>
      <c r="IO6" s="1033"/>
      <c r="IP6" s="1033"/>
      <c r="IQ6" s="1033"/>
      <c r="IR6" s="1033"/>
      <c r="IS6" s="1033"/>
      <c r="IT6" s="1033"/>
      <c r="IU6" s="1033"/>
      <c r="IV6" s="1033"/>
    </row>
    <row r="7" spans="1:256" s="391" customFormat="1" ht="16.5" customHeight="1">
      <c r="A7" s="1035" t="s">
        <v>882</v>
      </c>
      <c r="B7" s="1023">
        <v>3</v>
      </c>
      <c r="C7" s="1036" t="s">
        <v>2627</v>
      </c>
      <c r="D7" s="1025"/>
      <c r="E7" s="1037" t="s">
        <v>2633</v>
      </c>
      <c r="F7" s="885" t="s">
        <v>39</v>
      </c>
      <c r="G7" s="885" t="s">
        <v>2634</v>
      </c>
      <c r="H7" s="885"/>
      <c r="I7" s="886" t="s">
        <v>2635</v>
      </c>
      <c r="J7" s="887"/>
      <c r="K7" s="1038">
        <v>60</v>
      </c>
      <c r="L7" s="889"/>
      <c r="M7" s="889">
        <v>42.2483</v>
      </c>
      <c r="N7" s="889"/>
      <c r="O7" s="889">
        <v>45.5</v>
      </c>
      <c r="P7" s="889"/>
      <c r="Q7" s="877">
        <v>25.5</v>
      </c>
      <c r="R7" s="877"/>
      <c r="S7" s="1039">
        <f t="shared" si="0"/>
        <v>7.1465934065934059E-2</v>
      </c>
      <c r="T7" s="891"/>
      <c r="U7" s="877">
        <v>43.9</v>
      </c>
      <c r="V7" s="875"/>
      <c r="W7" s="891"/>
      <c r="X7" s="891">
        <v>43.9</v>
      </c>
      <c r="Y7" s="889" t="s">
        <v>2636</v>
      </c>
      <c r="Z7" s="885"/>
      <c r="AA7" s="1028">
        <f t="shared" si="1"/>
        <v>19.921147329999997</v>
      </c>
      <c r="AB7" s="1040"/>
      <c r="AC7" s="1041"/>
      <c r="AD7" s="1041"/>
      <c r="AE7" s="1041"/>
      <c r="AF7" s="1041"/>
      <c r="AG7" s="1042"/>
      <c r="AH7" s="1043"/>
      <c r="AI7" s="1043"/>
      <c r="AJ7" s="1043"/>
      <c r="AK7" s="1043"/>
      <c r="AL7" s="1043"/>
      <c r="AM7" s="1044"/>
      <c r="AN7" s="1044"/>
      <c r="AO7" s="1044"/>
      <c r="AP7" s="1044"/>
      <c r="AQ7" s="1044"/>
      <c r="AR7" s="1044"/>
      <c r="AS7" s="1044"/>
      <c r="AT7" s="1044"/>
      <c r="AU7" s="1044"/>
      <c r="AV7" s="1044"/>
      <c r="AW7" s="1044"/>
      <c r="AX7" s="1044"/>
      <c r="AY7" s="1044"/>
      <c r="AZ7" s="1044"/>
      <c r="BA7" s="1044"/>
      <c r="BB7" s="1044"/>
      <c r="BC7" s="1044"/>
      <c r="BD7" s="1044"/>
      <c r="BE7" s="1044"/>
      <c r="BF7" s="1044"/>
      <c r="BG7" s="1044"/>
      <c r="BH7" s="1044"/>
      <c r="BI7" s="1044"/>
      <c r="BJ7" s="1044"/>
      <c r="BK7" s="1044"/>
      <c r="BL7" s="1044"/>
      <c r="BM7" s="1044"/>
      <c r="BN7" s="1044"/>
      <c r="BO7" s="1044"/>
      <c r="BP7" s="1044"/>
      <c r="BQ7" s="1044"/>
      <c r="BR7" s="1044"/>
      <c r="BS7" s="1044"/>
      <c r="BT7" s="1044"/>
      <c r="BU7" s="1044"/>
      <c r="BV7" s="1044"/>
      <c r="BW7" s="1044"/>
      <c r="BX7" s="1044"/>
      <c r="BY7" s="1044"/>
      <c r="BZ7" s="1044"/>
      <c r="CA7" s="1044"/>
      <c r="CB7" s="1044"/>
      <c r="CC7" s="1044"/>
      <c r="CD7" s="1044"/>
      <c r="CE7" s="1044"/>
      <c r="CF7" s="1044"/>
      <c r="CG7" s="1044"/>
      <c r="CH7" s="1044"/>
      <c r="CI7" s="1044"/>
      <c r="CJ7" s="1044"/>
      <c r="CK7" s="1044"/>
      <c r="CL7" s="1044"/>
      <c r="CM7" s="1044"/>
      <c r="CN7" s="1044"/>
      <c r="CO7" s="1044"/>
      <c r="CP7" s="1044"/>
      <c r="CQ7" s="1044"/>
      <c r="CR7" s="1044"/>
      <c r="CS7" s="1044"/>
      <c r="CT7" s="1044"/>
      <c r="CU7" s="1044"/>
      <c r="CV7" s="1044"/>
      <c r="CW7" s="1044"/>
      <c r="CX7" s="1044"/>
      <c r="CY7" s="1044"/>
      <c r="CZ7" s="1044"/>
      <c r="DA7" s="1044"/>
      <c r="DB7" s="1044"/>
      <c r="DC7" s="1044"/>
      <c r="DD7" s="1044"/>
      <c r="DE7" s="1044"/>
      <c r="DF7" s="1044"/>
      <c r="DG7" s="1044"/>
      <c r="DH7" s="1044"/>
      <c r="DI7" s="1044"/>
      <c r="DJ7" s="1044"/>
      <c r="DK7" s="1044"/>
      <c r="DL7" s="1044"/>
      <c r="DM7" s="1044"/>
      <c r="DN7" s="1044"/>
      <c r="DO7" s="1044"/>
      <c r="DP7" s="1044"/>
      <c r="DQ7" s="1044"/>
      <c r="DR7" s="1044"/>
      <c r="DS7" s="1044"/>
      <c r="DT7" s="1044"/>
      <c r="DU7" s="1044"/>
      <c r="DV7" s="1044"/>
      <c r="DW7" s="1044"/>
      <c r="DX7" s="1044"/>
      <c r="DY7" s="1044"/>
      <c r="DZ7" s="1044"/>
      <c r="EA7" s="1044"/>
      <c r="EB7" s="1044"/>
      <c r="EC7" s="1044"/>
      <c r="ED7" s="1044"/>
      <c r="EE7" s="1044"/>
      <c r="EF7" s="1044"/>
      <c r="EG7" s="1044"/>
      <c r="EH7" s="1044"/>
      <c r="EI7" s="1044"/>
      <c r="EJ7" s="1044"/>
      <c r="EK7" s="1044"/>
      <c r="EL7" s="1044"/>
      <c r="EM7" s="1044"/>
      <c r="EN7" s="1044"/>
      <c r="EO7" s="1044"/>
      <c r="EP7" s="1044"/>
      <c r="EQ7" s="1044"/>
      <c r="ER7" s="1044"/>
      <c r="ES7" s="1044"/>
      <c r="ET7" s="1044"/>
      <c r="EU7" s="1044"/>
      <c r="EV7" s="1044"/>
      <c r="EW7" s="1044"/>
      <c r="EX7" s="1044"/>
      <c r="EY7" s="1044"/>
      <c r="EZ7" s="1044"/>
      <c r="FA7" s="1044"/>
      <c r="FB7" s="1044"/>
      <c r="FC7" s="1044"/>
      <c r="FD7" s="1044"/>
      <c r="FE7" s="1044"/>
      <c r="FF7" s="1044"/>
      <c r="FG7" s="1044"/>
      <c r="FH7" s="1044"/>
      <c r="FI7" s="1044"/>
      <c r="FJ7" s="1044"/>
      <c r="FK7" s="1044"/>
      <c r="FL7" s="1044"/>
      <c r="FM7" s="1044"/>
      <c r="FN7" s="1044"/>
      <c r="FO7" s="1044"/>
      <c r="FP7" s="1044"/>
      <c r="FQ7" s="1044"/>
      <c r="FR7" s="1044"/>
      <c r="FS7" s="1044"/>
      <c r="FT7" s="1044"/>
      <c r="FU7" s="1044"/>
      <c r="FV7" s="1044"/>
      <c r="FW7" s="1044"/>
      <c r="FX7" s="1044"/>
      <c r="FY7" s="1044"/>
      <c r="FZ7" s="1044"/>
      <c r="GA7" s="1044"/>
      <c r="GB7" s="1044"/>
      <c r="GC7" s="1044"/>
      <c r="GD7" s="1044"/>
      <c r="GE7" s="1044"/>
      <c r="GF7" s="1044"/>
      <c r="GG7" s="1044"/>
      <c r="GH7" s="1044"/>
      <c r="GI7" s="1044"/>
      <c r="GJ7" s="1044"/>
      <c r="GK7" s="1044"/>
      <c r="GL7" s="1044"/>
      <c r="GM7" s="1044"/>
      <c r="GN7" s="1044"/>
      <c r="GO7" s="1044"/>
      <c r="GP7" s="1044"/>
      <c r="GQ7" s="1044"/>
      <c r="GR7" s="1044"/>
      <c r="GS7" s="1044"/>
      <c r="GT7" s="1044"/>
      <c r="GU7" s="1044"/>
      <c r="GV7" s="1044"/>
      <c r="GW7" s="1044"/>
      <c r="GX7" s="1044"/>
      <c r="GY7" s="1044"/>
      <c r="GZ7" s="1044"/>
      <c r="HA7" s="1044"/>
      <c r="HB7" s="1044"/>
      <c r="HC7" s="1044"/>
      <c r="HD7" s="1044"/>
      <c r="HE7" s="1044"/>
      <c r="HF7" s="1044"/>
      <c r="HG7" s="1044"/>
      <c r="HH7" s="1044"/>
      <c r="HI7" s="1044"/>
      <c r="HJ7" s="1044"/>
      <c r="HK7" s="1044"/>
      <c r="HL7" s="1044"/>
      <c r="HM7" s="1044"/>
      <c r="HN7" s="1044"/>
      <c r="HO7" s="1044"/>
      <c r="HP7" s="1044"/>
      <c r="HQ7" s="1044"/>
      <c r="HR7" s="1044"/>
      <c r="HS7" s="1044"/>
      <c r="HT7" s="1044"/>
      <c r="HU7" s="1044"/>
      <c r="HV7" s="1044"/>
      <c r="HW7" s="1044"/>
      <c r="HX7" s="1044"/>
      <c r="HY7" s="1044"/>
      <c r="HZ7" s="1044"/>
      <c r="IA7" s="1044"/>
      <c r="IB7" s="1044"/>
      <c r="IC7" s="1044"/>
      <c r="ID7" s="1044"/>
      <c r="IE7" s="1044"/>
      <c r="IF7" s="1044"/>
      <c r="IG7" s="1044"/>
      <c r="IH7" s="1044"/>
      <c r="II7" s="1044"/>
      <c r="IJ7" s="1044"/>
      <c r="IK7" s="1044"/>
      <c r="IL7" s="1044"/>
      <c r="IM7" s="1044"/>
      <c r="IN7" s="1044"/>
      <c r="IO7" s="1044"/>
      <c r="IP7" s="1044"/>
      <c r="IQ7" s="1044"/>
      <c r="IR7" s="1044"/>
      <c r="IS7" s="1044"/>
      <c r="IT7" s="1044"/>
      <c r="IU7" s="1044"/>
      <c r="IV7" s="1044"/>
    </row>
    <row r="8" spans="1:256" s="1034" customFormat="1" ht="16.5" customHeight="1">
      <c r="A8" s="1022" t="s">
        <v>882</v>
      </c>
      <c r="B8" s="1023">
        <v>4</v>
      </c>
      <c r="C8" s="1024" t="s">
        <v>2627</v>
      </c>
      <c r="D8" s="1025"/>
      <c r="E8" s="1025" t="s">
        <v>2628</v>
      </c>
      <c r="F8" s="870" t="s">
        <v>39</v>
      </c>
      <c r="G8" s="870" t="s">
        <v>2637</v>
      </c>
      <c r="H8" s="870"/>
      <c r="I8" s="871" t="s">
        <v>2638</v>
      </c>
      <c r="J8" s="872"/>
      <c r="K8" s="1026">
        <v>360</v>
      </c>
      <c r="L8" s="874"/>
      <c r="M8" s="874">
        <v>15.6</v>
      </c>
      <c r="N8" s="874"/>
      <c r="O8" s="874">
        <v>17</v>
      </c>
      <c r="P8" s="874"/>
      <c r="Q8" s="877">
        <v>12.5</v>
      </c>
      <c r="R8" s="877"/>
      <c r="S8" s="1027">
        <f t="shared" si="0"/>
        <v>8.2352941176470615E-2</v>
      </c>
      <c r="T8" s="874"/>
      <c r="U8" s="877">
        <v>24.9</v>
      </c>
      <c r="V8" s="875"/>
      <c r="W8" s="874"/>
      <c r="X8" s="874">
        <v>24.9</v>
      </c>
      <c r="Y8" s="874"/>
      <c r="Z8" s="870"/>
      <c r="AA8" s="1028">
        <f t="shared" si="1"/>
        <v>4.2715599999999974</v>
      </c>
      <c r="AB8" s="1029"/>
      <c r="AC8" s="1030"/>
      <c r="AD8" s="1030"/>
      <c r="AE8" s="1030"/>
      <c r="AF8" s="1030"/>
      <c r="AG8" s="1031"/>
      <c r="AH8" s="1032"/>
      <c r="AI8" s="1032"/>
      <c r="AJ8" s="1032"/>
      <c r="AK8" s="1032"/>
      <c r="AL8" s="1032"/>
      <c r="AM8" s="1033"/>
      <c r="AN8" s="1033"/>
      <c r="AO8" s="1033"/>
      <c r="AP8" s="1033"/>
      <c r="AQ8" s="1033"/>
      <c r="AR8" s="1033"/>
      <c r="AS8" s="1033"/>
      <c r="AT8" s="1033"/>
      <c r="AU8" s="1033"/>
      <c r="AV8" s="1033"/>
      <c r="AW8" s="1033"/>
      <c r="AX8" s="1033"/>
      <c r="AY8" s="1033"/>
      <c r="AZ8" s="1033"/>
      <c r="BA8" s="1033"/>
      <c r="BB8" s="1033"/>
      <c r="BC8" s="1033"/>
      <c r="BD8" s="1033"/>
      <c r="BE8" s="1033"/>
      <c r="BF8" s="1033"/>
      <c r="BG8" s="1033"/>
      <c r="BH8" s="1033"/>
      <c r="BI8" s="1033"/>
      <c r="BJ8" s="1033"/>
      <c r="BK8" s="1033"/>
      <c r="BL8" s="1033"/>
      <c r="BM8" s="1033"/>
      <c r="BN8" s="1033"/>
      <c r="BO8" s="1033"/>
      <c r="BP8" s="1033"/>
      <c r="BQ8" s="1033"/>
      <c r="BR8" s="1033"/>
      <c r="BS8" s="1033"/>
      <c r="BT8" s="1033"/>
      <c r="BU8" s="1033"/>
      <c r="BV8" s="1033"/>
      <c r="BW8" s="1033"/>
      <c r="BX8" s="1033"/>
      <c r="BY8" s="1033"/>
      <c r="BZ8" s="1033"/>
      <c r="CA8" s="1033"/>
      <c r="CB8" s="1033"/>
      <c r="CC8" s="1033"/>
      <c r="CD8" s="1033"/>
      <c r="CE8" s="1033"/>
      <c r="CF8" s="1033"/>
      <c r="CG8" s="1033"/>
      <c r="CH8" s="1033"/>
      <c r="CI8" s="1033"/>
      <c r="CJ8" s="1033"/>
      <c r="CK8" s="1033"/>
      <c r="CL8" s="1033"/>
      <c r="CM8" s="1033"/>
      <c r="CN8" s="1033"/>
      <c r="CO8" s="1033"/>
      <c r="CP8" s="1033"/>
      <c r="CQ8" s="1033"/>
      <c r="CR8" s="1033"/>
      <c r="CS8" s="1033"/>
      <c r="CT8" s="1033"/>
      <c r="CU8" s="1033"/>
      <c r="CV8" s="1033"/>
      <c r="CW8" s="1033"/>
      <c r="CX8" s="1033"/>
      <c r="CY8" s="1033"/>
      <c r="CZ8" s="1033"/>
      <c r="DA8" s="1033"/>
      <c r="DB8" s="1033"/>
      <c r="DC8" s="1033"/>
      <c r="DD8" s="1033"/>
      <c r="DE8" s="1033"/>
      <c r="DF8" s="1033"/>
      <c r="DG8" s="1033"/>
      <c r="DH8" s="1033"/>
      <c r="DI8" s="1033"/>
      <c r="DJ8" s="1033"/>
      <c r="DK8" s="1033"/>
      <c r="DL8" s="1033"/>
      <c r="DM8" s="1033"/>
      <c r="DN8" s="1033"/>
      <c r="DO8" s="1033"/>
      <c r="DP8" s="1033"/>
      <c r="DQ8" s="1033"/>
      <c r="DR8" s="1033"/>
      <c r="DS8" s="1033"/>
      <c r="DT8" s="1033"/>
      <c r="DU8" s="1033"/>
      <c r="DV8" s="1033"/>
      <c r="DW8" s="1033"/>
      <c r="DX8" s="1033"/>
      <c r="DY8" s="1033"/>
      <c r="DZ8" s="1033"/>
      <c r="EA8" s="1033"/>
      <c r="EB8" s="1033"/>
      <c r="EC8" s="1033"/>
      <c r="ED8" s="1033"/>
      <c r="EE8" s="1033"/>
      <c r="EF8" s="1033"/>
      <c r="EG8" s="1033"/>
      <c r="EH8" s="1033"/>
      <c r="EI8" s="1033"/>
      <c r="EJ8" s="1033"/>
      <c r="EK8" s="1033"/>
      <c r="EL8" s="1033"/>
      <c r="EM8" s="1033"/>
      <c r="EN8" s="1033"/>
      <c r="EO8" s="1033"/>
      <c r="EP8" s="1033"/>
      <c r="EQ8" s="1033"/>
      <c r="ER8" s="1033"/>
      <c r="ES8" s="1033"/>
      <c r="ET8" s="1033"/>
      <c r="EU8" s="1033"/>
      <c r="EV8" s="1033"/>
      <c r="EW8" s="1033"/>
      <c r="EX8" s="1033"/>
      <c r="EY8" s="1033"/>
      <c r="EZ8" s="1033"/>
      <c r="FA8" s="1033"/>
      <c r="FB8" s="1033"/>
      <c r="FC8" s="1033"/>
      <c r="FD8" s="1033"/>
      <c r="FE8" s="1033"/>
      <c r="FF8" s="1033"/>
      <c r="FG8" s="1033"/>
      <c r="FH8" s="1033"/>
      <c r="FI8" s="1033"/>
      <c r="FJ8" s="1033"/>
      <c r="FK8" s="1033"/>
      <c r="FL8" s="1033"/>
      <c r="FM8" s="1033"/>
      <c r="FN8" s="1033"/>
      <c r="FO8" s="1033"/>
      <c r="FP8" s="1033"/>
      <c r="FQ8" s="1033"/>
      <c r="FR8" s="1033"/>
      <c r="FS8" s="1033"/>
      <c r="FT8" s="1033"/>
      <c r="FU8" s="1033"/>
      <c r="FV8" s="1033"/>
      <c r="FW8" s="1033"/>
      <c r="FX8" s="1033"/>
      <c r="FY8" s="1033"/>
      <c r="FZ8" s="1033"/>
      <c r="GA8" s="1033"/>
      <c r="GB8" s="1033"/>
      <c r="GC8" s="1033"/>
      <c r="GD8" s="1033"/>
      <c r="GE8" s="1033"/>
      <c r="GF8" s="1033"/>
      <c r="GG8" s="1033"/>
      <c r="GH8" s="1033"/>
      <c r="GI8" s="1033"/>
      <c r="GJ8" s="1033"/>
      <c r="GK8" s="1033"/>
      <c r="GL8" s="1033"/>
      <c r="GM8" s="1033"/>
      <c r="GN8" s="1033"/>
      <c r="GO8" s="1033"/>
      <c r="GP8" s="1033"/>
      <c r="GQ8" s="1033"/>
      <c r="GR8" s="1033"/>
      <c r="GS8" s="1033"/>
      <c r="GT8" s="1033"/>
      <c r="GU8" s="1033"/>
      <c r="GV8" s="1033"/>
      <c r="GW8" s="1033"/>
      <c r="GX8" s="1033"/>
      <c r="GY8" s="1033"/>
      <c r="GZ8" s="1033"/>
      <c r="HA8" s="1033"/>
      <c r="HB8" s="1033"/>
      <c r="HC8" s="1033"/>
      <c r="HD8" s="1033"/>
      <c r="HE8" s="1033"/>
      <c r="HF8" s="1033"/>
      <c r="HG8" s="1033"/>
      <c r="HH8" s="1033"/>
      <c r="HI8" s="1033"/>
      <c r="HJ8" s="1033"/>
      <c r="HK8" s="1033"/>
      <c r="HL8" s="1033"/>
      <c r="HM8" s="1033"/>
      <c r="HN8" s="1033"/>
      <c r="HO8" s="1033"/>
      <c r="HP8" s="1033"/>
      <c r="HQ8" s="1033"/>
      <c r="HR8" s="1033"/>
      <c r="HS8" s="1033"/>
      <c r="HT8" s="1033"/>
      <c r="HU8" s="1033"/>
      <c r="HV8" s="1033"/>
      <c r="HW8" s="1033"/>
      <c r="HX8" s="1033"/>
      <c r="HY8" s="1033"/>
      <c r="HZ8" s="1033"/>
      <c r="IA8" s="1033"/>
      <c r="IB8" s="1033"/>
      <c r="IC8" s="1033"/>
      <c r="ID8" s="1033"/>
      <c r="IE8" s="1033"/>
      <c r="IF8" s="1033"/>
      <c r="IG8" s="1033"/>
      <c r="IH8" s="1033"/>
      <c r="II8" s="1033"/>
      <c r="IJ8" s="1033"/>
      <c r="IK8" s="1033"/>
      <c r="IL8" s="1033"/>
      <c r="IM8" s="1033"/>
      <c r="IN8" s="1033"/>
      <c r="IO8" s="1033"/>
      <c r="IP8" s="1033"/>
      <c r="IQ8" s="1033"/>
      <c r="IR8" s="1033"/>
      <c r="IS8" s="1033"/>
      <c r="IT8" s="1033"/>
      <c r="IU8" s="1033"/>
      <c r="IV8" s="1033"/>
    </row>
    <row r="9" spans="1:256" s="1034" customFormat="1" ht="16.5" customHeight="1">
      <c r="A9" s="1022" t="s">
        <v>882</v>
      </c>
      <c r="B9" s="1023">
        <v>5</v>
      </c>
      <c r="C9" s="1024" t="s">
        <v>2627</v>
      </c>
      <c r="D9" s="1025"/>
      <c r="E9" s="1025" t="s">
        <v>2628</v>
      </c>
      <c r="F9" s="870" t="s">
        <v>39</v>
      </c>
      <c r="G9" s="870" t="s">
        <v>2639</v>
      </c>
      <c r="H9" s="870"/>
      <c r="I9" s="871" t="s">
        <v>2640</v>
      </c>
      <c r="J9" s="872"/>
      <c r="K9" s="1026">
        <v>360</v>
      </c>
      <c r="L9" s="874"/>
      <c r="M9" s="874">
        <v>15.6</v>
      </c>
      <c r="N9" s="874"/>
      <c r="O9" s="874">
        <v>17</v>
      </c>
      <c r="P9" s="874"/>
      <c r="Q9" s="877">
        <v>12.5</v>
      </c>
      <c r="R9" s="877"/>
      <c r="S9" s="1027">
        <f t="shared" si="0"/>
        <v>8.2352941176470615E-2</v>
      </c>
      <c r="T9" s="874"/>
      <c r="U9" s="877">
        <v>24.9</v>
      </c>
      <c r="V9" s="875"/>
      <c r="W9" s="874"/>
      <c r="X9" s="874">
        <v>24.9</v>
      </c>
      <c r="Y9" s="874"/>
      <c r="Z9" s="870"/>
      <c r="AA9" s="1028">
        <f t="shared" si="1"/>
        <v>4.2715599999999974</v>
      </c>
      <c r="AB9" s="1029"/>
      <c r="AC9" s="1030"/>
      <c r="AD9" s="1030"/>
      <c r="AE9" s="1030"/>
      <c r="AF9" s="1030"/>
      <c r="AG9" s="1031"/>
      <c r="AH9" s="1032"/>
      <c r="AI9" s="1032"/>
      <c r="AJ9" s="1032"/>
      <c r="AK9" s="1032"/>
      <c r="AL9" s="1032"/>
      <c r="AM9" s="1033"/>
      <c r="AN9" s="1033"/>
      <c r="AO9" s="1033"/>
      <c r="AP9" s="1033"/>
      <c r="AQ9" s="1033"/>
      <c r="AR9" s="1033"/>
      <c r="AS9" s="1033"/>
      <c r="AT9" s="1033"/>
      <c r="AU9" s="1033"/>
      <c r="AV9" s="1033"/>
      <c r="AW9" s="1033"/>
      <c r="AX9" s="1033"/>
      <c r="AY9" s="1033"/>
      <c r="AZ9" s="1033"/>
      <c r="BA9" s="1033"/>
      <c r="BB9" s="1033"/>
      <c r="BC9" s="1033"/>
      <c r="BD9" s="1033"/>
      <c r="BE9" s="1033"/>
      <c r="BF9" s="1033"/>
      <c r="BG9" s="1033"/>
      <c r="BH9" s="1033"/>
      <c r="BI9" s="1033"/>
      <c r="BJ9" s="1033"/>
      <c r="BK9" s="1033"/>
      <c r="BL9" s="1033"/>
      <c r="BM9" s="1033"/>
      <c r="BN9" s="1033"/>
      <c r="BO9" s="1033"/>
      <c r="BP9" s="1033"/>
      <c r="BQ9" s="1033"/>
      <c r="BR9" s="1033"/>
      <c r="BS9" s="1033"/>
      <c r="BT9" s="1033"/>
      <c r="BU9" s="1033"/>
      <c r="BV9" s="1033"/>
      <c r="BW9" s="1033"/>
      <c r="BX9" s="1033"/>
      <c r="BY9" s="1033"/>
      <c r="BZ9" s="1033"/>
      <c r="CA9" s="1033"/>
      <c r="CB9" s="1033"/>
      <c r="CC9" s="1033"/>
      <c r="CD9" s="1033"/>
      <c r="CE9" s="1033"/>
      <c r="CF9" s="1033"/>
      <c r="CG9" s="1033"/>
      <c r="CH9" s="1033"/>
      <c r="CI9" s="1033"/>
      <c r="CJ9" s="1033"/>
      <c r="CK9" s="1033"/>
      <c r="CL9" s="1033"/>
      <c r="CM9" s="1033"/>
      <c r="CN9" s="1033"/>
      <c r="CO9" s="1033"/>
      <c r="CP9" s="1033"/>
      <c r="CQ9" s="1033"/>
      <c r="CR9" s="1033"/>
      <c r="CS9" s="1033"/>
      <c r="CT9" s="1033"/>
      <c r="CU9" s="1033"/>
      <c r="CV9" s="1033"/>
      <c r="CW9" s="1033"/>
      <c r="CX9" s="1033"/>
      <c r="CY9" s="1033"/>
      <c r="CZ9" s="1033"/>
      <c r="DA9" s="1033"/>
      <c r="DB9" s="1033"/>
      <c r="DC9" s="1033"/>
      <c r="DD9" s="1033"/>
      <c r="DE9" s="1033"/>
      <c r="DF9" s="1033"/>
      <c r="DG9" s="1033"/>
      <c r="DH9" s="1033"/>
      <c r="DI9" s="1033"/>
      <c r="DJ9" s="1033"/>
      <c r="DK9" s="1033"/>
      <c r="DL9" s="1033"/>
      <c r="DM9" s="1033"/>
      <c r="DN9" s="1033"/>
      <c r="DO9" s="1033"/>
      <c r="DP9" s="1033"/>
      <c r="DQ9" s="1033"/>
      <c r="DR9" s="1033"/>
      <c r="DS9" s="1033"/>
      <c r="DT9" s="1033"/>
      <c r="DU9" s="1033"/>
      <c r="DV9" s="1033"/>
      <c r="DW9" s="1033"/>
      <c r="DX9" s="1033"/>
      <c r="DY9" s="1033"/>
      <c r="DZ9" s="1033"/>
      <c r="EA9" s="1033"/>
      <c r="EB9" s="1033"/>
      <c r="EC9" s="1033"/>
      <c r="ED9" s="1033"/>
      <c r="EE9" s="1033"/>
      <c r="EF9" s="1033"/>
      <c r="EG9" s="1033"/>
      <c r="EH9" s="1033"/>
      <c r="EI9" s="1033"/>
      <c r="EJ9" s="1033"/>
      <c r="EK9" s="1033"/>
      <c r="EL9" s="1033"/>
      <c r="EM9" s="1033"/>
      <c r="EN9" s="1033"/>
      <c r="EO9" s="1033"/>
      <c r="EP9" s="1033"/>
      <c r="EQ9" s="1033"/>
      <c r="ER9" s="1033"/>
      <c r="ES9" s="1033"/>
      <c r="ET9" s="1033"/>
      <c r="EU9" s="1033"/>
      <c r="EV9" s="1033"/>
      <c r="EW9" s="1033"/>
      <c r="EX9" s="1033"/>
      <c r="EY9" s="1033"/>
      <c r="EZ9" s="1033"/>
      <c r="FA9" s="1033"/>
      <c r="FB9" s="1033"/>
      <c r="FC9" s="1033"/>
      <c r="FD9" s="1033"/>
      <c r="FE9" s="1033"/>
      <c r="FF9" s="1033"/>
      <c r="FG9" s="1033"/>
      <c r="FH9" s="1033"/>
      <c r="FI9" s="1033"/>
      <c r="FJ9" s="1033"/>
      <c r="FK9" s="1033"/>
      <c r="FL9" s="1033"/>
      <c r="FM9" s="1033"/>
      <c r="FN9" s="1033"/>
      <c r="FO9" s="1033"/>
      <c r="FP9" s="1033"/>
      <c r="FQ9" s="1033"/>
      <c r="FR9" s="1033"/>
      <c r="FS9" s="1033"/>
      <c r="FT9" s="1033"/>
      <c r="FU9" s="1033"/>
      <c r="FV9" s="1033"/>
      <c r="FW9" s="1033"/>
      <c r="FX9" s="1033"/>
      <c r="FY9" s="1033"/>
      <c r="FZ9" s="1033"/>
      <c r="GA9" s="1033"/>
      <c r="GB9" s="1033"/>
      <c r="GC9" s="1033"/>
      <c r="GD9" s="1033"/>
      <c r="GE9" s="1033"/>
      <c r="GF9" s="1033"/>
      <c r="GG9" s="1033"/>
      <c r="GH9" s="1033"/>
      <c r="GI9" s="1033"/>
      <c r="GJ9" s="1033"/>
      <c r="GK9" s="1033"/>
      <c r="GL9" s="1033"/>
      <c r="GM9" s="1033"/>
      <c r="GN9" s="1033"/>
      <c r="GO9" s="1033"/>
      <c r="GP9" s="1033"/>
      <c r="GQ9" s="1033"/>
      <c r="GR9" s="1033"/>
      <c r="GS9" s="1033"/>
      <c r="GT9" s="1033"/>
      <c r="GU9" s="1033"/>
      <c r="GV9" s="1033"/>
      <c r="GW9" s="1033"/>
      <c r="GX9" s="1033"/>
      <c r="GY9" s="1033"/>
      <c r="GZ9" s="1033"/>
      <c r="HA9" s="1033"/>
      <c r="HB9" s="1033"/>
      <c r="HC9" s="1033"/>
      <c r="HD9" s="1033"/>
      <c r="HE9" s="1033"/>
      <c r="HF9" s="1033"/>
      <c r="HG9" s="1033"/>
      <c r="HH9" s="1033"/>
      <c r="HI9" s="1033"/>
      <c r="HJ9" s="1033"/>
      <c r="HK9" s="1033"/>
      <c r="HL9" s="1033"/>
      <c r="HM9" s="1033"/>
      <c r="HN9" s="1033"/>
      <c r="HO9" s="1033"/>
      <c r="HP9" s="1033"/>
      <c r="HQ9" s="1033"/>
      <c r="HR9" s="1033"/>
      <c r="HS9" s="1033"/>
      <c r="HT9" s="1033"/>
      <c r="HU9" s="1033"/>
      <c r="HV9" s="1033"/>
      <c r="HW9" s="1033"/>
      <c r="HX9" s="1033"/>
      <c r="HY9" s="1033"/>
      <c r="HZ9" s="1033"/>
      <c r="IA9" s="1033"/>
      <c r="IB9" s="1033"/>
      <c r="IC9" s="1033"/>
      <c r="ID9" s="1033"/>
      <c r="IE9" s="1033"/>
      <c r="IF9" s="1033"/>
      <c r="IG9" s="1033"/>
      <c r="IH9" s="1033"/>
      <c r="II9" s="1033"/>
      <c r="IJ9" s="1033"/>
      <c r="IK9" s="1033"/>
      <c r="IL9" s="1033"/>
      <c r="IM9" s="1033"/>
      <c r="IN9" s="1033"/>
      <c r="IO9" s="1033"/>
      <c r="IP9" s="1033"/>
      <c r="IQ9" s="1033"/>
      <c r="IR9" s="1033"/>
      <c r="IS9" s="1033"/>
      <c r="IT9" s="1033"/>
      <c r="IU9" s="1033"/>
      <c r="IV9" s="1033"/>
    </row>
    <row r="10" spans="1:256" s="391" customFormat="1" ht="16.5" customHeight="1">
      <c r="A10" s="1035" t="s">
        <v>1026</v>
      </c>
      <c r="B10" s="1023">
        <v>6</v>
      </c>
      <c r="C10" s="1036" t="s">
        <v>2627</v>
      </c>
      <c r="D10" s="1025"/>
      <c r="E10" s="1037" t="s">
        <v>2641</v>
      </c>
      <c r="F10" s="885" t="s">
        <v>39</v>
      </c>
      <c r="G10" s="885" t="s">
        <v>2642</v>
      </c>
      <c r="H10" s="885"/>
      <c r="I10" s="886" t="s">
        <v>2643</v>
      </c>
      <c r="J10" s="887"/>
      <c r="K10" s="1038">
        <v>96</v>
      </c>
      <c r="L10" s="889"/>
      <c r="M10" s="889">
        <v>16.503399999999999</v>
      </c>
      <c r="N10" s="889"/>
      <c r="O10" s="889">
        <v>19.5</v>
      </c>
      <c r="P10" s="889"/>
      <c r="Q10" s="877">
        <v>13.5</v>
      </c>
      <c r="R10" s="877"/>
      <c r="S10" s="1039">
        <f t="shared" si="0"/>
        <v>0.15367179487179491</v>
      </c>
      <c r="T10" s="891"/>
      <c r="U10" s="877">
        <v>27</v>
      </c>
      <c r="V10" s="875"/>
      <c r="W10" s="891"/>
      <c r="X10" s="891">
        <v>27</v>
      </c>
      <c r="Y10" s="889" t="s">
        <v>2644</v>
      </c>
      <c r="Z10" s="885"/>
      <c r="AA10" s="1028">
        <f t="shared" si="1"/>
        <v>4.2428053399999968</v>
      </c>
      <c r="AB10" s="1040"/>
      <c r="AC10" s="1041"/>
      <c r="AD10" s="1041"/>
      <c r="AE10" s="1041"/>
      <c r="AF10" s="1041"/>
      <c r="AG10" s="1042"/>
      <c r="AH10" s="1043"/>
      <c r="AI10" s="1043"/>
      <c r="AJ10" s="1043"/>
      <c r="AK10" s="1043"/>
      <c r="AL10" s="1043"/>
      <c r="AM10" s="1044"/>
      <c r="AN10" s="1044"/>
      <c r="AO10" s="1044"/>
      <c r="AP10" s="1044"/>
      <c r="AQ10" s="1044"/>
      <c r="AR10" s="1044"/>
      <c r="AS10" s="1044"/>
      <c r="AT10" s="1044"/>
      <c r="AU10" s="1044"/>
      <c r="AV10" s="1044"/>
      <c r="AW10" s="1044"/>
      <c r="AX10" s="1044"/>
      <c r="AY10" s="1044"/>
      <c r="AZ10" s="1044"/>
      <c r="BA10" s="1044"/>
      <c r="BB10" s="1044"/>
      <c r="BC10" s="1044"/>
      <c r="BD10" s="1044"/>
      <c r="BE10" s="1044"/>
      <c r="BF10" s="1044"/>
      <c r="BG10" s="1044"/>
      <c r="BH10" s="1044"/>
      <c r="BI10" s="1044"/>
      <c r="BJ10" s="1044"/>
      <c r="BK10" s="1044"/>
      <c r="BL10" s="1044"/>
      <c r="BM10" s="1044"/>
      <c r="BN10" s="1044"/>
      <c r="BO10" s="1044"/>
      <c r="BP10" s="1044"/>
      <c r="BQ10" s="1044"/>
      <c r="BR10" s="1044"/>
      <c r="BS10" s="1044"/>
      <c r="BT10" s="1044"/>
      <c r="BU10" s="1044"/>
      <c r="BV10" s="1044"/>
      <c r="BW10" s="1044"/>
      <c r="BX10" s="1044"/>
      <c r="BY10" s="1044"/>
      <c r="BZ10" s="1044"/>
      <c r="CA10" s="1044"/>
      <c r="CB10" s="1044"/>
      <c r="CC10" s="1044"/>
      <c r="CD10" s="1044"/>
      <c r="CE10" s="1044"/>
      <c r="CF10" s="1044"/>
      <c r="CG10" s="1044"/>
      <c r="CH10" s="1044"/>
      <c r="CI10" s="1044"/>
      <c r="CJ10" s="1044"/>
      <c r="CK10" s="1044"/>
      <c r="CL10" s="1044"/>
      <c r="CM10" s="1044"/>
      <c r="CN10" s="1044"/>
      <c r="CO10" s="1044"/>
      <c r="CP10" s="1044"/>
      <c r="CQ10" s="1044"/>
      <c r="CR10" s="1044"/>
      <c r="CS10" s="1044"/>
      <c r="CT10" s="1044"/>
      <c r="CU10" s="1044"/>
      <c r="CV10" s="1044"/>
      <c r="CW10" s="1044"/>
      <c r="CX10" s="1044"/>
      <c r="CY10" s="1044"/>
      <c r="CZ10" s="1044"/>
      <c r="DA10" s="1044"/>
      <c r="DB10" s="1044"/>
      <c r="DC10" s="1044"/>
      <c r="DD10" s="1044"/>
      <c r="DE10" s="1044"/>
      <c r="DF10" s="1044"/>
      <c r="DG10" s="1044"/>
      <c r="DH10" s="1044"/>
      <c r="DI10" s="1044"/>
      <c r="DJ10" s="1044"/>
      <c r="DK10" s="1044"/>
      <c r="DL10" s="1044"/>
      <c r="DM10" s="1044"/>
      <c r="DN10" s="1044"/>
      <c r="DO10" s="1044"/>
      <c r="DP10" s="1044"/>
      <c r="DQ10" s="1044"/>
      <c r="DR10" s="1044"/>
      <c r="DS10" s="1044"/>
      <c r="DT10" s="1044"/>
      <c r="DU10" s="1044"/>
      <c r="DV10" s="1044"/>
      <c r="DW10" s="1044"/>
      <c r="DX10" s="1044"/>
      <c r="DY10" s="1044"/>
      <c r="DZ10" s="1044"/>
      <c r="EA10" s="1044"/>
      <c r="EB10" s="1044"/>
      <c r="EC10" s="1044"/>
      <c r="ED10" s="1044"/>
      <c r="EE10" s="1044"/>
      <c r="EF10" s="1044"/>
      <c r="EG10" s="1044"/>
      <c r="EH10" s="1044"/>
      <c r="EI10" s="1044"/>
      <c r="EJ10" s="1044"/>
      <c r="EK10" s="1044"/>
      <c r="EL10" s="1044"/>
      <c r="EM10" s="1044"/>
      <c r="EN10" s="1044"/>
      <c r="EO10" s="1044"/>
      <c r="EP10" s="1044"/>
      <c r="EQ10" s="1044"/>
      <c r="ER10" s="1044"/>
      <c r="ES10" s="1044"/>
      <c r="ET10" s="1044"/>
      <c r="EU10" s="1044"/>
      <c r="EV10" s="1044"/>
      <c r="EW10" s="1044"/>
      <c r="EX10" s="1044"/>
      <c r="EY10" s="1044"/>
      <c r="EZ10" s="1044"/>
      <c r="FA10" s="1044"/>
      <c r="FB10" s="1044"/>
      <c r="FC10" s="1044"/>
      <c r="FD10" s="1044"/>
      <c r="FE10" s="1044"/>
      <c r="FF10" s="1044"/>
      <c r="FG10" s="1044"/>
      <c r="FH10" s="1044"/>
      <c r="FI10" s="1044"/>
      <c r="FJ10" s="1044"/>
      <c r="FK10" s="1044"/>
      <c r="FL10" s="1044"/>
      <c r="FM10" s="1044"/>
      <c r="FN10" s="1044"/>
      <c r="FO10" s="1044"/>
      <c r="FP10" s="1044"/>
      <c r="FQ10" s="1044"/>
      <c r="FR10" s="1044"/>
      <c r="FS10" s="1044"/>
      <c r="FT10" s="1044"/>
      <c r="FU10" s="1044"/>
      <c r="FV10" s="1044"/>
      <c r="FW10" s="1044"/>
      <c r="FX10" s="1044"/>
      <c r="FY10" s="1044"/>
      <c r="FZ10" s="1044"/>
      <c r="GA10" s="1044"/>
      <c r="GB10" s="1044"/>
      <c r="GC10" s="1044"/>
      <c r="GD10" s="1044"/>
      <c r="GE10" s="1044"/>
      <c r="GF10" s="1044"/>
      <c r="GG10" s="1044"/>
      <c r="GH10" s="1044"/>
      <c r="GI10" s="1044"/>
      <c r="GJ10" s="1044"/>
      <c r="GK10" s="1044"/>
      <c r="GL10" s="1044"/>
      <c r="GM10" s="1044"/>
      <c r="GN10" s="1044"/>
      <c r="GO10" s="1044"/>
      <c r="GP10" s="1044"/>
      <c r="GQ10" s="1044"/>
      <c r="GR10" s="1044"/>
      <c r="GS10" s="1044"/>
      <c r="GT10" s="1044"/>
      <c r="GU10" s="1044"/>
      <c r="GV10" s="1044"/>
      <c r="GW10" s="1044"/>
      <c r="GX10" s="1044"/>
      <c r="GY10" s="1044"/>
      <c r="GZ10" s="1044"/>
      <c r="HA10" s="1044"/>
      <c r="HB10" s="1044"/>
      <c r="HC10" s="1044"/>
      <c r="HD10" s="1044"/>
      <c r="HE10" s="1044"/>
      <c r="HF10" s="1044"/>
      <c r="HG10" s="1044"/>
      <c r="HH10" s="1044"/>
      <c r="HI10" s="1044"/>
      <c r="HJ10" s="1044"/>
      <c r="HK10" s="1044"/>
      <c r="HL10" s="1044"/>
      <c r="HM10" s="1044"/>
      <c r="HN10" s="1044"/>
      <c r="HO10" s="1044"/>
      <c r="HP10" s="1044"/>
      <c r="HQ10" s="1044"/>
      <c r="HR10" s="1044"/>
      <c r="HS10" s="1044"/>
      <c r="HT10" s="1044"/>
      <c r="HU10" s="1044"/>
      <c r="HV10" s="1044"/>
      <c r="HW10" s="1044"/>
      <c r="HX10" s="1044"/>
      <c r="HY10" s="1044"/>
      <c r="HZ10" s="1044"/>
      <c r="IA10" s="1044"/>
      <c r="IB10" s="1044"/>
      <c r="IC10" s="1044"/>
      <c r="ID10" s="1044"/>
      <c r="IE10" s="1044"/>
      <c r="IF10" s="1044"/>
      <c r="IG10" s="1044"/>
      <c r="IH10" s="1044"/>
      <c r="II10" s="1044"/>
      <c r="IJ10" s="1044"/>
      <c r="IK10" s="1044"/>
      <c r="IL10" s="1044"/>
      <c r="IM10" s="1044"/>
      <c r="IN10" s="1044"/>
      <c r="IO10" s="1044"/>
      <c r="IP10" s="1044"/>
      <c r="IQ10" s="1044"/>
      <c r="IR10" s="1044"/>
      <c r="IS10" s="1044"/>
      <c r="IT10" s="1044"/>
      <c r="IU10" s="1044"/>
      <c r="IV10" s="1044"/>
    </row>
    <row r="11" spans="1:256" s="391" customFormat="1" ht="16.5" customHeight="1">
      <c r="A11" s="1035" t="s">
        <v>1026</v>
      </c>
      <c r="B11" s="1023">
        <v>7</v>
      </c>
      <c r="C11" s="1036" t="s">
        <v>2627</v>
      </c>
      <c r="D11" s="1025"/>
      <c r="E11" s="1037" t="s">
        <v>2641</v>
      </c>
      <c r="F11" s="885" t="s">
        <v>39</v>
      </c>
      <c r="G11" s="885" t="s">
        <v>2645</v>
      </c>
      <c r="H11" s="885"/>
      <c r="I11" s="886" t="s">
        <v>2646</v>
      </c>
      <c r="J11" s="887"/>
      <c r="K11" s="1038">
        <v>96</v>
      </c>
      <c r="L11" s="889"/>
      <c r="M11" s="889">
        <v>16.503399999999999</v>
      </c>
      <c r="N11" s="889"/>
      <c r="O11" s="889">
        <v>19.5</v>
      </c>
      <c r="P11" s="889"/>
      <c r="Q11" s="877">
        <v>13.5</v>
      </c>
      <c r="R11" s="877"/>
      <c r="S11" s="1039">
        <f t="shared" si="0"/>
        <v>0.15367179487179491</v>
      </c>
      <c r="T11" s="891"/>
      <c r="U11" s="877">
        <v>27</v>
      </c>
      <c r="V11" s="875"/>
      <c r="W11" s="891"/>
      <c r="X11" s="891">
        <v>27</v>
      </c>
      <c r="Y11" s="889" t="s">
        <v>2644</v>
      </c>
      <c r="Z11" s="885"/>
      <c r="AA11" s="1028">
        <f t="shared" si="1"/>
        <v>4.2428053399999968</v>
      </c>
      <c r="AB11" s="1040"/>
      <c r="AC11" s="1041"/>
      <c r="AD11" s="1041"/>
      <c r="AE11" s="1041"/>
      <c r="AF11" s="1041"/>
      <c r="AG11" s="1042"/>
      <c r="AH11" s="1043"/>
      <c r="AI11" s="1043"/>
      <c r="AJ11" s="1043"/>
      <c r="AK11" s="1043"/>
      <c r="AL11" s="1043"/>
      <c r="AM11" s="1044"/>
      <c r="AN11" s="1044"/>
      <c r="AO11" s="1044"/>
      <c r="AP11" s="1044"/>
      <c r="AQ11" s="1044"/>
      <c r="AR11" s="1044"/>
      <c r="AS11" s="1044"/>
      <c r="AT11" s="1044"/>
      <c r="AU11" s="1044"/>
      <c r="AV11" s="1044"/>
      <c r="AW11" s="1044"/>
      <c r="AX11" s="1044"/>
      <c r="AY11" s="1044"/>
      <c r="AZ11" s="1044"/>
      <c r="BA11" s="1044"/>
      <c r="BB11" s="1044"/>
      <c r="BC11" s="1044"/>
      <c r="BD11" s="1044"/>
      <c r="BE11" s="1044"/>
      <c r="BF11" s="1044"/>
      <c r="BG11" s="1044"/>
      <c r="BH11" s="1044"/>
      <c r="BI11" s="1044"/>
      <c r="BJ11" s="1044"/>
      <c r="BK11" s="1044"/>
      <c r="BL11" s="1044"/>
      <c r="BM11" s="1044"/>
      <c r="BN11" s="1044"/>
      <c r="BO11" s="1044"/>
      <c r="BP11" s="1044"/>
      <c r="BQ11" s="1044"/>
      <c r="BR11" s="1044"/>
      <c r="BS11" s="1044"/>
      <c r="BT11" s="1044"/>
      <c r="BU11" s="1044"/>
      <c r="BV11" s="1044"/>
      <c r="BW11" s="1044"/>
      <c r="BX11" s="1044"/>
      <c r="BY11" s="1044"/>
      <c r="BZ11" s="1044"/>
      <c r="CA11" s="1044"/>
      <c r="CB11" s="1044"/>
      <c r="CC11" s="1044"/>
      <c r="CD11" s="1044"/>
      <c r="CE11" s="1044"/>
      <c r="CF11" s="1044"/>
      <c r="CG11" s="1044"/>
      <c r="CH11" s="1044"/>
      <c r="CI11" s="1044"/>
      <c r="CJ11" s="1044"/>
      <c r="CK11" s="1044"/>
      <c r="CL11" s="1044"/>
      <c r="CM11" s="1044"/>
      <c r="CN11" s="1044"/>
      <c r="CO11" s="1044"/>
      <c r="CP11" s="1044"/>
      <c r="CQ11" s="1044"/>
      <c r="CR11" s="1044"/>
      <c r="CS11" s="1044"/>
      <c r="CT11" s="1044"/>
      <c r="CU11" s="1044"/>
      <c r="CV11" s="1044"/>
      <c r="CW11" s="1044"/>
      <c r="CX11" s="1044"/>
      <c r="CY11" s="1044"/>
      <c r="CZ11" s="1044"/>
      <c r="DA11" s="1044"/>
      <c r="DB11" s="1044"/>
      <c r="DC11" s="1044"/>
      <c r="DD11" s="1044"/>
      <c r="DE11" s="1044"/>
      <c r="DF11" s="1044"/>
      <c r="DG11" s="1044"/>
      <c r="DH11" s="1044"/>
      <c r="DI11" s="1044"/>
      <c r="DJ11" s="1044"/>
      <c r="DK11" s="1044"/>
      <c r="DL11" s="1044"/>
      <c r="DM11" s="1044"/>
      <c r="DN11" s="1044"/>
      <c r="DO11" s="1044"/>
      <c r="DP11" s="1044"/>
      <c r="DQ11" s="1044"/>
      <c r="DR11" s="1044"/>
      <c r="DS11" s="1044"/>
      <c r="DT11" s="1044"/>
      <c r="DU11" s="1044"/>
      <c r="DV11" s="1044"/>
      <c r="DW11" s="1044"/>
      <c r="DX11" s="1044"/>
      <c r="DY11" s="1044"/>
      <c r="DZ11" s="1044"/>
      <c r="EA11" s="1044"/>
      <c r="EB11" s="1044"/>
      <c r="EC11" s="1044"/>
      <c r="ED11" s="1044"/>
      <c r="EE11" s="1044"/>
      <c r="EF11" s="1044"/>
      <c r="EG11" s="1044"/>
      <c r="EH11" s="1044"/>
      <c r="EI11" s="1044"/>
      <c r="EJ11" s="1044"/>
      <c r="EK11" s="1044"/>
      <c r="EL11" s="1044"/>
      <c r="EM11" s="1044"/>
      <c r="EN11" s="1044"/>
      <c r="EO11" s="1044"/>
      <c r="EP11" s="1044"/>
      <c r="EQ11" s="1044"/>
      <c r="ER11" s="1044"/>
      <c r="ES11" s="1044"/>
      <c r="ET11" s="1044"/>
      <c r="EU11" s="1044"/>
      <c r="EV11" s="1044"/>
      <c r="EW11" s="1044"/>
      <c r="EX11" s="1044"/>
      <c r="EY11" s="1044"/>
      <c r="EZ11" s="1044"/>
      <c r="FA11" s="1044"/>
      <c r="FB11" s="1044"/>
      <c r="FC11" s="1044"/>
      <c r="FD11" s="1044"/>
      <c r="FE11" s="1044"/>
      <c r="FF11" s="1044"/>
      <c r="FG11" s="1044"/>
      <c r="FH11" s="1044"/>
      <c r="FI11" s="1044"/>
      <c r="FJ11" s="1044"/>
      <c r="FK11" s="1044"/>
      <c r="FL11" s="1044"/>
      <c r="FM11" s="1044"/>
      <c r="FN11" s="1044"/>
      <c r="FO11" s="1044"/>
      <c r="FP11" s="1044"/>
      <c r="FQ11" s="1044"/>
      <c r="FR11" s="1044"/>
      <c r="FS11" s="1044"/>
      <c r="FT11" s="1044"/>
      <c r="FU11" s="1044"/>
      <c r="FV11" s="1044"/>
      <c r="FW11" s="1044"/>
      <c r="FX11" s="1044"/>
      <c r="FY11" s="1044"/>
      <c r="FZ11" s="1044"/>
      <c r="GA11" s="1044"/>
      <c r="GB11" s="1044"/>
      <c r="GC11" s="1044"/>
      <c r="GD11" s="1044"/>
      <c r="GE11" s="1044"/>
      <c r="GF11" s="1044"/>
      <c r="GG11" s="1044"/>
      <c r="GH11" s="1044"/>
      <c r="GI11" s="1044"/>
      <c r="GJ11" s="1044"/>
      <c r="GK11" s="1044"/>
      <c r="GL11" s="1044"/>
      <c r="GM11" s="1044"/>
      <c r="GN11" s="1044"/>
      <c r="GO11" s="1044"/>
      <c r="GP11" s="1044"/>
      <c r="GQ11" s="1044"/>
      <c r="GR11" s="1044"/>
      <c r="GS11" s="1044"/>
      <c r="GT11" s="1044"/>
      <c r="GU11" s="1044"/>
      <c r="GV11" s="1044"/>
      <c r="GW11" s="1044"/>
      <c r="GX11" s="1044"/>
      <c r="GY11" s="1044"/>
      <c r="GZ11" s="1044"/>
      <c r="HA11" s="1044"/>
      <c r="HB11" s="1044"/>
      <c r="HC11" s="1044"/>
      <c r="HD11" s="1044"/>
      <c r="HE11" s="1044"/>
      <c r="HF11" s="1044"/>
      <c r="HG11" s="1044"/>
      <c r="HH11" s="1044"/>
      <c r="HI11" s="1044"/>
      <c r="HJ11" s="1044"/>
      <c r="HK11" s="1044"/>
      <c r="HL11" s="1044"/>
      <c r="HM11" s="1044"/>
      <c r="HN11" s="1044"/>
      <c r="HO11" s="1044"/>
      <c r="HP11" s="1044"/>
      <c r="HQ11" s="1044"/>
      <c r="HR11" s="1044"/>
      <c r="HS11" s="1044"/>
      <c r="HT11" s="1044"/>
      <c r="HU11" s="1044"/>
      <c r="HV11" s="1044"/>
      <c r="HW11" s="1044"/>
      <c r="HX11" s="1044"/>
      <c r="HY11" s="1044"/>
      <c r="HZ11" s="1044"/>
      <c r="IA11" s="1044"/>
      <c r="IB11" s="1044"/>
      <c r="IC11" s="1044"/>
      <c r="ID11" s="1044"/>
      <c r="IE11" s="1044"/>
      <c r="IF11" s="1044"/>
      <c r="IG11" s="1044"/>
      <c r="IH11" s="1044"/>
      <c r="II11" s="1044"/>
      <c r="IJ11" s="1044"/>
      <c r="IK11" s="1044"/>
      <c r="IL11" s="1044"/>
      <c r="IM11" s="1044"/>
      <c r="IN11" s="1044"/>
      <c r="IO11" s="1044"/>
      <c r="IP11" s="1044"/>
      <c r="IQ11" s="1044"/>
      <c r="IR11" s="1044"/>
      <c r="IS11" s="1044"/>
      <c r="IT11" s="1044"/>
      <c r="IU11" s="1044"/>
      <c r="IV11" s="1044"/>
    </row>
    <row r="12" spans="1:256" s="391" customFormat="1" ht="16.5" customHeight="1">
      <c r="A12" s="1035" t="s">
        <v>882</v>
      </c>
      <c r="B12" s="1023">
        <v>8</v>
      </c>
      <c r="C12" s="1036" t="s">
        <v>2627</v>
      </c>
      <c r="D12" s="1025"/>
      <c r="E12" s="1037" t="s">
        <v>2633</v>
      </c>
      <c r="F12" s="885" t="s">
        <v>39</v>
      </c>
      <c r="G12" s="885" t="s">
        <v>2647</v>
      </c>
      <c r="H12" s="885"/>
      <c r="I12" s="886" t="s">
        <v>2648</v>
      </c>
      <c r="J12" s="887"/>
      <c r="K12" s="1038">
        <v>60</v>
      </c>
      <c r="L12" s="889"/>
      <c r="M12" s="889">
        <v>42.2483</v>
      </c>
      <c r="N12" s="889"/>
      <c r="O12" s="889">
        <v>45.5</v>
      </c>
      <c r="P12" s="889"/>
      <c r="Q12" s="877">
        <v>25.5</v>
      </c>
      <c r="R12" s="877"/>
      <c r="S12" s="1039">
        <f t="shared" si="0"/>
        <v>7.1465934065934059E-2</v>
      </c>
      <c r="T12" s="891"/>
      <c r="U12" s="877">
        <v>43.9</v>
      </c>
      <c r="V12" s="875"/>
      <c r="W12" s="891"/>
      <c r="X12" s="891">
        <v>43.9</v>
      </c>
      <c r="Y12" s="889" t="s">
        <v>2636</v>
      </c>
      <c r="Z12" s="885"/>
      <c r="AA12" s="1028">
        <f t="shared" si="1"/>
        <v>19.921147329999997</v>
      </c>
      <c r="AB12" s="1040"/>
      <c r="AC12" s="1041"/>
      <c r="AD12" s="1041"/>
      <c r="AE12" s="1041"/>
      <c r="AF12" s="1041"/>
      <c r="AG12" s="1042"/>
      <c r="AH12" s="1043"/>
      <c r="AI12" s="1043"/>
      <c r="AJ12" s="1043"/>
      <c r="AK12" s="1043"/>
      <c r="AL12" s="1043"/>
      <c r="AM12" s="1044"/>
      <c r="AN12" s="1044"/>
      <c r="AO12" s="1044"/>
      <c r="AP12" s="1044"/>
      <c r="AQ12" s="1044"/>
      <c r="AR12" s="1044"/>
      <c r="AS12" s="1044"/>
      <c r="AT12" s="1044"/>
      <c r="AU12" s="1044"/>
      <c r="AV12" s="1044"/>
      <c r="AW12" s="1044"/>
      <c r="AX12" s="1044"/>
      <c r="AY12" s="1044"/>
      <c r="AZ12" s="1044"/>
      <c r="BA12" s="1044"/>
      <c r="BB12" s="1044"/>
      <c r="BC12" s="1044"/>
      <c r="BD12" s="1044"/>
      <c r="BE12" s="1044"/>
      <c r="BF12" s="1044"/>
      <c r="BG12" s="1044"/>
      <c r="BH12" s="1044"/>
      <c r="BI12" s="1044"/>
      <c r="BJ12" s="1044"/>
      <c r="BK12" s="1044"/>
      <c r="BL12" s="1044"/>
      <c r="BM12" s="1044"/>
      <c r="BN12" s="1044"/>
      <c r="BO12" s="1044"/>
      <c r="BP12" s="1044"/>
      <c r="BQ12" s="1044"/>
      <c r="BR12" s="1044"/>
      <c r="BS12" s="1044"/>
      <c r="BT12" s="1044"/>
      <c r="BU12" s="1044"/>
      <c r="BV12" s="1044"/>
      <c r="BW12" s="1044"/>
      <c r="BX12" s="1044"/>
      <c r="BY12" s="1044"/>
      <c r="BZ12" s="1044"/>
      <c r="CA12" s="1044"/>
      <c r="CB12" s="1044"/>
      <c r="CC12" s="1044"/>
      <c r="CD12" s="1044"/>
      <c r="CE12" s="1044"/>
      <c r="CF12" s="1044"/>
      <c r="CG12" s="1044"/>
      <c r="CH12" s="1044"/>
      <c r="CI12" s="1044"/>
      <c r="CJ12" s="1044"/>
      <c r="CK12" s="1044"/>
      <c r="CL12" s="1044"/>
      <c r="CM12" s="1044"/>
      <c r="CN12" s="1044"/>
      <c r="CO12" s="1044"/>
      <c r="CP12" s="1044"/>
      <c r="CQ12" s="1044"/>
      <c r="CR12" s="1044"/>
      <c r="CS12" s="1044"/>
      <c r="CT12" s="1044"/>
      <c r="CU12" s="1044"/>
      <c r="CV12" s="1044"/>
      <c r="CW12" s="1044"/>
      <c r="CX12" s="1044"/>
      <c r="CY12" s="1044"/>
      <c r="CZ12" s="1044"/>
      <c r="DA12" s="1044"/>
      <c r="DB12" s="1044"/>
      <c r="DC12" s="1044"/>
      <c r="DD12" s="1044"/>
      <c r="DE12" s="1044"/>
      <c r="DF12" s="1044"/>
      <c r="DG12" s="1044"/>
      <c r="DH12" s="1044"/>
      <c r="DI12" s="1044"/>
      <c r="DJ12" s="1044"/>
      <c r="DK12" s="1044"/>
      <c r="DL12" s="1044"/>
      <c r="DM12" s="1044"/>
      <c r="DN12" s="1044"/>
      <c r="DO12" s="1044"/>
      <c r="DP12" s="1044"/>
      <c r="DQ12" s="1044"/>
      <c r="DR12" s="1044"/>
      <c r="DS12" s="1044"/>
      <c r="DT12" s="1044"/>
      <c r="DU12" s="1044"/>
      <c r="DV12" s="1044"/>
      <c r="DW12" s="1044"/>
      <c r="DX12" s="1044"/>
      <c r="DY12" s="1044"/>
      <c r="DZ12" s="1044"/>
      <c r="EA12" s="1044"/>
      <c r="EB12" s="1044"/>
      <c r="EC12" s="1044"/>
      <c r="ED12" s="1044"/>
      <c r="EE12" s="1044"/>
      <c r="EF12" s="1044"/>
      <c r="EG12" s="1044"/>
      <c r="EH12" s="1044"/>
      <c r="EI12" s="1044"/>
      <c r="EJ12" s="1044"/>
      <c r="EK12" s="1044"/>
      <c r="EL12" s="1044"/>
      <c r="EM12" s="1044"/>
      <c r="EN12" s="1044"/>
      <c r="EO12" s="1044"/>
      <c r="EP12" s="1044"/>
      <c r="EQ12" s="1044"/>
      <c r="ER12" s="1044"/>
      <c r="ES12" s="1044"/>
      <c r="ET12" s="1044"/>
      <c r="EU12" s="1044"/>
      <c r="EV12" s="1044"/>
      <c r="EW12" s="1044"/>
      <c r="EX12" s="1044"/>
      <c r="EY12" s="1044"/>
      <c r="EZ12" s="1044"/>
      <c r="FA12" s="1044"/>
      <c r="FB12" s="1044"/>
      <c r="FC12" s="1044"/>
      <c r="FD12" s="1044"/>
      <c r="FE12" s="1044"/>
      <c r="FF12" s="1044"/>
      <c r="FG12" s="1044"/>
      <c r="FH12" s="1044"/>
      <c r="FI12" s="1044"/>
      <c r="FJ12" s="1044"/>
      <c r="FK12" s="1044"/>
      <c r="FL12" s="1044"/>
      <c r="FM12" s="1044"/>
      <c r="FN12" s="1044"/>
      <c r="FO12" s="1044"/>
      <c r="FP12" s="1044"/>
      <c r="FQ12" s="1044"/>
      <c r="FR12" s="1044"/>
      <c r="FS12" s="1044"/>
      <c r="FT12" s="1044"/>
      <c r="FU12" s="1044"/>
      <c r="FV12" s="1044"/>
      <c r="FW12" s="1044"/>
      <c r="FX12" s="1044"/>
      <c r="FY12" s="1044"/>
      <c r="FZ12" s="1044"/>
      <c r="GA12" s="1044"/>
      <c r="GB12" s="1044"/>
      <c r="GC12" s="1044"/>
      <c r="GD12" s="1044"/>
      <c r="GE12" s="1044"/>
      <c r="GF12" s="1044"/>
      <c r="GG12" s="1044"/>
      <c r="GH12" s="1044"/>
      <c r="GI12" s="1044"/>
      <c r="GJ12" s="1044"/>
      <c r="GK12" s="1044"/>
      <c r="GL12" s="1044"/>
      <c r="GM12" s="1044"/>
      <c r="GN12" s="1044"/>
      <c r="GO12" s="1044"/>
      <c r="GP12" s="1044"/>
      <c r="GQ12" s="1044"/>
      <c r="GR12" s="1044"/>
      <c r="GS12" s="1044"/>
      <c r="GT12" s="1044"/>
      <c r="GU12" s="1044"/>
      <c r="GV12" s="1044"/>
      <c r="GW12" s="1044"/>
      <c r="GX12" s="1044"/>
      <c r="GY12" s="1044"/>
      <c r="GZ12" s="1044"/>
      <c r="HA12" s="1044"/>
      <c r="HB12" s="1044"/>
      <c r="HC12" s="1044"/>
      <c r="HD12" s="1044"/>
      <c r="HE12" s="1044"/>
      <c r="HF12" s="1044"/>
      <c r="HG12" s="1044"/>
      <c r="HH12" s="1044"/>
      <c r="HI12" s="1044"/>
      <c r="HJ12" s="1044"/>
      <c r="HK12" s="1044"/>
      <c r="HL12" s="1044"/>
      <c r="HM12" s="1044"/>
      <c r="HN12" s="1044"/>
      <c r="HO12" s="1044"/>
      <c r="HP12" s="1044"/>
      <c r="HQ12" s="1044"/>
      <c r="HR12" s="1044"/>
      <c r="HS12" s="1044"/>
      <c r="HT12" s="1044"/>
      <c r="HU12" s="1044"/>
      <c r="HV12" s="1044"/>
      <c r="HW12" s="1044"/>
      <c r="HX12" s="1044"/>
      <c r="HY12" s="1044"/>
      <c r="HZ12" s="1044"/>
      <c r="IA12" s="1044"/>
      <c r="IB12" s="1044"/>
      <c r="IC12" s="1044"/>
      <c r="ID12" s="1044"/>
      <c r="IE12" s="1044"/>
      <c r="IF12" s="1044"/>
      <c r="IG12" s="1044"/>
      <c r="IH12" s="1044"/>
      <c r="II12" s="1044"/>
      <c r="IJ12" s="1044"/>
      <c r="IK12" s="1044"/>
      <c r="IL12" s="1044"/>
      <c r="IM12" s="1044"/>
      <c r="IN12" s="1044"/>
      <c r="IO12" s="1044"/>
      <c r="IP12" s="1044"/>
      <c r="IQ12" s="1044"/>
      <c r="IR12" s="1044"/>
      <c r="IS12" s="1044"/>
      <c r="IT12" s="1044"/>
      <c r="IU12" s="1044"/>
      <c r="IV12" s="1044"/>
    </row>
    <row r="13" spans="1:256" s="391" customFormat="1" ht="16.5" customHeight="1">
      <c r="A13" s="1035" t="s">
        <v>882</v>
      </c>
      <c r="B13" s="1023">
        <v>9</v>
      </c>
      <c r="C13" s="1036" t="s">
        <v>2627</v>
      </c>
      <c r="D13" s="1025"/>
      <c r="E13" s="1037" t="s">
        <v>2649</v>
      </c>
      <c r="F13" s="885" t="s">
        <v>39</v>
      </c>
      <c r="G13" s="885" t="s">
        <v>2650</v>
      </c>
      <c r="H13" s="885"/>
      <c r="I13" s="886" t="s">
        <v>2651</v>
      </c>
      <c r="J13" s="887"/>
      <c r="K13" s="1038">
        <v>63</v>
      </c>
      <c r="L13" s="889"/>
      <c r="M13" s="889">
        <v>27.111999999999998</v>
      </c>
      <c r="N13" s="889"/>
      <c r="O13" s="889">
        <v>29.5</v>
      </c>
      <c r="P13" s="889"/>
      <c r="Q13" s="877">
        <v>20.5</v>
      </c>
      <c r="R13" s="877"/>
      <c r="S13" s="1039">
        <f t="shared" si="0"/>
        <v>8.0949152542372935E-2</v>
      </c>
      <c r="T13" s="891"/>
      <c r="U13" s="877">
        <v>41</v>
      </c>
      <c r="V13" s="875"/>
      <c r="W13" s="891"/>
      <c r="X13" s="891">
        <v>41</v>
      </c>
      <c r="Y13" s="889"/>
      <c r="Z13" s="885"/>
      <c r="AA13" s="1028">
        <f t="shared" si="1"/>
        <v>8.6481111999999953</v>
      </c>
      <c r="AB13" s="1040"/>
      <c r="AC13" s="1041"/>
      <c r="AD13" s="1041"/>
      <c r="AE13" s="1041"/>
      <c r="AF13" s="1041"/>
      <c r="AG13" s="1042"/>
      <c r="AH13" s="1043"/>
      <c r="AI13" s="1043"/>
      <c r="AJ13" s="1043"/>
      <c r="AK13" s="1043"/>
      <c r="AL13" s="1043"/>
      <c r="AM13" s="1044"/>
      <c r="AN13" s="1044"/>
      <c r="AO13" s="1044"/>
      <c r="AP13" s="1044"/>
      <c r="AQ13" s="1044"/>
      <c r="AR13" s="1044"/>
      <c r="AS13" s="1044"/>
      <c r="AT13" s="1044"/>
      <c r="AU13" s="1044"/>
      <c r="AV13" s="1044"/>
      <c r="AW13" s="1044"/>
      <c r="AX13" s="1044"/>
      <c r="AY13" s="1044"/>
      <c r="AZ13" s="1044"/>
      <c r="BA13" s="1044"/>
      <c r="BB13" s="1044"/>
      <c r="BC13" s="1044"/>
      <c r="BD13" s="1044"/>
      <c r="BE13" s="1044"/>
      <c r="BF13" s="1044"/>
      <c r="BG13" s="1044"/>
      <c r="BH13" s="1044"/>
      <c r="BI13" s="1044"/>
      <c r="BJ13" s="1044"/>
      <c r="BK13" s="1044"/>
      <c r="BL13" s="1044"/>
      <c r="BM13" s="1044"/>
      <c r="BN13" s="1044"/>
      <c r="BO13" s="1044"/>
      <c r="BP13" s="1044"/>
      <c r="BQ13" s="1044"/>
      <c r="BR13" s="1044"/>
      <c r="BS13" s="1044"/>
      <c r="BT13" s="1044"/>
      <c r="BU13" s="1044"/>
      <c r="BV13" s="1044"/>
      <c r="BW13" s="1044"/>
      <c r="BX13" s="1044"/>
      <c r="BY13" s="1044"/>
      <c r="BZ13" s="1044"/>
      <c r="CA13" s="1044"/>
      <c r="CB13" s="1044"/>
      <c r="CC13" s="1044"/>
      <c r="CD13" s="1044"/>
      <c r="CE13" s="1044"/>
      <c r="CF13" s="1044"/>
      <c r="CG13" s="1044"/>
      <c r="CH13" s="1044"/>
      <c r="CI13" s="1044"/>
      <c r="CJ13" s="1044"/>
      <c r="CK13" s="1044"/>
      <c r="CL13" s="1044"/>
      <c r="CM13" s="1044"/>
      <c r="CN13" s="1044"/>
      <c r="CO13" s="1044"/>
      <c r="CP13" s="1044"/>
      <c r="CQ13" s="1044"/>
      <c r="CR13" s="1044"/>
      <c r="CS13" s="1044"/>
      <c r="CT13" s="1044"/>
      <c r="CU13" s="1044"/>
      <c r="CV13" s="1044"/>
      <c r="CW13" s="1044"/>
      <c r="CX13" s="1044"/>
      <c r="CY13" s="1044"/>
      <c r="CZ13" s="1044"/>
      <c r="DA13" s="1044"/>
      <c r="DB13" s="1044"/>
      <c r="DC13" s="1044"/>
      <c r="DD13" s="1044"/>
      <c r="DE13" s="1044"/>
      <c r="DF13" s="1044"/>
      <c r="DG13" s="1044"/>
      <c r="DH13" s="1044"/>
      <c r="DI13" s="1044"/>
      <c r="DJ13" s="1044"/>
      <c r="DK13" s="1044"/>
      <c r="DL13" s="1044"/>
      <c r="DM13" s="1044"/>
      <c r="DN13" s="1044"/>
      <c r="DO13" s="1044"/>
      <c r="DP13" s="1044"/>
      <c r="DQ13" s="1044"/>
      <c r="DR13" s="1044"/>
      <c r="DS13" s="1044"/>
      <c r="DT13" s="1044"/>
      <c r="DU13" s="1044"/>
      <c r="DV13" s="1044"/>
      <c r="DW13" s="1044"/>
      <c r="DX13" s="1044"/>
      <c r="DY13" s="1044"/>
      <c r="DZ13" s="1044"/>
      <c r="EA13" s="1044"/>
      <c r="EB13" s="1044"/>
      <c r="EC13" s="1044"/>
      <c r="ED13" s="1044"/>
      <c r="EE13" s="1044"/>
      <c r="EF13" s="1044"/>
      <c r="EG13" s="1044"/>
      <c r="EH13" s="1044"/>
      <c r="EI13" s="1044"/>
      <c r="EJ13" s="1044"/>
      <c r="EK13" s="1044"/>
      <c r="EL13" s="1044"/>
      <c r="EM13" s="1044"/>
      <c r="EN13" s="1044"/>
      <c r="EO13" s="1044"/>
      <c r="EP13" s="1044"/>
      <c r="EQ13" s="1044"/>
      <c r="ER13" s="1044"/>
      <c r="ES13" s="1044"/>
      <c r="ET13" s="1044"/>
      <c r="EU13" s="1044"/>
      <c r="EV13" s="1044"/>
      <c r="EW13" s="1044"/>
      <c r="EX13" s="1044"/>
      <c r="EY13" s="1044"/>
      <c r="EZ13" s="1044"/>
      <c r="FA13" s="1044"/>
      <c r="FB13" s="1044"/>
      <c r="FC13" s="1044"/>
      <c r="FD13" s="1044"/>
      <c r="FE13" s="1044"/>
      <c r="FF13" s="1044"/>
      <c r="FG13" s="1044"/>
      <c r="FH13" s="1044"/>
      <c r="FI13" s="1044"/>
      <c r="FJ13" s="1044"/>
      <c r="FK13" s="1044"/>
      <c r="FL13" s="1044"/>
      <c r="FM13" s="1044"/>
      <c r="FN13" s="1044"/>
      <c r="FO13" s="1044"/>
      <c r="FP13" s="1044"/>
      <c r="FQ13" s="1044"/>
      <c r="FR13" s="1044"/>
      <c r="FS13" s="1044"/>
      <c r="FT13" s="1044"/>
      <c r="FU13" s="1044"/>
      <c r="FV13" s="1044"/>
      <c r="FW13" s="1044"/>
      <c r="FX13" s="1044"/>
      <c r="FY13" s="1044"/>
      <c r="FZ13" s="1044"/>
      <c r="GA13" s="1044"/>
      <c r="GB13" s="1044"/>
      <c r="GC13" s="1044"/>
      <c r="GD13" s="1044"/>
      <c r="GE13" s="1044"/>
      <c r="GF13" s="1044"/>
      <c r="GG13" s="1044"/>
      <c r="GH13" s="1044"/>
      <c r="GI13" s="1044"/>
      <c r="GJ13" s="1044"/>
      <c r="GK13" s="1044"/>
      <c r="GL13" s="1044"/>
      <c r="GM13" s="1044"/>
      <c r="GN13" s="1044"/>
      <c r="GO13" s="1044"/>
      <c r="GP13" s="1044"/>
      <c r="GQ13" s="1044"/>
      <c r="GR13" s="1044"/>
      <c r="GS13" s="1044"/>
      <c r="GT13" s="1044"/>
      <c r="GU13" s="1044"/>
      <c r="GV13" s="1044"/>
      <c r="GW13" s="1044"/>
      <c r="GX13" s="1044"/>
      <c r="GY13" s="1044"/>
      <c r="GZ13" s="1044"/>
      <c r="HA13" s="1044"/>
      <c r="HB13" s="1044"/>
      <c r="HC13" s="1044"/>
      <c r="HD13" s="1044"/>
      <c r="HE13" s="1044"/>
      <c r="HF13" s="1044"/>
      <c r="HG13" s="1044"/>
      <c r="HH13" s="1044"/>
      <c r="HI13" s="1044"/>
      <c r="HJ13" s="1044"/>
      <c r="HK13" s="1044"/>
      <c r="HL13" s="1044"/>
      <c r="HM13" s="1044"/>
      <c r="HN13" s="1044"/>
      <c r="HO13" s="1044"/>
      <c r="HP13" s="1044"/>
      <c r="HQ13" s="1044"/>
      <c r="HR13" s="1044"/>
      <c r="HS13" s="1044"/>
      <c r="HT13" s="1044"/>
      <c r="HU13" s="1044"/>
      <c r="HV13" s="1044"/>
      <c r="HW13" s="1044"/>
      <c r="HX13" s="1044"/>
      <c r="HY13" s="1044"/>
      <c r="HZ13" s="1044"/>
      <c r="IA13" s="1044"/>
      <c r="IB13" s="1044"/>
      <c r="IC13" s="1044"/>
      <c r="ID13" s="1044"/>
      <c r="IE13" s="1044"/>
      <c r="IF13" s="1044"/>
      <c r="IG13" s="1044"/>
      <c r="IH13" s="1044"/>
      <c r="II13" s="1044"/>
      <c r="IJ13" s="1044"/>
      <c r="IK13" s="1044"/>
      <c r="IL13" s="1044"/>
      <c r="IM13" s="1044"/>
      <c r="IN13" s="1044"/>
      <c r="IO13" s="1044"/>
      <c r="IP13" s="1044"/>
      <c r="IQ13" s="1044"/>
      <c r="IR13" s="1044"/>
      <c r="IS13" s="1044"/>
      <c r="IT13" s="1044"/>
      <c r="IU13" s="1044"/>
      <c r="IV13" s="1044"/>
    </row>
    <row r="14" spans="1:256" s="391" customFormat="1" ht="16.5" customHeight="1">
      <c r="A14" s="1035" t="s">
        <v>882</v>
      </c>
      <c r="B14" s="1023">
        <v>10</v>
      </c>
      <c r="C14" s="1036" t="s">
        <v>2627</v>
      </c>
      <c r="D14" s="1025"/>
      <c r="E14" s="1037" t="s">
        <v>2649</v>
      </c>
      <c r="F14" s="885" t="s">
        <v>39</v>
      </c>
      <c r="G14" s="885" t="s">
        <v>2652</v>
      </c>
      <c r="H14" s="885"/>
      <c r="I14" s="886" t="s">
        <v>2653</v>
      </c>
      <c r="J14" s="887"/>
      <c r="K14" s="1038">
        <v>60</v>
      </c>
      <c r="L14" s="889"/>
      <c r="M14" s="889">
        <v>33.89</v>
      </c>
      <c r="N14" s="889"/>
      <c r="O14" s="889">
        <v>36.5</v>
      </c>
      <c r="P14" s="889"/>
      <c r="Q14" s="877">
        <v>20.5</v>
      </c>
      <c r="R14" s="877"/>
      <c r="S14" s="1039">
        <f t="shared" si="0"/>
        <v>7.1506849315068483E-2</v>
      </c>
      <c r="T14" s="891"/>
      <c r="U14" s="877">
        <v>41</v>
      </c>
      <c r="V14" s="875"/>
      <c r="W14" s="891"/>
      <c r="X14" s="891">
        <v>41</v>
      </c>
      <c r="Y14" s="889"/>
      <c r="Z14" s="885"/>
      <c r="AA14" s="1028">
        <f t="shared" si="1"/>
        <v>15.935138999999999</v>
      </c>
      <c r="AB14" s="1040"/>
      <c r="AC14" s="1041"/>
      <c r="AD14" s="1041"/>
      <c r="AE14" s="1041"/>
      <c r="AF14" s="1041"/>
      <c r="AG14" s="1042"/>
      <c r="AH14" s="1043"/>
      <c r="AI14" s="1043"/>
      <c r="AJ14" s="1043"/>
      <c r="AK14" s="1043"/>
      <c r="AL14" s="1043"/>
      <c r="AM14" s="1044"/>
      <c r="AN14" s="1044"/>
      <c r="AO14" s="1044"/>
      <c r="AP14" s="1044"/>
      <c r="AQ14" s="1044"/>
      <c r="AR14" s="1044"/>
      <c r="AS14" s="1044"/>
      <c r="AT14" s="1044"/>
      <c r="AU14" s="1044"/>
      <c r="AV14" s="1044"/>
      <c r="AW14" s="1044"/>
      <c r="AX14" s="1044"/>
      <c r="AY14" s="1044"/>
      <c r="AZ14" s="1044"/>
      <c r="BA14" s="1044"/>
      <c r="BB14" s="1044"/>
      <c r="BC14" s="1044"/>
      <c r="BD14" s="1044"/>
      <c r="BE14" s="1044"/>
      <c r="BF14" s="1044"/>
      <c r="BG14" s="1044"/>
      <c r="BH14" s="1044"/>
      <c r="BI14" s="1044"/>
      <c r="BJ14" s="1044"/>
      <c r="BK14" s="1044"/>
      <c r="BL14" s="1044"/>
      <c r="BM14" s="1044"/>
      <c r="BN14" s="1044"/>
      <c r="BO14" s="1044"/>
      <c r="BP14" s="1044"/>
      <c r="BQ14" s="1044"/>
      <c r="BR14" s="1044"/>
      <c r="BS14" s="1044"/>
      <c r="BT14" s="1044"/>
      <c r="BU14" s="1044"/>
      <c r="BV14" s="1044"/>
      <c r="BW14" s="1044"/>
      <c r="BX14" s="1044"/>
      <c r="BY14" s="1044"/>
      <c r="BZ14" s="1044"/>
      <c r="CA14" s="1044"/>
      <c r="CB14" s="1044"/>
      <c r="CC14" s="1044"/>
      <c r="CD14" s="1044"/>
      <c r="CE14" s="1044"/>
      <c r="CF14" s="1044"/>
      <c r="CG14" s="1044"/>
      <c r="CH14" s="1044"/>
      <c r="CI14" s="1044"/>
      <c r="CJ14" s="1044"/>
      <c r="CK14" s="1044"/>
      <c r="CL14" s="1044"/>
      <c r="CM14" s="1044"/>
      <c r="CN14" s="1044"/>
      <c r="CO14" s="1044"/>
      <c r="CP14" s="1044"/>
      <c r="CQ14" s="1044"/>
      <c r="CR14" s="1044"/>
      <c r="CS14" s="1044"/>
      <c r="CT14" s="1044"/>
      <c r="CU14" s="1044"/>
      <c r="CV14" s="1044"/>
      <c r="CW14" s="1044"/>
      <c r="CX14" s="1044"/>
      <c r="CY14" s="1044"/>
      <c r="CZ14" s="1044"/>
      <c r="DA14" s="1044"/>
      <c r="DB14" s="1044"/>
      <c r="DC14" s="1044"/>
      <c r="DD14" s="1044"/>
      <c r="DE14" s="1044"/>
      <c r="DF14" s="1044"/>
      <c r="DG14" s="1044"/>
      <c r="DH14" s="1044"/>
      <c r="DI14" s="1044"/>
      <c r="DJ14" s="1044"/>
      <c r="DK14" s="1044"/>
      <c r="DL14" s="1044"/>
      <c r="DM14" s="1044"/>
      <c r="DN14" s="1044"/>
      <c r="DO14" s="1044"/>
      <c r="DP14" s="1044"/>
      <c r="DQ14" s="1044"/>
      <c r="DR14" s="1044"/>
      <c r="DS14" s="1044"/>
      <c r="DT14" s="1044"/>
      <c r="DU14" s="1044"/>
      <c r="DV14" s="1044"/>
      <c r="DW14" s="1044"/>
      <c r="DX14" s="1044"/>
      <c r="DY14" s="1044"/>
      <c r="DZ14" s="1044"/>
      <c r="EA14" s="1044"/>
      <c r="EB14" s="1044"/>
      <c r="EC14" s="1044"/>
      <c r="ED14" s="1044"/>
      <c r="EE14" s="1044"/>
      <c r="EF14" s="1044"/>
      <c r="EG14" s="1044"/>
      <c r="EH14" s="1044"/>
      <c r="EI14" s="1044"/>
      <c r="EJ14" s="1044"/>
      <c r="EK14" s="1044"/>
      <c r="EL14" s="1044"/>
      <c r="EM14" s="1044"/>
      <c r="EN14" s="1044"/>
      <c r="EO14" s="1044"/>
      <c r="EP14" s="1044"/>
      <c r="EQ14" s="1044"/>
      <c r="ER14" s="1044"/>
      <c r="ES14" s="1044"/>
      <c r="ET14" s="1044"/>
      <c r="EU14" s="1044"/>
      <c r="EV14" s="1044"/>
      <c r="EW14" s="1044"/>
      <c r="EX14" s="1044"/>
      <c r="EY14" s="1044"/>
      <c r="EZ14" s="1044"/>
      <c r="FA14" s="1044"/>
      <c r="FB14" s="1044"/>
      <c r="FC14" s="1044"/>
      <c r="FD14" s="1044"/>
      <c r="FE14" s="1044"/>
      <c r="FF14" s="1044"/>
      <c r="FG14" s="1044"/>
      <c r="FH14" s="1044"/>
      <c r="FI14" s="1044"/>
      <c r="FJ14" s="1044"/>
      <c r="FK14" s="1044"/>
      <c r="FL14" s="1044"/>
      <c r="FM14" s="1044"/>
      <c r="FN14" s="1044"/>
      <c r="FO14" s="1044"/>
      <c r="FP14" s="1044"/>
      <c r="FQ14" s="1044"/>
      <c r="FR14" s="1044"/>
      <c r="FS14" s="1044"/>
      <c r="FT14" s="1044"/>
      <c r="FU14" s="1044"/>
      <c r="FV14" s="1044"/>
      <c r="FW14" s="1044"/>
      <c r="FX14" s="1044"/>
      <c r="FY14" s="1044"/>
      <c r="FZ14" s="1044"/>
      <c r="GA14" s="1044"/>
      <c r="GB14" s="1044"/>
      <c r="GC14" s="1044"/>
      <c r="GD14" s="1044"/>
      <c r="GE14" s="1044"/>
      <c r="GF14" s="1044"/>
      <c r="GG14" s="1044"/>
      <c r="GH14" s="1044"/>
      <c r="GI14" s="1044"/>
      <c r="GJ14" s="1044"/>
      <c r="GK14" s="1044"/>
      <c r="GL14" s="1044"/>
      <c r="GM14" s="1044"/>
      <c r="GN14" s="1044"/>
      <c r="GO14" s="1044"/>
      <c r="GP14" s="1044"/>
      <c r="GQ14" s="1044"/>
      <c r="GR14" s="1044"/>
      <c r="GS14" s="1044"/>
      <c r="GT14" s="1044"/>
      <c r="GU14" s="1044"/>
      <c r="GV14" s="1044"/>
      <c r="GW14" s="1044"/>
      <c r="GX14" s="1044"/>
      <c r="GY14" s="1044"/>
      <c r="GZ14" s="1044"/>
      <c r="HA14" s="1044"/>
      <c r="HB14" s="1044"/>
      <c r="HC14" s="1044"/>
      <c r="HD14" s="1044"/>
      <c r="HE14" s="1044"/>
      <c r="HF14" s="1044"/>
      <c r="HG14" s="1044"/>
      <c r="HH14" s="1044"/>
      <c r="HI14" s="1044"/>
      <c r="HJ14" s="1044"/>
      <c r="HK14" s="1044"/>
      <c r="HL14" s="1044"/>
      <c r="HM14" s="1044"/>
      <c r="HN14" s="1044"/>
      <c r="HO14" s="1044"/>
      <c r="HP14" s="1044"/>
      <c r="HQ14" s="1044"/>
      <c r="HR14" s="1044"/>
      <c r="HS14" s="1044"/>
      <c r="HT14" s="1044"/>
      <c r="HU14" s="1044"/>
      <c r="HV14" s="1044"/>
      <c r="HW14" s="1044"/>
      <c r="HX14" s="1044"/>
      <c r="HY14" s="1044"/>
      <c r="HZ14" s="1044"/>
      <c r="IA14" s="1044"/>
      <c r="IB14" s="1044"/>
      <c r="IC14" s="1044"/>
      <c r="ID14" s="1044"/>
      <c r="IE14" s="1044"/>
      <c r="IF14" s="1044"/>
      <c r="IG14" s="1044"/>
      <c r="IH14" s="1044"/>
      <c r="II14" s="1044"/>
      <c r="IJ14" s="1044"/>
      <c r="IK14" s="1044"/>
      <c r="IL14" s="1044"/>
      <c r="IM14" s="1044"/>
      <c r="IN14" s="1044"/>
      <c r="IO14" s="1044"/>
      <c r="IP14" s="1044"/>
      <c r="IQ14" s="1044"/>
      <c r="IR14" s="1044"/>
      <c r="IS14" s="1044"/>
      <c r="IT14" s="1044"/>
      <c r="IU14" s="1044"/>
      <c r="IV14" s="1044"/>
    </row>
    <row r="15" spans="1:256" s="391" customFormat="1" ht="16.5" customHeight="1">
      <c r="A15" s="1035" t="s">
        <v>882</v>
      </c>
      <c r="B15" s="1023">
        <v>11</v>
      </c>
      <c r="C15" s="1036" t="s">
        <v>2627</v>
      </c>
      <c r="D15" s="1025"/>
      <c r="E15" s="1037" t="s">
        <v>2649</v>
      </c>
      <c r="F15" s="885" t="s">
        <v>39</v>
      </c>
      <c r="G15" s="885" t="s">
        <v>2654</v>
      </c>
      <c r="H15" s="885"/>
      <c r="I15" s="886" t="s">
        <v>2655</v>
      </c>
      <c r="J15" s="887"/>
      <c r="K15" s="1038">
        <v>24</v>
      </c>
      <c r="L15" s="889"/>
      <c r="M15" s="889">
        <v>33.89</v>
      </c>
      <c r="N15" s="889"/>
      <c r="O15" s="889">
        <v>36.5</v>
      </c>
      <c r="P15" s="889"/>
      <c r="Q15" s="877">
        <v>20.5</v>
      </c>
      <c r="R15" s="877"/>
      <c r="S15" s="1039">
        <f t="shared" si="0"/>
        <v>7.1506849315068483E-2</v>
      </c>
      <c r="T15" s="891"/>
      <c r="U15" s="877">
        <v>41</v>
      </c>
      <c r="V15" s="875"/>
      <c r="W15" s="891"/>
      <c r="X15" s="891">
        <v>41</v>
      </c>
      <c r="Y15" s="889"/>
      <c r="Z15" s="885"/>
      <c r="AA15" s="1028">
        <f t="shared" si="1"/>
        <v>15.935138999999999</v>
      </c>
      <c r="AB15" s="1040"/>
      <c r="AC15" s="1041"/>
      <c r="AD15" s="1041"/>
      <c r="AE15" s="1041"/>
      <c r="AF15" s="1041"/>
      <c r="AG15" s="1042"/>
      <c r="AH15" s="1043"/>
      <c r="AI15" s="1043"/>
      <c r="AJ15" s="1043"/>
      <c r="AK15" s="1043"/>
      <c r="AL15" s="1043"/>
      <c r="AM15" s="1044"/>
      <c r="AN15" s="1044"/>
      <c r="AO15" s="1044"/>
      <c r="AP15" s="1044"/>
      <c r="AQ15" s="1044"/>
      <c r="AR15" s="1044"/>
      <c r="AS15" s="1044"/>
      <c r="AT15" s="1044"/>
      <c r="AU15" s="1044"/>
      <c r="AV15" s="1044"/>
      <c r="AW15" s="1044"/>
      <c r="AX15" s="1044"/>
      <c r="AY15" s="1044"/>
      <c r="AZ15" s="1044"/>
      <c r="BA15" s="1044"/>
      <c r="BB15" s="1044"/>
      <c r="BC15" s="1044"/>
      <c r="BD15" s="1044"/>
      <c r="BE15" s="1044"/>
      <c r="BF15" s="1044"/>
      <c r="BG15" s="1044"/>
      <c r="BH15" s="1044"/>
      <c r="BI15" s="1044"/>
      <c r="BJ15" s="1044"/>
      <c r="BK15" s="1044"/>
      <c r="BL15" s="1044"/>
      <c r="BM15" s="1044"/>
      <c r="BN15" s="1044"/>
      <c r="BO15" s="1044"/>
      <c r="BP15" s="1044"/>
      <c r="BQ15" s="1044"/>
      <c r="BR15" s="1044"/>
      <c r="BS15" s="1044"/>
      <c r="BT15" s="1044"/>
      <c r="BU15" s="1044"/>
      <c r="BV15" s="1044"/>
      <c r="BW15" s="1044"/>
      <c r="BX15" s="1044"/>
      <c r="BY15" s="1044"/>
      <c r="BZ15" s="1044"/>
      <c r="CA15" s="1044"/>
      <c r="CB15" s="1044"/>
      <c r="CC15" s="1044"/>
      <c r="CD15" s="1044"/>
      <c r="CE15" s="1044"/>
      <c r="CF15" s="1044"/>
      <c r="CG15" s="1044"/>
      <c r="CH15" s="1044"/>
      <c r="CI15" s="1044"/>
      <c r="CJ15" s="1044"/>
      <c r="CK15" s="1044"/>
      <c r="CL15" s="1044"/>
      <c r="CM15" s="1044"/>
      <c r="CN15" s="1044"/>
      <c r="CO15" s="1044"/>
      <c r="CP15" s="1044"/>
      <c r="CQ15" s="1044"/>
      <c r="CR15" s="1044"/>
      <c r="CS15" s="1044"/>
      <c r="CT15" s="1044"/>
      <c r="CU15" s="1044"/>
      <c r="CV15" s="1044"/>
      <c r="CW15" s="1044"/>
      <c r="CX15" s="1044"/>
      <c r="CY15" s="1044"/>
      <c r="CZ15" s="1044"/>
      <c r="DA15" s="1044"/>
      <c r="DB15" s="1044"/>
      <c r="DC15" s="1044"/>
      <c r="DD15" s="1044"/>
      <c r="DE15" s="1044"/>
      <c r="DF15" s="1044"/>
      <c r="DG15" s="1044"/>
      <c r="DH15" s="1044"/>
      <c r="DI15" s="1044"/>
      <c r="DJ15" s="1044"/>
      <c r="DK15" s="1044"/>
      <c r="DL15" s="1044"/>
      <c r="DM15" s="1044"/>
      <c r="DN15" s="1044"/>
      <c r="DO15" s="1044"/>
      <c r="DP15" s="1044"/>
      <c r="DQ15" s="1044"/>
      <c r="DR15" s="1044"/>
      <c r="DS15" s="1044"/>
      <c r="DT15" s="1044"/>
      <c r="DU15" s="1044"/>
      <c r="DV15" s="1044"/>
      <c r="DW15" s="1044"/>
      <c r="DX15" s="1044"/>
      <c r="DY15" s="1044"/>
      <c r="DZ15" s="1044"/>
      <c r="EA15" s="1044"/>
      <c r="EB15" s="1044"/>
      <c r="EC15" s="1044"/>
      <c r="ED15" s="1044"/>
      <c r="EE15" s="1044"/>
      <c r="EF15" s="1044"/>
      <c r="EG15" s="1044"/>
      <c r="EH15" s="1044"/>
      <c r="EI15" s="1044"/>
      <c r="EJ15" s="1044"/>
      <c r="EK15" s="1044"/>
      <c r="EL15" s="1044"/>
      <c r="EM15" s="1044"/>
      <c r="EN15" s="1044"/>
      <c r="EO15" s="1044"/>
      <c r="EP15" s="1044"/>
      <c r="EQ15" s="1044"/>
      <c r="ER15" s="1044"/>
      <c r="ES15" s="1044"/>
      <c r="ET15" s="1044"/>
      <c r="EU15" s="1044"/>
      <c r="EV15" s="1044"/>
      <c r="EW15" s="1044"/>
      <c r="EX15" s="1044"/>
      <c r="EY15" s="1044"/>
      <c r="EZ15" s="1044"/>
      <c r="FA15" s="1044"/>
      <c r="FB15" s="1044"/>
      <c r="FC15" s="1044"/>
      <c r="FD15" s="1044"/>
      <c r="FE15" s="1044"/>
      <c r="FF15" s="1044"/>
      <c r="FG15" s="1044"/>
      <c r="FH15" s="1044"/>
      <c r="FI15" s="1044"/>
      <c r="FJ15" s="1044"/>
      <c r="FK15" s="1044"/>
      <c r="FL15" s="1044"/>
      <c r="FM15" s="1044"/>
      <c r="FN15" s="1044"/>
      <c r="FO15" s="1044"/>
      <c r="FP15" s="1044"/>
      <c r="FQ15" s="1044"/>
      <c r="FR15" s="1044"/>
      <c r="FS15" s="1044"/>
      <c r="FT15" s="1044"/>
      <c r="FU15" s="1044"/>
      <c r="FV15" s="1044"/>
      <c r="FW15" s="1044"/>
      <c r="FX15" s="1044"/>
      <c r="FY15" s="1044"/>
      <c r="FZ15" s="1044"/>
      <c r="GA15" s="1044"/>
      <c r="GB15" s="1044"/>
      <c r="GC15" s="1044"/>
      <c r="GD15" s="1044"/>
      <c r="GE15" s="1044"/>
      <c r="GF15" s="1044"/>
      <c r="GG15" s="1044"/>
      <c r="GH15" s="1044"/>
      <c r="GI15" s="1044"/>
      <c r="GJ15" s="1044"/>
      <c r="GK15" s="1044"/>
      <c r="GL15" s="1044"/>
      <c r="GM15" s="1044"/>
      <c r="GN15" s="1044"/>
      <c r="GO15" s="1044"/>
      <c r="GP15" s="1044"/>
      <c r="GQ15" s="1044"/>
      <c r="GR15" s="1044"/>
      <c r="GS15" s="1044"/>
      <c r="GT15" s="1044"/>
      <c r="GU15" s="1044"/>
      <c r="GV15" s="1044"/>
      <c r="GW15" s="1044"/>
      <c r="GX15" s="1044"/>
      <c r="GY15" s="1044"/>
      <c r="GZ15" s="1044"/>
      <c r="HA15" s="1044"/>
      <c r="HB15" s="1044"/>
      <c r="HC15" s="1044"/>
      <c r="HD15" s="1044"/>
      <c r="HE15" s="1044"/>
      <c r="HF15" s="1044"/>
      <c r="HG15" s="1044"/>
      <c r="HH15" s="1044"/>
      <c r="HI15" s="1044"/>
      <c r="HJ15" s="1044"/>
      <c r="HK15" s="1044"/>
      <c r="HL15" s="1044"/>
      <c r="HM15" s="1044"/>
      <c r="HN15" s="1044"/>
      <c r="HO15" s="1044"/>
      <c r="HP15" s="1044"/>
      <c r="HQ15" s="1044"/>
      <c r="HR15" s="1044"/>
      <c r="HS15" s="1044"/>
      <c r="HT15" s="1044"/>
      <c r="HU15" s="1044"/>
      <c r="HV15" s="1044"/>
      <c r="HW15" s="1044"/>
      <c r="HX15" s="1044"/>
      <c r="HY15" s="1044"/>
      <c r="HZ15" s="1044"/>
      <c r="IA15" s="1044"/>
      <c r="IB15" s="1044"/>
      <c r="IC15" s="1044"/>
      <c r="ID15" s="1044"/>
      <c r="IE15" s="1044"/>
      <c r="IF15" s="1044"/>
      <c r="IG15" s="1044"/>
      <c r="IH15" s="1044"/>
      <c r="II15" s="1044"/>
      <c r="IJ15" s="1044"/>
      <c r="IK15" s="1044"/>
      <c r="IL15" s="1044"/>
      <c r="IM15" s="1044"/>
      <c r="IN15" s="1044"/>
      <c r="IO15" s="1044"/>
      <c r="IP15" s="1044"/>
      <c r="IQ15" s="1044"/>
      <c r="IR15" s="1044"/>
      <c r="IS15" s="1044"/>
      <c r="IT15" s="1044"/>
      <c r="IU15" s="1044"/>
      <c r="IV15" s="1044"/>
    </row>
    <row r="16" spans="1:256" s="391" customFormat="1" ht="16.5" customHeight="1">
      <c r="A16" s="1035" t="s">
        <v>882</v>
      </c>
      <c r="B16" s="1023">
        <v>12</v>
      </c>
      <c r="C16" s="1036" t="s">
        <v>2627</v>
      </c>
      <c r="D16" s="1025"/>
      <c r="E16" s="1037" t="s">
        <v>2649</v>
      </c>
      <c r="F16" s="885" t="s">
        <v>39</v>
      </c>
      <c r="G16" s="885" t="s">
        <v>2656</v>
      </c>
      <c r="H16" s="885"/>
      <c r="I16" s="886" t="s">
        <v>2657</v>
      </c>
      <c r="J16" s="887"/>
      <c r="K16" s="1038">
        <v>48</v>
      </c>
      <c r="L16" s="889"/>
      <c r="M16" s="889">
        <v>27.111999999999998</v>
      </c>
      <c r="N16" s="889"/>
      <c r="O16" s="889">
        <v>29.5</v>
      </c>
      <c r="P16" s="889"/>
      <c r="Q16" s="877">
        <v>20.5</v>
      </c>
      <c r="R16" s="877"/>
      <c r="S16" s="1039">
        <f t="shared" si="0"/>
        <v>8.0949152542372935E-2</v>
      </c>
      <c r="T16" s="891"/>
      <c r="U16" s="877">
        <v>41</v>
      </c>
      <c r="V16" s="875"/>
      <c r="W16" s="891"/>
      <c r="X16" s="891">
        <v>41</v>
      </c>
      <c r="Y16" s="889"/>
      <c r="Z16" s="885"/>
      <c r="AA16" s="1028">
        <f t="shared" si="1"/>
        <v>8.6481111999999953</v>
      </c>
      <c r="AB16" s="1040"/>
      <c r="AC16" s="1041"/>
      <c r="AD16" s="1041"/>
      <c r="AE16" s="1041"/>
      <c r="AF16" s="1041"/>
      <c r="AG16" s="1042"/>
      <c r="AH16" s="1043"/>
      <c r="AI16" s="1043"/>
      <c r="AJ16" s="1043"/>
      <c r="AK16" s="1043"/>
      <c r="AL16" s="1043"/>
      <c r="AM16" s="1044"/>
      <c r="AN16" s="1044"/>
      <c r="AO16" s="1044"/>
      <c r="AP16" s="1044"/>
      <c r="AQ16" s="1044"/>
      <c r="AR16" s="1044"/>
      <c r="AS16" s="1044"/>
      <c r="AT16" s="1044"/>
      <c r="AU16" s="1044"/>
      <c r="AV16" s="1044"/>
      <c r="AW16" s="1044"/>
      <c r="AX16" s="1044"/>
      <c r="AY16" s="1044"/>
      <c r="AZ16" s="1044"/>
      <c r="BA16" s="1044"/>
      <c r="BB16" s="1044"/>
      <c r="BC16" s="1044"/>
      <c r="BD16" s="1044"/>
      <c r="BE16" s="1044"/>
      <c r="BF16" s="1044"/>
      <c r="BG16" s="1044"/>
      <c r="BH16" s="1044"/>
      <c r="BI16" s="1044"/>
      <c r="BJ16" s="1044"/>
      <c r="BK16" s="1044"/>
      <c r="BL16" s="1044"/>
      <c r="BM16" s="1044"/>
      <c r="BN16" s="1044"/>
      <c r="BO16" s="1044"/>
      <c r="BP16" s="1044"/>
      <c r="BQ16" s="1044"/>
      <c r="BR16" s="1044"/>
      <c r="BS16" s="1044"/>
      <c r="BT16" s="1044"/>
      <c r="BU16" s="1044"/>
      <c r="BV16" s="1044"/>
      <c r="BW16" s="1044"/>
      <c r="BX16" s="1044"/>
      <c r="BY16" s="1044"/>
      <c r="BZ16" s="1044"/>
      <c r="CA16" s="1044"/>
      <c r="CB16" s="1044"/>
      <c r="CC16" s="1044"/>
      <c r="CD16" s="1044"/>
      <c r="CE16" s="1044"/>
      <c r="CF16" s="1044"/>
      <c r="CG16" s="1044"/>
      <c r="CH16" s="1044"/>
      <c r="CI16" s="1044"/>
      <c r="CJ16" s="1044"/>
      <c r="CK16" s="1044"/>
      <c r="CL16" s="1044"/>
      <c r="CM16" s="1044"/>
      <c r="CN16" s="1044"/>
      <c r="CO16" s="1044"/>
      <c r="CP16" s="1044"/>
      <c r="CQ16" s="1044"/>
      <c r="CR16" s="1044"/>
      <c r="CS16" s="1044"/>
      <c r="CT16" s="1044"/>
      <c r="CU16" s="1044"/>
      <c r="CV16" s="1044"/>
      <c r="CW16" s="1044"/>
      <c r="CX16" s="1044"/>
      <c r="CY16" s="1044"/>
      <c r="CZ16" s="1044"/>
      <c r="DA16" s="1044"/>
      <c r="DB16" s="1044"/>
      <c r="DC16" s="1044"/>
      <c r="DD16" s="1044"/>
      <c r="DE16" s="1044"/>
      <c r="DF16" s="1044"/>
      <c r="DG16" s="1044"/>
      <c r="DH16" s="1044"/>
      <c r="DI16" s="1044"/>
      <c r="DJ16" s="1044"/>
      <c r="DK16" s="1044"/>
      <c r="DL16" s="1044"/>
      <c r="DM16" s="1044"/>
      <c r="DN16" s="1044"/>
      <c r="DO16" s="1044"/>
      <c r="DP16" s="1044"/>
      <c r="DQ16" s="1044"/>
      <c r="DR16" s="1044"/>
      <c r="DS16" s="1044"/>
      <c r="DT16" s="1044"/>
      <c r="DU16" s="1044"/>
      <c r="DV16" s="1044"/>
      <c r="DW16" s="1044"/>
      <c r="DX16" s="1044"/>
      <c r="DY16" s="1044"/>
      <c r="DZ16" s="1044"/>
      <c r="EA16" s="1044"/>
      <c r="EB16" s="1044"/>
      <c r="EC16" s="1044"/>
      <c r="ED16" s="1044"/>
      <c r="EE16" s="1044"/>
      <c r="EF16" s="1044"/>
      <c r="EG16" s="1044"/>
      <c r="EH16" s="1044"/>
      <c r="EI16" s="1044"/>
      <c r="EJ16" s="1044"/>
      <c r="EK16" s="1044"/>
      <c r="EL16" s="1044"/>
      <c r="EM16" s="1044"/>
      <c r="EN16" s="1044"/>
      <c r="EO16" s="1044"/>
      <c r="EP16" s="1044"/>
      <c r="EQ16" s="1044"/>
      <c r="ER16" s="1044"/>
      <c r="ES16" s="1044"/>
      <c r="ET16" s="1044"/>
      <c r="EU16" s="1044"/>
      <c r="EV16" s="1044"/>
      <c r="EW16" s="1044"/>
      <c r="EX16" s="1044"/>
      <c r="EY16" s="1044"/>
      <c r="EZ16" s="1044"/>
      <c r="FA16" s="1044"/>
      <c r="FB16" s="1044"/>
      <c r="FC16" s="1044"/>
      <c r="FD16" s="1044"/>
      <c r="FE16" s="1044"/>
      <c r="FF16" s="1044"/>
      <c r="FG16" s="1044"/>
      <c r="FH16" s="1044"/>
      <c r="FI16" s="1044"/>
      <c r="FJ16" s="1044"/>
      <c r="FK16" s="1044"/>
      <c r="FL16" s="1044"/>
      <c r="FM16" s="1044"/>
      <c r="FN16" s="1044"/>
      <c r="FO16" s="1044"/>
      <c r="FP16" s="1044"/>
      <c r="FQ16" s="1044"/>
      <c r="FR16" s="1044"/>
      <c r="FS16" s="1044"/>
      <c r="FT16" s="1044"/>
      <c r="FU16" s="1044"/>
      <c r="FV16" s="1044"/>
      <c r="FW16" s="1044"/>
      <c r="FX16" s="1044"/>
      <c r="FY16" s="1044"/>
      <c r="FZ16" s="1044"/>
      <c r="GA16" s="1044"/>
      <c r="GB16" s="1044"/>
      <c r="GC16" s="1044"/>
      <c r="GD16" s="1044"/>
      <c r="GE16" s="1044"/>
      <c r="GF16" s="1044"/>
      <c r="GG16" s="1044"/>
      <c r="GH16" s="1044"/>
      <c r="GI16" s="1044"/>
      <c r="GJ16" s="1044"/>
      <c r="GK16" s="1044"/>
      <c r="GL16" s="1044"/>
      <c r="GM16" s="1044"/>
      <c r="GN16" s="1044"/>
      <c r="GO16" s="1044"/>
      <c r="GP16" s="1044"/>
      <c r="GQ16" s="1044"/>
      <c r="GR16" s="1044"/>
      <c r="GS16" s="1044"/>
      <c r="GT16" s="1044"/>
      <c r="GU16" s="1044"/>
      <c r="GV16" s="1044"/>
      <c r="GW16" s="1044"/>
      <c r="GX16" s="1044"/>
      <c r="GY16" s="1044"/>
      <c r="GZ16" s="1044"/>
      <c r="HA16" s="1044"/>
      <c r="HB16" s="1044"/>
      <c r="HC16" s="1044"/>
      <c r="HD16" s="1044"/>
      <c r="HE16" s="1044"/>
      <c r="HF16" s="1044"/>
      <c r="HG16" s="1044"/>
      <c r="HH16" s="1044"/>
      <c r="HI16" s="1044"/>
      <c r="HJ16" s="1044"/>
      <c r="HK16" s="1044"/>
      <c r="HL16" s="1044"/>
      <c r="HM16" s="1044"/>
      <c r="HN16" s="1044"/>
      <c r="HO16" s="1044"/>
      <c r="HP16" s="1044"/>
      <c r="HQ16" s="1044"/>
      <c r="HR16" s="1044"/>
      <c r="HS16" s="1044"/>
      <c r="HT16" s="1044"/>
      <c r="HU16" s="1044"/>
      <c r="HV16" s="1044"/>
      <c r="HW16" s="1044"/>
      <c r="HX16" s="1044"/>
      <c r="HY16" s="1044"/>
      <c r="HZ16" s="1044"/>
      <c r="IA16" s="1044"/>
      <c r="IB16" s="1044"/>
      <c r="IC16" s="1044"/>
      <c r="ID16" s="1044"/>
      <c r="IE16" s="1044"/>
      <c r="IF16" s="1044"/>
      <c r="IG16" s="1044"/>
      <c r="IH16" s="1044"/>
      <c r="II16" s="1044"/>
      <c r="IJ16" s="1044"/>
      <c r="IK16" s="1044"/>
      <c r="IL16" s="1044"/>
      <c r="IM16" s="1044"/>
      <c r="IN16" s="1044"/>
      <c r="IO16" s="1044"/>
      <c r="IP16" s="1044"/>
      <c r="IQ16" s="1044"/>
      <c r="IR16" s="1044"/>
      <c r="IS16" s="1044"/>
      <c r="IT16" s="1044"/>
      <c r="IU16" s="1044"/>
      <c r="IV16" s="1044"/>
    </row>
    <row r="17" spans="1:256" s="391" customFormat="1" ht="16.5" customHeight="1">
      <c r="A17" s="1035" t="s">
        <v>882</v>
      </c>
      <c r="B17" s="1023">
        <v>13</v>
      </c>
      <c r="C17" s="1036" t="s">
        <v>2627</v>
      </c>
      <c r="D17" s="1025"/>
      <c r="E17" s="1037" t="s">
        <v>2649</v>
      </c>
      <c r="F17" s="885" t="s">
        <v>39</v>
      </c>
      <c r="G17" s="885" t="s">
        <v>2658</v>
      </c>
      <c r="H17" s="885"/>
      <c r="I17" s="886" t="s">
        <v>2659</v>
      </c>
      <c r="J17" s="887"/>
      <c r="K17" s="1038">
        <v>24</v>
      </c>
      <c r="L17" s="889"/>
      <c r="M17" s="889">
        <v>18.172999999999998</v>
      </c>
      <c r="N17" s="889"/>
      <c r="O17" s="889">
        <v>22.9</v>
      </c>
      <c r="P17" s="889"/>
      <c r="Q17" s="877">
        <v>12.5</v>
      </c>
      <c r="R17" s="877"/>
      <c r="S17" s="1039">
        <f t="shared" si="0"/>
        <v>0.20641921397379914</v>
      </c>
      <c r="T17" s="891"/>
      <c r="U17" s="877">
        <v>24.9</v>
      </c>
      <c r="V17" s="875"/>
      <c r="W17" s="891"/>
      <c r="X17" s="891">
        <v>24.9</v>
      </c>
      <c r="Y17" s="889" t="s">
        <v>2636</v>
      </c>
      <c r="Z17" s="885"/>
      <c r="AA17" s="1028">
        <f t="shared" si="1"/>
        <v>7.037792299999996</v>
      </c>
      <c r="AB17" s="1040"/>
      <c r="AC17" s="1041"/>
      <c r="AD17" s="1041"/>
      <c r="AE17" s="1041"/>
      <c r="AF17" s="1041"/>
      <c r="AG17" s="1042"/>
      <c r="AH17" s="1043"/>
      <c r="AI17" s="1043"/>
      <c r="AJ17" s="1043"/>
      <c r="AK17" s="1043"/>
      <c r="AL17" s="1043"/>
      <c r="AM17" s="1044"/>
      <c r="AN17" s="1044"/>
      <c r="AO17" s="1044"/>
      <c r="AP17" s="1044"/>
      <c r="AQ17" s="1044"/>
      <c r="AR17" s="1044"/>
      <c r="AS17" s="1044"/>
      <c r="AT17" s="1044"/>
      <c r="AU17" s="1044"/>
      <c r="AV17" s="1044"/>
      <c r="AW17" s="1044"/>
      <c r="AX17" s="1044"/>
      <c r="AY17" s="1044"/>
      <c r="AZ17" s="1044"/>
      <c r="BA17" s="1044"/>
      <c r="BB17" s="1044"/>
      <c r="BC17" s="1044"/>
      <c r="BD17" s="1044"/>
      <c r="BE17" s="1044"/>
      <c r="BF17" s="1044"/>
      <c r="BG17" s="1044"/>
      <c r="BH17" s="1044"/>
      <c r="BI17" s="1044"/>
      <c r="BJ17" s="1044"/>
      <c r="BK17" s="1044"/>
      <c r="BL17" s="1044"/>
      <c r="BM17" s="1044"/>
      <c r="BN17" s="1044"/>
      <c r="BO17" s="1044"/>
      <c r="BP17" s="1044"/>
      <c r="BQ17" s="1044"/>
      <c r="BR17" s="1044"/>
      <c r="BS17" s="1044"/>
      <c r="BT17" s="1044"/>
      <c r="BU17" s="1044"/>
      <c r="BV17" s="1044"/>
      <c r="BW17" s="1044"/>
      <c r="BX17" s="1044"/>
      <c r="BY17" s="1044"/>
      <c r="BZ17" s="1044"/>
      <c r="CA17" s="1044"/>
      <c r="CB17" s="1044"/>
      <c r="CC17" s="1044"/>
      <c r="CD17" s="1044"/>
      <c r="CE17" s="1044"/>
      <c r="CF17" s="1044"/>
      <c r="CG17" s="1044"/>
      <c r="CH17" s="1044"/>
      <c r="CI17" s="1044"/>
      <c r="CJ17" s="1044"/>
      <c r="CK17" s="1044"/>
      <c r="CL17" s="1044"/>
      <c r="CM17" s="1044"/>
      <c r="CN17" s="1044"/>
      <c r="CO17" s="1044"/>
      <c r="CP17" s="1044"/>
      <c r="CQ17" s="1044"/>
      <c r="CR17" s="1044"/>
      <c r="CS17" s="1044"/>
      <c r="CT17" s="1044"/>
      <c r="CU17" s="1044"/>
      <c r="CV17" s="1044"/>
      <c r="CW17" s="1044"/>
      <c r="CX17" s="1044"/>
      <c r="CY17" s="1044"/>
      <c r="CZ17" s="1044"/>
      <c r="DA17" s="1044"/>
      <c r="DB17" s="1044"/>
      <c r="DC17" s="1044"/>
      <c r="DD17" s="1044"/>
      <c r="DE17" s="1044"/>
      <c r="DF17" s="1044"/>
      <c r="DG17" s="1044"/>
      <c r="DH17" s="1044"/>
      <c r="DI17" s="1044"/>
      <c r="DJ17" s="1044"/>
      <c r="DK17" s="1044"/>
      <c r="DL17" s="1044"/>
      <c r="DM17" s="1044"/>
      <c r="DN17" s="1044"/>
      <c r="DO17" s="1044"/>
      <c r="DP17" s="1044"/>
      <c r="DQ17" s="1044"/>
      <c r="DR17" s="1044"/>
      <c r="DS17" s="1044"/>
      <c r="DT17" s="1044"/>
      <c r="DU17" s="1044"/>
      <c r="DV17" s="1044"/>
      <c r="DW17" s="1044"/>
      <c r="DX17" s="1044"/>
      <c r="DY17" s="1044"/>
      <c r="DZ17" s="1044"/>
      <c r="EA17" s="1044"/>
      <c r="EB17" s="1044"/>
      <c r="EC17" s="1044"/>
      <c r="ED17" s="1044"/>
      <c r="EE17" s="1044"/>
      <c r="EF17" s="1044"/>
      <c r="EG17" s="1044"/>
      <c r="EH17" s="1044"/>
      <c r="EI17" s="1044"/>
      <c r="EJ17" s="1044"/>
      <c r="EK17" s="1044"/>
      <c r="EL17" s="1044"/>
      <c r="EM17" s="1044"/>
      <c r="EN17" s="1044"/>
      <c r="EO17" s="1044"/>
      <c r="EP17" s="1044"/>
      <c r="EQ17" s="1044"/>
      <c r="ER17" s="1044"/>
      <c r="ES17" s="1044"/>
      <c r="ET17" s="1044"/>
      <c r="EU17" s="1044"/>
      <c r="EV17" s="1044"/>
      <c r="EW17" s="1044"/>
      <c r="EX17" s="1044"/>
      <c r="EY17" s="1044"/>
      <c r="EZ17" s="1044"/>
      <c r="FA17" s="1044"/>
      <c r="FB17" s="1044"/>
      <c r="FC17" s="1044"/>
      <c r="FD17" s="1044"/>
      <c r="FE17" s="1044"/>
      <c r="FF17" s="1044"/>
      <c r="FG17" s="1044"/>
      <c r="FH17" s="1044"/>
      <c r="FI17" s="1044"/>
      <c r="FJ17" s="1044"/>
      <c r="FK17" s="1044"/>
      <c r="FL17" s="1044"/>
      <c r="FM17" s="1044"/>
      <c r="FN17" s="1044"/>
      <c r="FO17" s="1044"/>
      <c r="FP17" s="1044"/>
      <c r="FQ17" s="1044"/>
      <c r="FR17" s="1044"/>
      <c r="FS17" s="1044"/>
      <c r="FT17" s="1044"/>
      <c r="FU17" s="1044"/>
      <c r="FV17" s="1044"/>
      <c r="FW17" s="1044"/>
      <c r="FX17" s="1044"/>
      <c r="FY17" s="1044"/>
      <c r="FZ17" s="1044"/>
      <c r="GA17" s="1044"/>
      <c r="GB17" s="1044"/>
      <c r="GC17" s="1044"/>
      <c r="GD17" s="1044"/>
      <c r="GE17" s="1044"/>
      <c r="GF17" s="1044"/>
      <c r="GG17" s="1044"/>
      <c r="GH17" s="1044"/>
      <c r="GI17" s="1044"/>
      <c r="GJ17" s="1044"/>
      <c r="GK17" s="1044"/>
      <c r="GL17" s="1044"/>
      <c r="GM17" s="1044"/>
      <c r="GN17" s="1044"/>
      <c r="GO17" s="1044"/>
      <c r="GP17" s="1044"/>
      <c r="GQ17" s="1044"/>
      <c r="GR17" s="1044"/>
      <c r="GS17" s="1044"/>
      <c r="GT17" s="1044"/>
      <c r="GU17" s="1044"/>
      <c r="GV17" s="1044"/>
      <c r="GW17" s="1044"/>
      <c r="GX17" s="1044"/>
      <c r="GY17" s="1044"/>
      <c r="GZ17" s="1044"/>
      <c r="HA17" s="1044"/>
      <c r="HB17" s="1044"/>
      <c r="HC17" s="1044"/>
      <c r="HD17" s="1044"/>
      <c r="HE17" s="1044"/>
      <c r="HF17" s="1044"/>
      <c r="HG17" s="1044"/>
      <c r="HH17" s="1044"/>
      <c r="HI17" s="1044"/>
      <c r="HJ17" s="1044"/>
      <c r="HK17" s="1044"/>
      <c r="HL17" s="1044"/>
      <c r="HM17" s="1044"/>
      <c r="HN17" s="1044"/>
      <c r="HO17" s="1044"/>
      <c r="HP17" s="1044"/>
      <c r="HQ17" s="1044"/>
      <c r="HR17" s="1044"/>
      <c r="HS17" s="1044"/>
      <c r="HT17" s="1044"/>
      <c r="HU17" s="1044"/>
      <c r="HV17" s="1044"/>
      <c r="HW17" s="1044"/>
      <c r="HX17" s="1044"/>
      <c r="HY17" s="1044"/>
      <c r="HZ17" s="1044"/>
      <c r="IA17" s="1044"/>
      <c r="IB17" s="1044"/>
      <c r="IC17" s="1044"/>
      <c r="ID17" s="1044"/>
      <c r="IE17" s="1044"/>
      <c r="IF17" s="1044"/>
      <c r="IG17" s="1044"/>
      <c r="IH17" s="1044"/>
      <c r="II17" s="1044"/>
      <c r="IJ17" s="1044"/>
      <c r="IK17" s="1044"/>
      <c r="IL17" s="1044"/>
      <c r="IM17" s="1044"/>
      <c r="IN17" s="1044"/>
      <c r="IO17" s="1044"/>
      <c r="IP17" s="1044"/>
      <c r="IQ17" s="1044"/>
      <c r="IR17" s="1044"/>
      <c r="IS17" s="1044"/>
      <c r="IT17" s="1044"/>
      <c r="IU17" s="1044"/>
      <c r="IV17" s="1044"/>
    </row>
    <row r="18" spans="1:256" s="391" customFormat="1" ht="16.5" customHeight="1">
      <c r="A18" s="1035" t="s">
        <v>882</v>
      </c>
      <c r="B18" s="1023">
        <v>14</v>
      </c>
      <c r="C18" s="1036" t="s">
        <v>2627</v>
      </c>
      <c r="D18" s="1025"/>
      <c r="E18" s="1037" t="s">
        <v>2660</v>
      </c>
      <c r="F18" s="885" t="s">
        <v>39</v>
      </c>
      <c r="G18" s="885" t="s">
        <v>2661</v>
      </c>
      <c r="H18" s="885"/>
      <c r="I18" s="886" t="s">
        <v>2662</v>
      </c>
      <c r="J18" s="887"/>
      <c r="K18" s="1038">
        <v>60</v>
      </c>
      <c r="L18" s="889"/>
      <c r="M18" s="889">
        <v>36.067100000000003</v>
      </c>
      <c r="N18" s="889"/>
      <c r="O18" s="889">
        <v>38.799999999999997</v>
      </c>
      <c r="P18" s="889"/>
      <c r="Q18" s="877">
        <v>23.5</v>
      </c>
      <c r="R18" s="877"/>
      <c r="S18" s="1039">
        <f t="shared" si="0"/>
        <v>7.0435567010309119E-2</v>
      </c>
      <c r="T18" s="891"/>
      <c r="U18" s="877">
        <v>47</v>
      </c>
      <c r="V18" s="875"/>
      <c r="W18" s="891"/>
      <c r="X18" s="891">
        <v>47</v>
      </c>
      <c r="Y18" s="889"/>
      <c r="Z18" s="885"/>
      <c r="AA18" s="1028">
        <f t="shared" si="1"/>
        <v>15.275739210000005</v>
      </c>
      <c r="AB18" s="1040"/>
      <c r="AC18" s="1041"/>
      <c r="AD18" s="1041"/>
      <c r="AE18" s="1041"/>
      <c r="AF18" s="1041"/>
      <c r="AG18" s="1042"/>
      <c r="AH18" s="1043"/>
      <c r="AI18" s="1043"/>
      <c r="AJ18" s="1043"/>
      <c r="AK18" s="1043"/>
      <c r="AL18" s="1043"/>
      <c r="AM18" s="1044"/>
      <c r="AN18" s="1044"/>
      <c r="AO18" s="1044"/>
      <c r="AP18" s="1044"/>
      <c r="AQ18" s="1044"/>
      <c r="AR18" s="1044"/>
      <c r="AS18" s="1044"/>
      <c r="AT18" s="1044"/>
      <c r="AU18" s="1044"/>
      <c r="AV18" s="1044"/>
      <c r="AW18" s="1044"/>
      <c r="AX18" s="1044"/>
      <c r="AY18" s="1044"/>
      <c r="AZ18" s="1044"/>
      <c r="BA18" s="1044"/>
      <c r="BB18" s="1044"/>
      <c r="BC18" s="1044"/>
      <c r="BD18" s="1044"/>
      <c r="BE18" s="1044"/>
      <c r="BF18" s="1044"/>
      <c r="BG18" s="1044"/>
      <c r="BH18" s="1044"/>
      <c r="BI18" s="1044"/>
      <c r="BJ18" s="1044"/>
      <c r="BK18" s="1044"/>
      <c r="BL18" s="1044"/>
      <c r="BM18" s="1044"/>
      <c r="BN18" s="1044"/>
      <c r="BO18" s="1044"/>
      <c r="BP18" s="1044"/>
      <c r="BQ18" s="1044"/>
      <c r="BR18" s="1044"/>
      <c r="BS18" s="1044"/>
      <c r="BT18" s="1044"/>
      <c r="BU18" s="1044"/>
      <c r="BV18" s="1044"/>
      <c r="BW18" s="1044"/>
      <c r="BX18" s="1044"/>
      <c r="BY18" s="1044"/>
      <c r="BZ18" s="1044"/>
      <c r="CA18" s="1044"/>
      <c r="CB18" s="1044"/>
      <c r="CC18" s="1044"/>
      <c r="CD18" s="1044"/>
      <c r="CE18" s="1044"/>
      <c r="CF18" s="1044"/>
      <c r="CG18" s="1044"/>
      <c r="CH18" s="1044"/>
      <c r="CI18" s="1044"/>
      <c r="CJ18" s="1044"/>
      <c r="CK18" s="1044"/>
      <c r="CL18" s="1044"/>
      <c r="CM18" s="1044"/>
      <c r="CN18" s="1044"/>
      <c r="CO18" s="1044"/>
      <c r="CP18" s="1044"/>
      <c r="CQ18" s="1044"/>
      <c r="CR18" s="1044"/>
      <c r="CS18" s="1044"/>
      <c r="CT18" s="1044"/>
      <c r="CU18" s="1044"/>
      <c r="CV18" s="1044"/>
      <c r="CW18" s="1044"/>
      <c r="CX18" s="1044"/>
      <c r="CY18" s="1044"/>
      <c r="CZ18" s="1044"/>
      <c r="DA18" s="1044"/>
      <c r="DB18" s="1044"/>
      <c r="DC18" s="1044"/>
      <c r="DD18" s="1044"/>
      <c r="DE18" s="1044"/>
      <c r="DF18" s="1044"/>
      <c r="DG18" s="1044"/>
      <c r="DH18" s="1044"/>
      <c r="DI18" s="1044"/>
      <c r="DJ18" s="1044"/>
      <c r="DK18" s="1044"/>
      <c r="DL18" s="1044"/>
      <c r="DM18" s="1044"/>
      <c r="DN18" s="1044"/>
      <c r="DO18" s="1044"/>
      <c r="DP18" s="1044"/>
      <c r="DQ18" s="1044"/>
      <c r="DR18" s="1044"/>
      <c r="DS18" s="1044"/>
      <c r="DT18" s="1044"/>
      <c r="DU18" s="1044"/>
      <c r="DV18" s="1044"/>
      <c r="DW18" s="1044"/>
      <c r="DX18" s="1044"/>
      <c r="DY18" s="1044"/>
      <c r="DZ18" s="1044"/>
      <c r="EA18" s="1044"/>
      <c r="EB18" s="1044"/>
      <c r="EC18" s="1044"/>
      <c r="ED18" s="1044"/>
      <c r="EE18" s="1044"/>
      <c r="EF18" s="1044"/>
      <c r="EG18" s="1044"/>
      <c r="EH18" s="1044"/>
      <c r="EI18" s="1044"/>
      <c r="EJ18" s="1044"/>
      <c r="EK18" s="1044"/>
      <c r="EL18" s="1044"/>
      <c r="EM18" s="1044"/>
      <c r="EN18" s="1044"/>
      <c r="EO18" s="1044"/>
      <c r="EP18" s="1044"/>
      <c r="EQ18" s="1044"/>
      <c r="ER18" s="1044"/>
      <c r="ES18" s="1044"/>
      <c r="ET18" s="1044"/>
      <c r="EU18" s="1044"/>
      <c r="EV18" s="1044"/>
      <c r="EW18" s="1044"/>
      <c r="EX18" s="1044"/>
      <c r="EY18" s="1044"/>
      <c r="EZ18" s="1044"/>
      <c r="FA18" s="1044"/>
      <c r="FB18" s="1044"/>
      <c r="FC18" s="1044"/>
      <c r="FD18" s="1044"/>
      <c r="FE18" s="1044"/>
      <c r="FF18" s="1044"/>
      <c r="FG18" s="1044"/>
      <c r="FH18" s="1044"/>
      <c r="FI18" s="1044"/>
      <c r="FJ18" s="1044"/>
      <c r="FK18" s="1044"/>
      <c r="FL18" s="1044"/>
      <c r="FM18" s="1044"/>
      <c r="FN18" s="1044"/>
      <c r="FO18" s="1044"/>
      <c r="FP18" s="1044"/>
      <c r="FQ18" s="1044"/>
      <c r="FR18" s="1044"/>
      <c r="FS18" s="1044"/>
      <c r="FT18" s="1044"/>
      <c r="FU18" s="1044"/>
      <c r="FV18" s="1044"/>
      <c r="FW18" s="1044"/>
      <c r="FX18" s="1044"/>
      <c r="FY18" s="1044"/>
      <c r="FZ18" s="1044"/>
      <c r="GA18" s="1044"/>
      <c r="GB18" s="1044"/>
      <c r="GC18" s="1044"/>
      <c r="GD18" s="1044"/>
      <c r="GE18" s="1044"/>
      <c r="GF18" s="1044"/>
      <c r="GG18" s="1044"/>
      <c r="GH18" s="1044"/>
      <c r="GI18" s="1044"/>
      <c r="GJ18" s="1044"/>
      <c r="GK18" s="1044"/>
      <c r="GL18" s="1044"/>
      <c r="GM18" s="1044"/>
      <c r="GN18" s="1044"/>
      <c r="GO18" s="1044"/>
      <c r="GP18" s="1044"/>
      <c r="GQ18" s="1044"/>
      <c r="GR18" s="1044"/>
      <c r="GS18" s="1044"/>
      <c r="GT18" s="1044"/>
      <c r="GU18" s="1044"/>
      <c r="GV18" s="1044"/>
      <c r="GW18" s="1044"/>
      <c r="GX18" s="1044"/>
      <c r="GY18" s="1044"/>
      <c r="GZ18" s="1044"/>
      <c r="HA18" s="1044"/>
      <c r="HB18" s="1044"/>
      <c r="HC18" s="1044"/>
      <c r="HD18" s="1044"/>
      <c r="HE18" s="1044"/>
      <c r="HF18" s="1044"/>
      <c r="HG18" s="1044"/>
      <c r="HH18" s="1044"/>
      <c r="HI18" s="1044"/>
      <c r="HJ18" s="1044"/>
      <c r="HK18" s="1044"/>
      <c r="HL18" s="1044"/>
      <c r="HM18" s="1044"/>
      <c r="HN18" s="1044"/>
      <c r="HO18" s="1044"/>
      <c r="HP18" s="1044"/>
      <c r="HQ18" s="1044"/>
      <c r="HR18" s="1044"/>
      <c r="HS18" s="1044"/>
      <c r="HT18" s="1044"/>
      <c r="HU18" s="1044"/>
      <c r="HV18" s="1044"/>
      <c r="HW18" s="1044"/>
      <c r="HX18" s="1044"/>
      <c r="HY18" s="1044"/>
      <c r="HZ18" s="1044"/>
      <c r="IA18" s="1044"/>
      <c r="IB18" s="1044"/>
      <c r="IC18" s="1044"/>
      <c r="ID18" s="1044"/>
      <c r="IE18" s="1044"/>
      <c r="IF18" s="1044"/>
      <c r="IG18" s="1044"/>
      <c r="IH18" s="1044"/>
      <c r="II18" s="1044"/>
      <c r="IJ18" s="1044"/>
      <c r="IK18" s="1044"/>
      <c r="IL18" s="1044"/>
      <c r="IM18" s="1044"/>
      <c r="IN18" s="1044"/>
      <c r="IO18" s="1044"/>
      <c r="IP18" s="1044"/>
      <c r="IQ18" s="1044"/>
      <c r="IR18" s="1044"/>
      <c r="IS18" s="1044"/>
      <c r="IT18" s="1044"/>
      <c r="IU18" s="1044"/>
      <c r="IV18" s="1044"/>
    </row>
    <row r="19" spans="1:256" s="391" customFormat="1" ht="16.5" customHeight="1">
      <c r="A19" s="1035" t="s">
        <v>882</v>
      </c>
      <c r="B19" s="1023">
        <v>15</v>
      </c>
      <c r="C19" s="1036" t="s">
        <v>2627</v>
      </c>
      <c r="D19" s="1025"/>
      <c r="E19" s="1037" t="s">
        <v>2660</v>
      </c>
      <c r="F19" s="885" t="s">
        <v>39</v>
      </c>
      <c r="G19" s="885" t="s">
        <v>2663</v>
      </c>
      <c r="H19" s="885"/>
      <c r="I19" s="886" t="s">
        <v>2664</v>
      </c>
      <c r="J19" s="887"/>
      <c r="K19" s="1038">
        <v>48</v>
      </c>
      <c r="L19" s="889"/>
      <c r="M19" s="889">
        <v>36.067100000000003</v>
      </c>
      <c r="N19" s="889"/>
      <c r="O19" s="889">
        <v>38.799999999999997</v>
      </c>
      <c r="P19" s="889"/>
      <c r="Q19" s="877">
        <v>23.5</v>
      </c>
      <c r="R19" s="877"/>
      <c r="S19" s="1039">
        <f t="shared" si="0"/>
        <v>7.0435567010309119E-2</v>
      </c>
      <c r="T19" s="891"/>
      <c r="U19" s="877">
        <v>47</v>
      </c>
      <c r="V19" s="875"/>
      <c r="W19" s="891"/>
      <c r="X19" s="891">
        <v>47</v>
      </c>
      <c r="Y19" s="889"/>
      <c r="Z19" s="885"/>
      <c r="AA19" s="1028">
        <f t="shared" si="1"/>
        <v>15.275739210000005</v>
      </c>
      <c r="AB19" s="1040"/>
      <c r="AC19" s="1041"/>
      <c r="AD19" s="1041"/>
      <c r="AE19" s="1041"/>
      <c r="AF19" s="1041"/>
      <c r="AG19" s="1042"/>
      <c r="AH19" s="1043"/>
      <c r="AI19" s="1043"/>
      <c r="AJ19" s="1043"/>
      <c r="AK19" s="1043"/>
      <c r="AL19" s="1043"/>
      <c r="AM19" s="1044"/>
      <c r="AN19" s="1044"/>
      <c r="AO19" s="1044"/>
      <c r="AP19" s="1044"/>
      <c r="AQ19" s="1044"/>
      <c r="AR19" s="1044"/>
      <c r="AS19" s="1044"/>
      <c r="AT19" s="1044"/>
      <c r="AU19" s="1044"/>
      <c r="AV19" s="1044"/>
      <c r="AW19" s="1044"/>
      <c r="AX19" s="1044"/>
      <c r="AY19" s="1044"/>
      <c r="AZ19" s="1044"/>
      <c r="BA19" s="1044"/>
      <c r="BB19" s="1044"/>
      <c r="BC19" s="1044"/>
      <c r="BD19" s="1044"/>
      <c r="BE19" s="1044"/>
      <c r="BF19" s="1044"/>
      <c r="BG19" s="1044"/>
      <c r="BH19" s="1044"/>
      <c r="BI19" s="1044"/>
      <c r="BJ19" s="1044"/>
      <c r="BK19" s="1044"/>
      <c r="BL19" s="1044"/>
      <c r="BM19" s="1044"/>
      <c r="BN19" s="1044"/>
      <c r="BO19" s="1044"/>
      <c r="BP19" s="1044"/>
      <c r="BQ19" s="1044"/>
      <c r="BR19" s="1044"/>
      <c r="BS19" s="1044"/>
      <c r="BT19" s="1044"/>
      <c r="BU19" s="1044"/>
      <c r="BV19" s="1044"/>
      <c r="BW19" s="1044"/>
      <c r="BX19" s="1044"/>
      <c r="BY19" s="1044"/>
      <c r="BZ19" s="1044"/>
      <c r="CA19" s="1044"/>
      <c r="CB19" s="1044"/>
      <c r="CC19" s="1044"/>
      <c r="CD19" s="1044"/>
      <c r="CE19" s="1044"/>
      <c r="CF19" s="1044"/>
      <c r="CG19" s="1044"/>
      <c r="CH19" s="1044"/>
      <c r="CI19" s="1044"/>
      <c r="CJ19" s="1044"/>
      <c r="CK19" s="1044"/>
      <c r="CL19" s="1044"/>
      <c r="CM19" s="1044"/>
      <c r="CN19" s="1044"/>
      <c r="CO19" s="1044"/>
      <c r="CP19" s="1044"/>
      <c r="CQ19" s="1044"/>
      <c r="CR19" s="1044"/>
      <c r="CS19" s="1044"/>
      <c r="CT19" s="1044"/>
      <c r="CU19" s="1044"/>
      <c r="CV19" s="1044"/>
      <c r="CW19" s="1044"/>
      <c r="CX19" s="1044"/>
      <c r="CY19" s="1044"/>
      <c r="CZ19" s="1044"/>
      <c r="DA19" s="1044"/>
      <c r="DB19" s="1044"/>
      <c r="DC19" s="1044"/>
      <c r="DD19" s="1044"/>
      <c r="DE19" s="1044"/>
      <c r="DF19" s="1044"/>
      <c r="DG19" s="1044"/>
      <c r="DH19" s="1044"/>
      <c r="DI19" s="1044"/>
      <c r="DJ19" s="1044"/>
      <c r="DK19" s="1044"/>
      <c r="DL19" s="1044"/>
      <c r="DM19" s="1044"/>
      <c r="DN19" s="1044"/>
      <c r="DO19" s="1044"/>
      <c r="DP19" s="1044"/>
      <c r="DQ19" s="1044"/>
      <c r="DR19" s="1044"/>
      <c r="DS19" s="1044"/>
      <c r="DT19" s="1044"/>
      <c r="DU19" s="1044"/>
      <c r="DV19" s="1044"/>
      <c r="DW19" s="1044"/>
      <c r="DX19" s="1044"/>
      <c r="DY19" s="1044"/>
      <c r="DZ19" s="1044"/>
      <c r="EA19" s="1044"/>
      <c r="EB19" s="1044"/>
      <c r="EC19" s="1044"/>
      <c r="ED19" s="1044"/>
      <c r="EE19" s="1044"/>
      <c r="EF19" s="1044"/>
      <c r="EG19" s="1044"/>
      <c r="EH19" s="1044"/>
      <c r="EI19" s="1044"/>
      <c r="EJ19" s="1044"/>
      <c r="EK19" s="1044"/>
      <c r="EL19" s="1044"/>
      <c r="EM19" s="1044"/>
      <c r="EN19" s="1044"/>
      <c r="EO19" s="1044"/>
      <c r="EP19" s="1044"/>
      <c r="EQ19" s="1044"/>
      <c r="ER19" s="1044"/>
      <c r="ES19" s="1044"/>
      <c r="ET19" s="1044"/>
      <c r="EU19" s="1044"/>
      <c r="EV19" s="1044"/>
      <c r="EW19" s="1044"/>
      <c r="EX19" s="1044"/>
      <c r="EY19" s="1044"/>
      <c r="EZ19" s="1044"/>
      <c r="FA19" s="1044"/>
      <c r="FB19" s="1044"/>
      <c r="FC19" s="1044"/>
      <c r="FD19" s="1044"/>
      <c r="FE19" s="1044"/>
      <c r="FF19" s="1044"/>
      <c r="FG19" s="1044"/>
      <c r="FH19" s="1044"/>
      <c r="FI19" s="1044"/>
      <c r="FJ19" s="1044"/>
      <c r="FK19" s="1044"/>
      <c r="FL19" s="1044"/>
      <c r="FM19" s="1044"/>
      <c r="FN19" s="1044"/>
      <c r="FO19" s="1044"/>
      <c r="FP19" s="1044"/>
      <c r="FQ19" s="1044"/>
      <c r="FR19" s="1044"/>
      <c r="FS19" s="1044"/>
      <c r="FT19" s="1044"/>
      <c r="FU19" s="1044"/>
      <c r="FV19" s="1044"/>
      <c r="FW19" s="1044"/>
      <c r="FX19" s="1044"/>
      <c r="FY19" s="1044"/>
      <c r="FZ19" s="1044"/>
      <c r="GA19" s="1044"/>
      <c r="GB19" s="1044"/>
      <c r="GC19" s="1044"/>
      <c r="GD19" s="1044"/>
      <c r="GE19" s="1044"/>
      <c r="GF19" s="1044"/>
      <c r="GG19" s="1044"/>
      <c r="GH19" s="1044"/>
      <c r="GI19" s="1044"/>
      <c r="GJ19" s="1044"/>
      <c r="GK19" s="1044"/>
      <c r="GL19" s="1044"/>
      <c r="GM19" s="1044"/>
      <c r="GN19" s="1044"/>
      <c r="GO19" s="1044"/>
      <c r="GP19" s="1044"/>
      <c r="GQ19" s="1044"/>
      <c r="GR19" s="1044"/>
      <c r="GS19" s="1044"/>
      <c r="GT19" s="1044"/>
      <c r="GU19" s="1044"/>
      <c r="GV19" s="1044"/>
      <c r="GW19" s="1044"/>
      <c r="GX19" s="1044"/>
      <c r="GY19" s="1044"/>
      <c r="GZ19" s="1044"/>
      <c r="HA19" s="1044"/>
      <c r="HB19" s="1044"/>
      <c r="HC19" s="1044"/>
      <c r="HD19" s="1044"/>
      <c r="HE19" s="1044"/>
      <c r="HF19" s="1044"/>
      <c r="HG19" s="1044"/>
      <c r="HH19" s="1044"/>
      <c r="HI19" s="1044"/>
      <c r="HJ19" s="1044"/>
      <c r="HK19" s="1044"/>
      <c r="HL19" s="1044"/>
      <c r="HM19" s="1044"/>
      <c r="HN19" s="1044"/>
      <c r="HO19" s="1044"/>
      <c r="HP19" s="1044"/>
      <c r="HQ19" s="1044"/>
      <c r="HR19" s="1044"/>
      <c r="HS19" s="1044"/>
      <c r="HT19" s="1044"/>
      <c r="HU19" s="1044"/>
      <c r="HV19" s="1044"/>
      <c r="HW19" s="1044"/>
      <c r="HX19" s="1044"/>
      <c r="HY19" s="1044"/>
      <c r="HZ19" s="1044"/>
      <c r="IA19" s="1044"/>
      <c r="IB19" s="1044"/>
      <c r="IC19" s="1044"/>
      <c r="ID19" s="1044"/>
      <c r="IE19" s="1044"/>
      <c r="IF19" s="1044"/>
      <c r="IG19" s="1044"/>
      <c r="IH19" s="1044"/>
      <c r="II19" s="1044"/>
      <c r="IJ19" s="1044"/>
      <c r="IK19" s="1044"/>
      <c r="IL19" s="1044"/>
      <c r="IM19" s="1044"/>
      <c r="IN19" s="1044"/>
      <c r="IO19" s="1044"/>
      <c r="IP19" s="1044"/>
      <c r="IQ19" s="1044"/>
      <c r="IR19" s="1044"/>
      <c r="IS19" s="1044"/>
      <c r="IT19" s="1044"/>
      <c r="IU19" s="1044"/>
      <c r="IV19" s="1044"/>
    </row>
    <row r="20" spans="1:256" s="391" customFormat="1" ht="16.5" customHeight="1">
      <c r="A20" s="1035" t="s">
        <v>882</v>
      </c>
      <c r="B20" s="1023">
        <v>16</v>
      </c>
      <c r="C20" s="1036" t="s">
        <v>2627</v>
      </c>
      <c r="D20" s="1025"/>
      <c r="E20" s="1037" t="s">
        <v>2660</v>
      </c>
      <c r="F20" s="885" t="s">
        <v>39</v>
      </c>
      <c r="G20" s="885" t="s">
        <v>2665</v>
      </c>
      <c r="H20" s="885"/>
      <c r="I20" s="886" t="s">
        <v>2666</v>
      </c>
      <c r="J20" s="887"/>
      <c r="K20" s="1038">
        <v>48</v>
      </c>
      <c r="L20" s="889"/>
      <c r="M20" s="889">
        <v>36.067100000000003</v>
      </c>
      <c r="N20" s="889"/>
      <c r="O20" s="889">
        <v>38.799999999999997</v>
      </c>
      <c r="P20" s="889"/>
      <c r="Q20" s="877">
        <v>23.5</v>
      </c>
      <c r="R20" s="877"/>
      <c r="S20" s="1039">
        <f t="shared" si="0"/>
        <v>7.0435567010309119E-2</v>
      </c>
      <c r="T20" s="891"/>
      <c r="U20" s="877">
        <v>47</v>
      </c>
      <c r="V20" s="875"/>
      <c r="W20" s="891"/>
      <c r="X20" s="891">
        <v>47</v>
      </c>
      <c r="Y20" s="889"/>
      <c r="Z20" s="885"/>
      <c r="AA20" s="1028">
        <f t="shared" si="1"/>
        <v>15.275739210000005</v>
      </c>
      <c r="AB20" s="1040"/>
      <c r="AC20" s="1041"/>
      <c r="AD20" s="1041"/>
      <c r="AE20" s="1041"/>
      <c r="AF20" s="1041"/>
      <c r="AG20" s="1042"/>
      <c r="AH20" s="1043"/>
      <c r="AI20" s="1043"/>
      <c r="AJ20" s="1043"/>
      <c r="AK20" s="1043"/>
      <c r="AL20" s="1043"/>
      <c r="AM20" s="1044"/>
      <c r="AN20" s="1044"/>
      <c r="AO20" s="1044"/>
      <c r="AP20" s="1044"/>
      <c r="AQ20" s="1044"/>
      <c r="AR20" s="1044"/>
      <c r="AS20" s="1044"/>
      <c r="AT20" s="1044"/>
      <c r="AU20" s="1044"/>
      <c r="AV20" s="1044"/>
      <c r="AW20" s="1044"/>
      <c r="AX20" s="1044"/>
      <c r="AY20" s="1044"/>
      <c r="AZ20" s="1044"/>
      <c r="BA20" s="1044"/>
      <c r="BB20" s="1044"/>
      <c r="BC20" s="1044"/>
      <c r="BD20" s="1044"/>
      <c r="BE20" s="1044"/>
      <c r="BF20" s="1044"/>
      <c r="BG20" s="1044"/>
      <c r="BH20" s="1044"/>
      <c r="BI20" s="1044"/>
      <c r="BJ20" s="1044"/>
      <c r="BK20" s="1044"/>
      <c r="BL20" s="1044"/>
      <c r="BM20" s="1044"/>
      <c r="BN20" s="1044"/>
      <c r="BO20" s="1044"/>
      <c r="BP20" s="1044"/>
      <c r="BQ20" s="1044"/>
      <c r="BR20" s="1044"/>
      <c r="BS20" s="1044"/>
      <c r="BT20" s="1044"/>
      <c r="BU20" s="1044"/>
      <c r="BV20" s="1044"/>
      <c r="BW20" s="1044"/>
      <c r="BX20" s="1044"/>
      <c r="BY20" s="1044"/>
      <c r="BZ20" s="1044"/>
      <c r="CA20" s="1044"/>
      <c r="CB20" s="1044"/>
      <c r="CC20" s="1044"/>
      <c r="CD20" s="1044"/>
      <c r="CE20" s="1044"/>
      <c r="CF20" s="1044"/>
      <c r="CG20" s="1044"/>
      <c r="CH20" s="1044"/>
      <c r="CI20" s="1044"/>
      <c r="CJ20" s="1044"/>
      <c r="CK20" s="1044"/>
      <c r="CL20" s="1044"/>
      <c r="CM20" s="1044"/>
      <c r="CN20" s="1044"/>
      <c r="CO20" s="1044"/>
      <c r="CP20" s="1044"/>
      <c r="CQ20" s="1044"/>
      <c r="CR20" s="1044"/>
      <c r="CS20" s="1044"/>
      <c r="CT20" s="1044"/>
      <c r="CU20" s="1044"/>
      <c r="CV20" s="1044"/>
      <c r="CW20" s="1044"/>
      <c r="CX20" s="1044"/>
      <c r="CY20" s="1044"/>
      <c r="CZ20" s="1044"/>
      <c r="DA20" s="1044"/>
      <c r="DB20" s="1044"/>
      <c r="DC20" s="1044"/>
      <c r="DD20" s="1044"/>
      <c r="DE20" s="1044"/>
      <c r="DF20" s="1044"/>
      <c r="DG20" s="1044"/>
      <c r="DH20" s="1044"/>
      <c r="DI20" s="1044"/>
      <c r="DJ20" s="1044"/>
      <c r="DK20" s="1044"/>
      <c r="DL20" s="1044"/>
      <c r="DM20" s="1044"/>
      <c r="DN20" s="1044"/>
      <c r="DO20" s="1044"/>
      <c r="DP20" s="1044"/>
      <c r="DQ20" s="1044"/>
      <c r="DR20" s="1044"/>
      <c r="DS20" s="1044"/>
      <c r="DT20" s="1044"/>
      <c r="DU20" s="1044"/>
      <c r="DV20" s="1044"/>
      <c r="DW20" s="1044"/>
      <c r="DX20" s="1044"/>
      <c r="DY20" s="1044"/>
      <c r="DZ20" s="1044"/>
      <c r="EA20" s="1044"/>
      <c r="EB20" s="1044"/>
      <c r="EC20" s="1044"/>
      <c r="ED20" s="1044"/>
      <c r="EE20" s="1044"/>
      <c r="EF20" s="1044"/>
      <c r="EG20" s="1044"/>
      <c r="EH20" s="1044"/>
      <c r="EI20" s="1044"/>
      <c r="EJ20" s="1044"/>
      <c r="EK20" s="1044"/>
      <c r="EL20" s="1044"/>
      <c r="EM20" s="1044"/>
      <c r="EN20" s="1044"/>
      <c r="EO20" s="1044"/>
      <c r="EP20" s="1044"/>
      <c r="EQ20" s="1044"/>
      <c r="ER20" s="1044"/>
      <c r="ES20" s="1044"/>
      <c r="ET20" s="1044"/>
      <c r="EU20" s="1044"/>
      <c r="EV20" s="1044"/>
      <c r="EW20" s="1044"/>
      <c r="EX20" s="1044"/>
      <c r="EY20" s="1044"/>
      <c r="EZ20" s="1044"/>
      <c r="FA20" s="1044"/>
      <c r="FB20" s="1044"/>
      <c r="FC20" s="1044"/>
      <c r="FD20" s="1044"/>
      <c r="FE20" s="1044"/>
      <c r="FF20" s="1044"/>
      <c r="FG20" s="1044"/>
      <c r="FH20" s="1044"/>
      <c r="FI20" s="1044"/>
      <c r="FJ20" s="1044"/>
      <c r="FK20" s="1044"/>
      <c r="FL20" s="1044"/>
      <c r="FM20" s="1044"/>
      <c r="FN20" s="1044"/>
      <c r="FO20" s="1044"/>
      <c r="FP20" s="1044"/>
      <c r="FQ20" s="1044"/>
      <c r="FR20" s="1044"/>
      <c r="FS20" s="1044"/>
      <c r="FT20" s="1044"/>
      <c r="FU20" s="1044"/>
      <c r="FV20" s="1044"/>
      <c r="FW20" s="1044"/>
      <c r="FX20" s="1044"/>
      <c r="FY20" s="1044"/>
      <c r="FZ20" s="1044"/>
      <c r="GA20" s="1044"/>
      <c r="GB20" s="1044"/>
      <c r="GC20" s="1044"/>
      <c r="GD20" s="1044"/>
      <c r="GE20" s="1044"/>
      <c r="GF20" s="1044"/>
      <c r="GG20" s="1044"/>
      <c r="GH20" s="1044"/>
      <c r="GI20" s="1044"/>
      <c r="GJ20" s="1044"/>
      <c r="GK20" s="1044"/>
      <c r="GL20" s="1044"/>
      <c r="GM20" s="1044"/>
      <c r="GN20" s="1044"/>
      <c r="GO20" s="1044"/>
      <c r="GP20" s="1044"/>
      <c r="GQ20" s="1044"/>
      <c r="GR20" s="1044"/>
      <c r="GS20" s="1044"/>
      <c r="GT20" s="1044"/>
      <c r="GU20" s="1044"/>
      <c r="GV20" s="1044"/>
      <c r="GW20" s="1044"/>
      <c r="GX20" s="1044"/>
      <c r="GY20" s="1044"/>
      <c r="GZ20" s="1044"/>
      <c r="HA20" s="1044"/>
      <c r="HB20" s="1044"/>
      <c r="HC20" s="1044"/>
      <c r="HD20" s="1044"/>
      <c r="HE20" s="1044"/>
      <c r="HF20" s="1044"/>
      <c r="HG20" s="1044"/>
      <c r="HH20" s="1044"/>
      <c r="HI20" s="1044"/>
      <c r="HJ20" s="1044"/>
      <c r="HK20" s="1044"/>
      <c r="HL20" s="1044"/>
      <c r="HM20" s="1044"/>
      <c r="HN20" s="1044"/>
      <c r="HO20" s="1044"/>
      <c r="HP20" s="1044"/>
      <c r="HQ20" s="1044"/>
      <c r="HR20" s="1044"/>
      <c r="HS20" s="1044"/>
      <c r="HT20" s="1044"/>
      <c r="HU20" s="1044"/>
      <c r="HV20" s="1044"/>
      <c r="HW20" s="1044"/>
      <c r="HX20" s="1044"/>
      <c r="HY20" s="1044"/>
      <c r="HZ20" s="1044"/>
      <c r="IA20" s="1044"/>
      <c r="IB20" s="1044"/>
      <c r="IC20" s="1044"/>
      <c r="ID20" s="1044"/>
      <c r="IE20" s="1044"/>
      <c r="IF20" s="1044"/>
      <c r="IG20" s="1044"/>
      <c r="IH20" s="1044"/>
      <c r="II20" s="1044"/>
      <c r="IJ20" s="1044"/>
      <c r="IK20" s="1044"/>
      <c r="IL20" s="1044"/>
      <c r="IM20" s="1044"/>
      <c r="IN20" s="1044"/>
      <c r="IO20" s="1044"/>
      <c r="IP20" s="1044"/>
      <c r="IQ20" s="1044"/>
      <c r="IR20" s="1044"/>
      <c r="IS20" s="1044"/>
      <c r="IT20" s="1044"/>
      <c r="IU20" s="1044"/>
      <c r="IV20" s="1044"/>
    </row>
    <row r="21" spans="1:256" s="391" customFormat="1" ht="16.5" customHeight="1">
      <c r="A21" s="1035" t="s">
        <v>882</v>
      </c>
      <c r="B21" s="1023">
        <v>17</v>
      </c>
      <c r="C21" s="1036" t="s">
        <v>2627</v>
      </c>
      <c r="D21" s="1025"/>
      <c r="E21" s="1037" t="s">
        <v>2660</v>
      </c>
      <c r="F21" s="885" t="s">
        <v>39</v>
      </c>
      <c r="G21" s="885" t="s">
        <v>2667</v>
      </c>
      <c r="H21" s="885"/>
      <c r="I21" s="886" t="s">
        <v>2668</v>
      </c>
      <c r="J21" s="887"/>
      <c r="K21" s="1038">
        <v>36</v>
      </c>
      <c r="L21" s="889"/>
      <c r="M21" s="889">
        <v>23.63</v>
      </c>
      <c r="N21" s="889"/>
      <c r="O21" s="889">
        <v>27.8</v>
      </c>
      <c r="P21" s="889"/>
      <c r="Q21" s="877">
        <v>20.6</v>
      </c>
      <c r="R21" s="877"/>
      <c r="S21" s="1039">
        <f t="shared" si="0"/>
        <v>0.15000000000000005</v>
      </c>
      <c r="T21" s="891"/>
      <c r="U21" s="877">
        <v>41.4</v>
      </c>
      <c r="V21" s="875"/>
      <c r="W21" s="891"/>
      <c r="X21" s="891">
        <v>41.4</v>
      </c>
      <c r="Y21" s="889" t="s">
        <v>1102</v>
      </c>
      <c r="Z21" s="885"/>
      <c r="AA21" s="1028">
        <f t="shared" si="1"/>
        <v>4.8046129999999962</v>
      </c>
      <c r="AB21" s="1040"/>
      <c r="AC21" s="1041"/>
      <c r="AD21" s="1041"/>
      <c r="AE21" s="1041"/>
      <c r="AF21" s="1041"/>
      <c r="AG21" s="1042"/>
      <c r="AH21" s="1043"/>
      <c r="AI21" s="1043"/>
      <c r="AJ21" s="1043"/>
      <c r="AK21" s="1043"/>
      <c r="AL21" s="1043"/>
      <c r="AM21" s="1044"/>
      <c r="AN21" s="1044"/>
      <c r="AO21" s="1044"/>
      <c r="AP21" s="1044"/>
      <c r="AQ21" s="1044"/>
      <c r="AR21" s="1044"/>
      <c r="AS21" s="1044"/>
      <c r="AT21" s="1044"/>
      <c r="AU21" s="1044"/>
      <c r="AV21" s="1044"/>
      <c r="AW21" s="1044"/>
      <c r="AX21" s="1044"/>
      <c r="AY21" s="1044"/>
      <c r="AZ21" s="1044"/>
      <c r="BA21" s="1044"/>
      <c r="BB21" s="1044"/>
      <c r="BC21" s="1044"/>
      <c r="BD21" s="1044"/>
      <c r="BE21" s="1044"/>
      <c r="BF21" s="1044"/>
      <c r="BG21" s="1044"/>
      <c r="BH21" s="1044"/>
      <c r="BI21" s="1044"/>
      <c r="BJ21" s="1044"/>
      <c r="BK21" s="1044"/>
      <c r="BL21" s="1044"/>
      <c r="BM21" s="1044"/>
      <c r="BN21" s="1044"/>
      <c r="BO21" s="1044"/>
      <c r="BP21" s="1044"/>
      <c r="BQ21" s="1044"/>
      <c r="BR21" s="1044"/>
      <c r="BS21" s="1044"/>
      <c r="BT21" s="1044"/>
      <c r="BU21" s="1044"/>
      <c r="BV21" s="1044"/>
      <c r="BW21" s="1044"/>
      <c r="BX21" s="1044"/>
      <c r="BY21" s="1044"/>
      <c r="BZ21" s="1044"/>
      <c r="CA21" s="1044"/>
      <c r="CB21" s="1044"/>
      <c r="CC21" s="1044"/>
      <c r="CD21" s="1044"/>
      <c r="CE21" s="1044"/>
      <c r="CF21" s="1044"/>
      <c r="CG21" s="1044"/>
      <c r="CH21" s="1044"/>
      <c r="CI21" s="1044"/>
      <c r="CJ21" s="1044"/>
      <c r="CK21" s="1044"/>
      <c r="CL21" s="1044"/>
      <c r="CM21" s="1044"/>
      <c r="CN21" s="1044"/>
      <c r="CO21" s="1044"/>
      <c r="CP21" s="1044"/>
      <c r="CQ21" s="1044"/>
      <c r="CR21" s="1044"/>
      <c r="CS21" s="1044"/>
      <c r="CT21" s="1044"/>
      <c r="CU21" s="1044"/>
      <c r="CV21" s="1044"/>
      <c r="CW21" s="1044"/>
      <c r="CX21" s="1044"/>
      <c r="CY21" s="1044"/>
      <c r="CZ21" s="1044"/>
      <c r="DA21" s="1044"/>
      <c r="DB21" s="1044"/>
      <c r="DC21" s="1044"/>
      <c r="DD21" s="1044"/>
      <c r="DE21" s="1044"/>
      <c r="DF21" s="1044"/>
      <c r="DG21" s="1044"/>
      <c r="DH21" s="1044"/>
      <c r="DI21" s="1044"/>
      <c r="DJ21" s="1044"/>
      <c r="DK21" s="1044"/>
      <c r="DL21" s="1044"/>
      <c r="DM21" s="1044"/>
      <c r="DN21" s="1044"/>
      <c r="DO21" s="1044"/>
      <c r="DP21" s="1044"/>
      <c r="DQ21" s="1044"/>
      <c r="DR21" s="1044"/>
      <c r="DS21" s="1044"/>
      <c r="DT21" s="1044"/>
      <c r="DU21" s="1044"/>
      <c r="DV21" s="1044"/>
      <c r="DW21" s="1044"/>
      <c r="DX21" s="1044"/>
      <c r="DY21" s="1044"/>
      <c r="DZ21" s="1044"/>
      <c r="EA21" s="1044"/>
      <c r="EB21" s="1044"/>
      <c r="EC21" s="1044"/>
      <c r="ED21" s="1044"/>
      <c r="EE21" s="1044"/>
      <c r="EF21" s="1044"/>
      <c r="EG21" s="1044"/>
      <c r="EH21" s="1044"/>
      <c r="EI21" s="1044"/>
      <c r="EJ21" s="1044"/>
      <c r="EK21" s="1044"/>
      <c r="EL21" s="1044"/>
      <c r="EM21" s="1044"/>
      <c r="EN21" s="1044"/>
      <c r="EO21" s="1044"/>
      <c r="EP21" s="1044"/>
      <c r="EQ21" s="1044"/>
      <c r="ER21" s="1044"/>
      <c r="ES21" s="1044"/>
      <c r="ET21" s="1044"/>
      <c r="EU21" s="1044"/>
      <c r="EV21" s="1044"/>
      <c r="EW21" s="1044"/>
      <c r="EX21" s="1044"/>
      <c r="EY21" s="1044"/>
      <c r="EZ21" s="1044"/>
      <c r="FA21" s="1044"/>
      <c r="FB21" s="1044"/>
      <c r="FC21" s="1044"/>
      <c r="FD21" s="1044"/>
      <c r="FE21" s="1044"/>
      <c r="FF21" s="1044"/>
      <c r="FG21" s="1044"/>
      <c r="FH21" s="1044"/>
      <c r="FI21" s="1044"/>
      <c r="FJ21" s="1044"/>
      <c r="FK21" s="1044"/>
      <c r="FL21" s="1044"/>
      <c r="FM21" s="1044"/>
      <c r="FN21" s="1044"/>
      <c r="FO21" s="1044"/>
      <c r="FP21" s="1044"/>
      <c r="FQ21" s="1044"/>
      <c r="FR21" s="1044"/>
      <c r="FS21" s="1044"/>
      <c r="FT21" s="1044"/>
      <c r="FU21" s="1044"/>
      <c r="FV21" s="1044"/>
      <c r="FW21" s="1044"/>
      <c r="FX21" s="1044"/>
      <c r="FY21" s="1044"/>
      <c r="FZ21" s="1044"/>
      <c r="GA21" s="1044"/>
      <c r="GB21" s="1044"/>
      <c r="GC21" s="1044"/>
      <c r="GD21" s="1044"/>
      <c r="GE21" s="1044"/>
      <c r="GF21" s="1044"/>
      <c r="GG21" s="1044"/>
      <c r="GH21" s="1044"/>
      <c r="GI21" s="1044"/>
      <c r="GJ21" s="1044"/>
      <c r="GK21" s="1044"/>
      <c r="GL21" s="1044"/>
      <c r="GM21" s="1044"/>
      <c r="GN21" s="1044"/>
      <c r="GO21" s="1044"/>
      <c r="GP21" s="1044"/>
      <c r="GQ21" s="1044"/>
      <c r="GR21" s="1044"/>
      <c r="GS21" s="1044"/>
      <c r="GT21" s="1044"/>
      <c r="GU21" s="1044"/>
      <c r="GV21" s="1044"/>
      <c r="GW21" s="1044"/>
      <c r="GX21" s="1044"/>
      <c r="GY21" s="1044"/>
      <c r="GZ21" s="1044"/>
      <c r="HA21" s="1044"/>
      <c r="HB21" s="1044"/>
      <c r="HC21" s="1044"/>
      <c r="HD21" s="1044"/>
      <c r="HE21" s="1044"/>
      <c r="HF21" s="1044"/>
      <c r="HG21" s="1044"/>
      <c r="HH21" s="1044"/>
      <c r="HI21" s="1044"/>
      <c r="HJ21" s="1044"/>
      <c r="HK21" s="1044"/>
      <c r="HL21" s="1044"/>
      <c r="HM21" s="1044"/>
      <c r="HN21" s="1044"/>
      <c r="HO21" s="1044"/>
      <c r="HP21" s="1044"/>
      <c r="HQ21" s="1044"/>
      <c r="HR21" s="1044"/>
      <c r="HS21" s="1044"/>
      <c r="HT21" s="1044"/>
      <c r="HU21" s="1044"/>
      <c r="HV21" s="1044"/>
      <c r="HW21" s="1044"/>
      <c r="HX21" s="1044"/>
      <c r="HY21" s="1044"/>
      <c r="HZ21" s="1044"/>
      <c r="IA21" s="1044"/>
      <c r="IB21" s="1044"/>
      <c r="IC21" s="1044"/>
      <c r="ID21" s="1044"/>
      <c r="IE21" s="1044"/>
      <c r="IF21" s="1044"/>
      <c r="IG21" s="1044"/>
      <c r="IH21" s="1044"/>
      <c r="II21" s="1044"/>
      <c r="IJ21" s="1044"/>
      <c r="IK21" s="1044"/>
      <c r="IL21" s="1044"/>
      <c r="IM21" s="1044"/>
      <c r="IN21" s="1044"/>
      <c r="IO21" s="1044"/>
      <c r="IP21" s="1044"/>
      <c r="IQ21" s="1044"/>
      <c r="IR21" s="1044"/>
      <c r="IS21" s="1044"/>
      <c r="IT21" s="1044"/>
      <c r="IU21" s="1044"/>
      <c r="IV21" s="1044"/>
    </row>
    <row r="22" spans="1:256" s="391" customFormat="1" ht="16.5" customHeight="1">
      <c r="A22" s="1035" t="s">
        <v>882</v>
      </c>
      <c r="B22" s="1023">
        <v>18</v>
      </c>
      <c r="C22" s="1036" t="s">
        <v>2627</v>
      </c>
      <c r="D22" s="1025"/>
      <c r="E22" s="1037" t="s">
        <v>2660</v>
      </c>
      <c r="F22" s="885" t="s">
        <v>39</v>
      </c>
      <c r="G22" s="885" t="s">
        <v>2669</v>
      </c>
      <c r="H22" s="885"/>
      <c r="I22" s="886" t="s">
        <v>2670</v>
      </c>
      <c r="J22" s="887"/>
      <c r="K22" s="1038">
        <v>96</v>
      </c>
      <c r="L22" s="889"/>
      <c r="M22" s="889">
        <v>11.079700000000001</v>
      </c>
      <c r="N22" s="889"/>
      <c r="O22" s="889">
        <v>13.5</v>
      </c>
      <c r="P22" s="889"/>
      <c r="Q22" s="877">
        <v>12.5</v>
      </c>
      <c r="R22" s="877"/>
      <c r="S22" s="1039">
        <f t="shared" si="0"/>
        <v>0.17928148148148143</v>
      </c>
      <c r="T22" s="891"/>
      <c r="U22" s="877">
        <v>25</v>
      </c>
      <c r="V22" s="875"/>
      <c r="W22" s="891"/>
      <c r="X22" s="891">
        <v>25</v>
      </c>
      <c r="Y22" s="889" t="s">
        <v>2671</v>
      </c>
      <c r="Z22" s="885"/>
      <c r="AA22" s="1028">
        <f t="shared" si="1"/>
        <v>-0.58821453000000012</v>
      </c>
      <c r="AB22" s="1040"/>
      <c r="AC22" s="1041"/>
      <c r="AD22" s="1041"/>
      <c r="AE22" s="1041"/>
      <c r="AF22" s="1041"/>
      <c r="AG22" s="1042"/>
      <c r="AH22" s="1043"/>
      <c r="AI22" s="1043"/>
      <c r="AJ22" s="1043"/>
      <c r="AK22" s="1043"/>
      <c r="AL22" s="1043"/>
      <c r="AM22" s="1044"/>
      <c r="AN22" s="1044"/>
      <c r="AO22" s="1044"/>
      <c r="AP22" s="1044"/>
      <c r="AQ22" s="1044"/>
      <c r="AR22" s="1044"/>
      <c r="AS22" s="1044"/>
      <c r="AT22" s="1044"/>
      <c r="AU22" s="1044"/>
      <c r="AV22" s="1044"/>
      <c r="AW22" s="1044"/>
      <c r="AX22" s="1044"/>
      <c r="AY22" s="1044"/>
      <c r="AZ22" s="1044"/>
      <c r="BA22" s="1044"/>
      <c r="BB22" s="1044"/>
      <c r="BC22" s="1044"/>
      <c r="BD22" s="1044"/>
      <c r="BE22" s="1044"/>
      <c r="BF22" s="1044"/>
      <c r="BG22" s="1044"/>
      <c r="BH22" s="1044"/>
      <c r="BI22" s="1044"/>
      <c r="BJ22" s="1044"/>
      <c r="BK22" s="1044"/>
      <c r="BL22" s="1044"/>
      <c r="BM22" s="1044"/>
      <c r="BN22" s="1044"/>
      <c r="BO22" s="1044"/>
      <c r="BP22" s="1044"/>
      <c r="BQ22" s="1044"/>
      <c r="BR22" s="1044"/>
      <c r="BS22" s="1044"/>
      <c r="BT22" s="1044"/>
      <c r="BU22" s="1044"/>
      <c r="BV22" s="1044"/>
      <c r="BW22" s="1044"/>
      <c r="BX22" s="1044"/>
      <c r="BY22" s="1044"/>
      <c r="BZ22" s="1044"/>
      <c r="CA22" s="1044"/>
      <c r="CB22" s="1044"/>
      <c r="CC22" s="1044"/>
      <c r="CD22" s="1044"/>
      <c r="CE22" s="1044"/>
      <c r="CF22" s="1044"/>
      <c r="CG22" s="1044"/>
      <c r="CH22" s="1044"/>
      <c r="CI22" s="1044"/>
      <c r="CJ22" s="1044"/>
      <c r="CK22" s="1044"/>
      <c r="CL22" s="1044"/>
      <c r="CM22" s="1044"/>
      <c r="CN22" s="1044"/>
      <c r="CO22" s="1044"/>
      <c r="CP22" s="1044"/>
      <c r="CQ22" s="1044"/>
      <c r="CR22" s="1044"/>
      <c r="CS22" s="1044"/>
      <c r="CT22" s="1044"/>
      <c r="CU22" s="1044"/>
      <c r="CV22" s="1044"/>
      <c r="CW22" s="1044"/>
      <c r="CX22" s="1044"/>
      <c r="CY22" s="1044"/>
      <c r="CZ22" s="1044"/>
      <c r="DA22" s="1044"/>
      <c r="DB22" s="1044"/>
      <c r="DC22" s="1044"/>
      <c r="DD22" s="1044"/>
      <c r="DE22" s="1044"/>
      <c r="DF22" s="1044"/>
      <c r="DG22" s="1044"/>
      <c r="DH22" s="1044"/>
      <c r="DI22" s="1044"/>
      <c r="DJ22" s="1044"/>
      <c r="DK22" s="1044"/>
      <c r="DL22" s="1044"/>
      <c r="DM22" s="1044"/>
      <c r="DN22" s="1044"/>
      <c r="DO22" s="1044"/>
      <c r="DP22" s="1044"/>
      <c r="DQ22" s="1044"/>
      <c r="DR22" s="1044"/>
      <c r="DS22" s="1044"/>
      <c r="DT22" s="1044"/>
      <c r="DU22" s="1044"/>
      <c r="DV22" s="1044"/>
      <c r="DW22" s="1044"/>
      <c r="DX22" s="1044"/>
      <c r="DY22" s="1044"/>
      <c r="DZ22" s="1044"/>
      <c r="EA22" s="1044"/>
      <c r="EB22" s="1044"/>
      <c r="EC22" s="1044"/>
      <c r="ED22" s="1044"/>
      <c r="EE22" s="1044"/>
      <c r="EF22" s="1044"/>
      <c r="EG22" s="1044"/>
      <c r="EH22" s="1044"/>
      <c r="EI22" s="1044"/>
      <c r="EJ22" s="1044"/>
      <c r="EK22" s="1044"/>
      <c r="EL22" s="1044"/>
      <c r="EM22" s="1044"/>
      <c r="EN22" s="1044"/>
      <c r="EO22" s="1044"/>
      <c r="EP22" s="1044"/>
      <c r="EQ22" s="1044"/>
      <c r="ER22" s="1044"/>
      <c r="ES22" s="1044"/>
      <c r="ET22" s="1044"/>
      <c r="EU22" s="1044"/>
      <c r="EV22" s="1044"/>
      <c r="EW22" s="1044"/>
      <c r="EX22" s="1044"/>
      <c r="EY22" s="1044"/>
      <c r="EZ22" s="1044"/>
      <c r="FA22" s="1044"/>
      <c r="FB22" s="1044"/>
      <c r="FC22" s="1044"/>
      <c r="FD22" s="1044"/>
      <c r="FE22" s="1044"/>
      <c r="FF22" s="1044"/>
      <c r="FG22" s="1044"/>
      <c r="FH22" s="1044"/>
      <c r="FI22" s="1044"/>
      <c r="FJ22" s="1044"/>
      <c r="FK22" s="1044"/>
      <c r="FL22" s="1044"/>
      <c r="FM22" s="1044"/>
      <c r="FN22" s="1044"/>
      <c r="FO22" s="1044"/>
      <c r="FP22" s="1044"/>
      <c r="FQ22" s="1044"/>
      <c r="FR22" s="1044"/>
      <c r="FS22" s="1044"/>
      <c r="FT22" s="1044"/>
      <c r="FU22" s="1044"/>
      <c r="FV22" s="1044"/>
      <c r="FW22" s="1044"/>
      <c r="FX22" s="1044"/>
      <c r="FY22" s="1044"/>
      <c r="FZ22" s="1044"/>
      <c r="GA22" s="1044"/>
      <c r="GB22" s="1044"/>
      <c r="GC22" s="1044"/>
      <c r="GD22" s="1044"/>
      <c r="GE22" s="1044"/>
      <c r="GF22" s="1044"/>
      <c r="GG22" s="1044"/>
      <c r="GH22" s="1044"/>
      <c r="GI22" s="1044"/>
      <c r="GJ22" s="1044"/>
      <c r="GK22" s="1044"/>
      <c r="GL22" s="1044"/>
      <c r="GM22" s="1044"/>
      <c r="GN22" s="1044"/>
      <c r="GO22" s="1044"/>
      <c r="GP22" s="1044"/>
      <c r="GQ22" s="1044"/>
      <c r="GR22" s="1044"/>
      <c r="GS22" s="1044"/>
      <c r="GT22" s="1044"/>
      <c r="GU22" s="1044"/>
      <c r="GV22" s="1044"/>
      <c r="GW22" s="1044"/>
      <c r="GX22" s="1044"/>
      <c r="GY22" s="1044"/>
      <c r="GZ22" s="1044"/>
      <c r="HA22" s="1044"/>
      <c r="HB22" s="1044"/>
      <c r="HC22" s="1044"/>
      <c r="HD22" s="1044"/>
      <c r="HE22" s="1044"/>
      <c r="HF22" s="1044"/>
      <c r="HG22" s="1044"/>
      <c r="HH22" s="1044"/>
      <c r="HI22" s="1044"/>
      <c r="HJ22" s="1044"/>
      <c r="HK22" s="1044"/>
      <c r="HL22" s="1044"/>
      <c r="HM22" s="1044"/>
      <c r="HN22" s="1044"/>
      <c r="HO22" s="1044"/>
      <c r="HP22" s="1044"/>
      <c r="HQ22" s="1044"/>
      <c r="HR22" s="1044"/>
      <c r="HS22" s="1044"/>
      <c r="HT22" s="1044"/>
      <c r="HU22" s="1044"/>
      <c r="HV22" s="1044"/>
      <c r="HW22" s="1044"/>
      <c r="HX22" s="1044"/>
      <c r="HY22" s="1044"/>
      <c r="HZ22" s="1044"/>
      <c r="IA22" s="1044"/>
      <c r="IB22" s="1044"/>
      <c r="IC22" s="1044"/>
      <c r="ID22" s="1044"/>
      <c r="IE22" s="1044"/>
      <c r="IF22" s="1044"/>
      <c r="IG22" s="1044"/>
      <c r="IH22" s="1044"/>
      <c r="II22" s="1044"/>
      <c r="IJ22" s="1044"/>
      <c r="IK22" s="1044"/>
      <c r="IL22" s="1044"/>
      <c r="IM22" s="1044"/>
      <c r="IN22" s="1044"/>
      <c r="IO22" s="1044"/>
      <c r="IP22" s="1044"/>
      <c r="IQ22" s="1044"/>
      <c r="IR22" s="1044"/>
      <c r="IS22" s="1044"/>
      <c r="IT22" s="1044"/>
      <c r="IU22" s="1044"/>
      <c r="IV22" s="1044"/>
    </row>
    <row r="23" spans="1:256" s="391" customFormat="1" ht="16.5" customHeight="1">
      <c r="A23" s="1035" t="s">
        <v>882</v>
      </c>
      <c r="B23" s="1023">
        <v>19</v>
      </c>
      <c r="C23" s="1036" t="s">
        <v>2627</v>
      </c>
      <c r="D23" s="1025"/>
      <c r="E23" s="1037" t="s">
        <v>2672</v>
      </c>
      <c r="F23" s="885" t="s">
        <v>39</v>
      </c>
      <c r="G23" s="885" t="s">
        <v>2673</v>
      </c>
      <c r="H23" s="885"/>
      <c r="I23" s="886" t="s">
        <v>2674</v>
      </c>
      <c r="J23" s="887"/>
      <c r="K23" s="1038">
        <v>24</v>
      </c>
      <c r="L23" s="889"/>
      <c r="M23" s="889">
        <v>15.6853</v>
      </c>
      <c r="N23" s="889"/>
      <c r="O23" s="889">
        <v>16.899999999999999</v>
      </c>
      <c r="P23" s="889"/>
      <c r="Q23" s="877">
        <v>9.9</v>
      </c>
      <c r="R23" s="877"/>
      <c r="S23" s="1039">
        <f t="shared" si="0"/>
        <v>7.1875739644970349E-2</v>
      </c>
      <c r="T23" s="891"/>
      <c r="U23" s="877">
        <v>19.899999999999999</v>
      </c>
      <c r="V23" s="875"/>
      <c r="W23" s="891"/>
      <c r="X23" s="891">
        <v>19.899999999999999</v>
      </c>
      <c r="Y23" s="889" t="s">
        <v>2636</v>
      </c>
      <c r="Z23" s="885"/>
      <c r="AA23" s="1028">
        <f t="shared" si="1"/>
        <v>6.963266029999998</v>
      </c>
      <c r="AB23" s="1040"/>
      <c r="AC23" s="1041"/>
      <c r="AD23" s="1041"/>
      <c r="AE23" s="1041"/>
      <c r="AF23" s="1041"/>
      <c r="AG23" s="1042"/>
      <c r="AH23" s="1043"/>
      <c r="AI23" s="1043"/>
      <c r="AJ23" s="1043"/>
      <c r="AK23" s="1043"/>
      <c r="AL23" s="1043"/>
      <c r="AM23" s="1044"/>
      <c r="AN23" s="1044"/>
      <c r="AO23" s="1044"/>
      <c r="AP23" s="1044"/>
      <c r="AQ23" s="1044"/>
      <c r="AR23" s="1044"/>
      <c r="AS23" s="1044"/>
      <c r="AT23" s="1044"/>
      <c r="AU23" s="1044"/>
      <c r="AV23" s="1044"/>
      <c r="AW23" s="1044"/>
      <c r="AX23" s="1044"/>
      <c r="AY23" s="1044"/>
      <c r="AZ23" s="1044"/>
      <c r="BA23" s="1044"/>
      <c r="BB23" s="1044"/>
      <c r="BC23" s="1044"/>
      <c r="BD23" s="1044"/>
      <c r="BE23" s="1044"/>
      <c r="BF23" s="1044"/>
      <c r="BG23" s="1044"/>
      <c r="BH23" s="1044"/>
      <c r="BI23" s="1044"/>
      <c r="BJ23" s="1044"/>
      <c r="BK23" s="1044"/>
      <c r="BL23" s="1044"/>
      <c r="BM23" s="1044"/>
      <c r="BN23" s="1044"/>
      <c r="BO23" s="1044"/>
      <c r="BP23" s="1044"/>
      <c r="BQ23" s="1044"/>
      <c r="BR23" s="1044"/>
      <c r="BS23" s="1044"/>
      <c r="BT23" s="1044"/>
      <c r="BU23" s="1044"/>
      <c r="BV23" s="1044"/>
      <c r="BW23" s="1044"/>
      <c r="BX23" s="1044"/>
      <c r="BY23" s="1044"/>
      <c r="BZ23" s="1044"/>
      <c r="CA23" s="1044"/>
      <c r="CB23" s="1044"/>
      <c r="CC23" s="1044"/>
      <c r="CD23" s="1044"/>
      <c r="CE23" s="1044"/>
      <c r="CF23" s="1044"/>
      <c r="CG23" s="1044"/>
      <c r="CH23" s="1044"/>
      <c r="CI23" s="1044"/>
      <c r="CJ23" s="1044"/>
      <c r="CK23" s="1044"/>
      <c r="CL23" s="1044"/>
      <c r="CM23" s="1044"/>
      <c r="CN23" s="1044"/>
      <c r="CO23" s="1044"/>
      <c r="CP23" s="1044"/>
      <c r="CQ23" s="1044"/>
      <c r="CR23" s="1044"/>
      <c r="CS23" s="1044"/>
      <c r="CT23" s="1044"/>
      <c r="CU23" s="1044"/>
      <c r="CV23" s="1044"/>
      <c r="CW23" s="1044"/>
      <c r="CX23" s="1044"/>
      <c r="CY23" s="1044"/>
      <c r="CZ23" s="1044"/>
      <c r="DA23" s="1044"/>
      <c r="DB23" s="1044"/>
      <c r="DC23" s="1044"/>
      <c r="DD23" s="1044"/>
      <c r="DE23" s="1044"/>
      <c r="DF23" s="1044"/>
      <c r="DG23" s="1044"/>
      <c r="DH23" s="1044"/>
      <c r="DI23" s="1044"/>
      <c r="DJ23" s="1044"/>
      <c r="DK23" s="1044"/>
      <c r="DL23" s="1044"/>
      <c r="DM23" s="1044"/>
      <c r="DN23" s="1044"/>
      <c r="DO23" s="1044"/>
      <c r="DP23" s="1044"/>
      <c r="DQ23" s="1044"/>
      <c r="DR23" s="1044"/>
      <c r="DS23" s="1044"/>
      <c r="DT23" s="1044"/>
      <c r="DU23" s="1044"/>
      <c r="DV23" s="1044"/>
      <c r="DW23" s="1044"/>
      <c r="DX23" s="1044"/>
      <c r="DY23" s="1044"/>
      <c r="DZ23" s="1044"/>
      <c r="EA23" s="1044"/>
      <c r="EB23" s="1044"/>
      <c r="EC23" s="1044"/>
      <c r="ED23" s="1044"/>
      <c r="EE23" s="1044"/>
      <c r="EF23" s="1044"/>
      <c r="EG23" s="1044"/>
      <c r="EH23" s="1044"/>
      <c r="EI23" s="1044"/>
      <c r="EJ23" s="1044"/>
      <c r="EK23" s="1044"/>
      <c r="EL23" s="1044"/>
      <c r="EM23" s="1044"/>
      <c r="EN23" s="1044"/>
      <c r="EO23" s="1044"/>
      <c r="EP23" s="1044"/>
      <c r="EQ23" s="1044"/>
      <c r="ER23" s="1044"/>
      <c r="ES23" s="1044"/>
      <c r="ET23" s="1044"/>
      <c r="EU23" s="1044"/>
      <c r="EV23" s="1044"/>
      <c r="EW23" s="1044"/>
      <c r="EX23" s="1044"/>
      <c r="EY23" s="1044"/>
      <c r="EZ23" s="1044"/>
      <c r="FA23" s="1044"/>
      <c r="FB23" s="1044"/>
      <c r="FC23" s="1044"/>
      <c r="FD23" s="1044"/>
      <c r="FE23" s="1044"/>
      <c r="FF23" s="1044"/>
      <c r="FG23" s="1044"/>
      <c r="FH23" s="1044"/>
      <c r="FI23" s="1044"/>
      <c r="FJ23" s="1044"/>
      <c r="FK23" s="1044"/>
      <c r="FL23" s="1044"/>
      <c r="FM23" s="1044"/>
      <c r="FN23" s="1044"/>
      <c r="FO23" s="1044"/>
      <c r="FP23" s="1044"/>
      <c r="FQ23" s="1044"/>
      <c r="FR23" s="1044"/>
      <c r="FS23" s="1044"/>
      <c r="FT23" s="1044"/>
      <c r="FU23" s="1044"/>
      <c r="FV23" s="1044"/>
      <c r="FW23" s="1044"/>
      <c r="FX23" s="1044"/>
      <c r="FY23" s="1044"/>
      <c r="FZ23" s="1044"/>
      <c r="GA23" s="1044"/>
      <c r="GB23" s="1044"/>
      <c r="GC23" s="1044"/>
      <c r="GD23" s="1044"/>
      <c r="GE23" s="1044"/>
      <c r="GF23" s="1044"/>
      <c r="GG23" s="1044"/>
      <c r="GH23" s="1044"/>
      <c r="GI23" s="1044"/>
      <c r="GJ23" s="1044"/>
      <c r="GK23" s="1044"/>
      <c r="GL23" s="1044"/>
      <c r="GM23" s="1044"/>
      <c r="GN23" s="1044"/>
      <c r="GO23" s="1044"/>
      <c r="GP23" s="1044"/>
      <c r="GQ23" s="1044"/>
      <c r="GR23" s="1044"/>
      <c r="GS23" s="1044"/>
      <c r="GT23" s="1044"/>
      <c r="GU23" s="1044"/>
      <c r="GV23" s="1044"/>
      <c r="GW23" s="1044"/>
      <c r="GX23" s="1044"/>
      <c r="GY23" s="1044"/>
      <c r="GZ23" s="1044"/>
      <c r="HA23" s="1044"/>
      <c r="HB23" s="1044"/>
      <c r="HC23" s="1044"/>
      <c r="HD23" s="1044"/>
      <c r="HE23" s="1044"/>
      <c r="HF23" s="1044"/>
      <c r="HG23" s="1044"/>
      <c r="HH23" s="1044"/>
      <c r="HI23" s="1044"/>
      <c r="HJ23" s="1044"/>
      <c r="HK23" s="1044"/>
      <c r="HL23" s="1044"/>
      <c r="HM23" s="1044"/>
      <c r="HN23" s="1044"/>
      <c r="HO23" s="1044"/>
      <c r="HP23" s="1044"/>
      <c r="HQ23" s="1044"/>
      <c r="HR23" s="1044"/>
      <c r="HS23" s="1044"/>
      <c r="HT23" s="1044"/>
      <c r="HU23" s="1044"/>
      <c r="HV23" s="1044"/>
      <c r="HW23" s="1044"/>
      <c r="HX23" s="1044"/>
      <c r="HY23" s="1044"/>
      <c r="HZ23" s="1044"/>
      <c r="IA23" s="1044"/>
      <c r="IB23" s="1044"/>
      <c r="IC23" s="1044"/>
      <c r="ID23" s="1044"/>
      <c r="IE23" s="1044"/>
      <c r="IF23" s="1044"/>
      <c r="IG23" s="1044"/>
      <c r="IH23" s="1044"/>
      <c r="II23" s="1044"/>
      <c r="IJ23" s="1044"/>
      <c r="IK23" s="1044"/>
      <c r="IL23" s="1044"/>
      <c r="IM23" s="1044"/>
      <c r="IN23" s="1044"/>
      <c r="IO23" s="1044"/>
      <c r="IP23" s="1044"/>
      <c r="IQ23" s="1044"/>
      <c r="IR23" s="1044"/>
      <c r="IS23" s="1044"/>
      <c r="IT23" s="1044"/>
      <c r="IU23" s="1044"/>
      <c r="IV23" s="1044"/>
    </row>
    <row r="24" spans="1:256" s="391" customFormat="1" ht="16.5" customHeight="1">
      <c r="A24" s="1035" t="s">
        <v>882</v>
      </c>
      <c r="B24" s="1023">
        <v>20</v>
      </c>
      <c r="C24" s="1036" t="s">
        <v>2627</v>
      </c>
      <c r="D24" s="1025"/>
      <c r="E24" s="1037" t="s">
        <v>2672</v>
      </c>
      <c r="F24" s="885" t="s">
        <v>39</v>
      </c>
      <c r="G24" s="885" t="s">
        <v>2675</v>
      </c>
      <c r="H24" s="885"/>
      <c r="I24" s="886" t="s">
        <v>2676</v>
      </c>
      <c r="J24" s="887"/>
      <c r="K24" s="1038">
        <v>24</v>
      </c>
      <c r="L24" s="889"/>
      <c r="M24" s="889">
        <v>15.6853</v>
      </c>
      <c r="N24" s="889"/>
      <c r="O24" s="889">
        <v>16.899999999999999</v>
      </c>
      <c r="P24" s="889"/>
      <c r="Q24" s="877">
        <v>9.9</v>
      </c>
      <c r="R24" s="877"/>
      <c r="S24" s="1039">
        <f t="shared" si="0"/>
        <v>7.1875739644970349E-2</v>
      </c>
      <c r="T24" s="891"/>
      <c r="U24" s="877">
        <v>19.899999999999999</v>
      </c>
      <c r="V24" s="875"/>
      <c r="W24" s="891"/>
      <c r="X24" s="891">
        <v>19.899999999999999</v>
      </c>
      <c r="Y24" s="889" t="s">
        <v>2636</v>
      </c>
      <c r="Z24" s="885"/>
      <c r="AA24" s="1028">
        <f t="shared" si="1"/>
        <v>6.963266029999998</v>
      </c>
      <c r="AB24" s="1040"/>
      <c r="AC24" s="1041"/>
      <c r="AD24" s="1041"/>
      <c r="AE24" s="1041"/>
      <c r="AF24" s="1041"/>
      <c r="AG24" s="1042"/>
      <c r="AH24" s="1043"/>
      <c r="AI24" s="1043"/>
      <c r="AJ24" s="1043"/>
      <c r="AK24" s="1043"/>
      <c r="AL24" s="1043"/>
      <c r="AM24" s="1044"/>
      <c r="AN24" s="1044"/>
      <c r="AO24" s="1044"/>
      <c r="AP24" s="1044"/>
      <c r="AQ24" s="1044"/>
      <c r="AR24" s="1044"/>
      <c r="AS24" s="1044"/>
      <c r="AT24" s="1044"/>
      <c r="AU24" s="1044"/>
      <c r="AV24" s="1044"/>
      <c r="AW24" s="1044"/>
      <c r="AX24" s="1044"/>
      <c r="AY24" s="1044"/>
      <c r="AZ24" s="1044"/>
      <c r="BA24" s="1044"/>
      <c r="BB24" s="1044"/>
      <c r="BC24" s="1044"/>
      <c r="BD24" s="1044"/>
      <c r="BE24" s="1044"/>
      <c r="BF24" s="1044"/>
      <c r="BG24" s="1044"/>
      <c r="BH24" s="1044"/>
      <c r="BI24" s="1044"/>
      <c r="BJ24" s="1044"/>
      <c r="BK24" s="1044"/>
      <c r="BL24" s="1044"/>
      <c r="BM24" s="1044"/>
      <c r="BN24" s="1044"/>
      <c r="BO24" s="1044"/>
      <c r="BP24" s="1044"/>
      <c r="BQ24" s="1044"/>
      <c r="BR24" s="1044"/>
      <c r="BS24" s="1044"/>
      <c r="BT24" s="1044"/>
      <c r="BU24" s="1044"/>
      <c r="BV24" s="1044"/>
      <c r="BW24" s="1044"/>
      <c r="BX24" s="1044"/>
      <c r="BY24" s="1044"/>
      <c r="BZ24" s="1044"/>
      <c r="CA24" s="1044"/>
      <c r="CB24" s="1044"/>
      <c r="CC24" s="1044"/>
      <c r="CD24" s="1044"/>
      <c r="CE24" s="1044"/>
      <c r="CF24" s="1044"/>
      <c r="CG24" s="1044"/>
      <c r="CH24" s="1044"/>
      <c r="CI24" s="1044"/>
      <c r="CJ24" s="1044"/>
      <c r="CK24" s="1044"/>
      <c r="CL24" s="1044"/>
      <c r="CM24" s="1044"/>
      <c r="CN24" s="1044"/>
      <c r="CO24" s="1044"/>
      <c r="CP24" s="1044"/>
      <c r="CQ24" s="1044"/>
      <c r="CR24" s="1044"/>
      <c r="CS24" s="1044"/>
      <c r="CT24" s="1044"/>
      <c r="CU24" s="1044"/>
      <c r="CV24" s="1044"/>
      <c r="CW24" s="1044"/>
      <c r="CX24" s="1044"/>
      <c r="CY24" s="1044"/>
      <c r="CZ24" s="1044"/>
      <c r="DA24" s="1044"/>
      <c r="DB24" s="1044"/>
      <c r="DC24" s="1044"/>
      <c r="DD24" s="1044"/>
      <c r="DE24" s="1044"/>
      <c r="DF24" s="1044"/>
      <c r="DG24" s="1044"/>
      <c r="DH24" s="1044"/>
      <c r="DI24" s="1044"/>
      <c r="DJ24" s="1044"/>
      <c r="DK24" s="1044"/>
      <c r="DL24" s="1044"/>
      <c r="DM24" s="1044"/>
      <c r="DN24" s="1044"/>
      <c r="DO24" s="1044"/>
      <c r="DP24" s="1044"/>
      <c r="DQ24" s="1044"/>
      <c r="DR24" s="1044"/>
      <c r="DS24" s="1044"/>
      <c r="DT24" s="1044"/>
      <c r="DU24" s="1044"/>
      <c r="DV24" s="1044"/>
      <c r="DW24" s="1044"/>
      <c r="DX24" s="1044"/>
      <c r="DY24" s="1044"/>
      <c r="DZ24" s="1044"/>
      <c r="EA24" s="1044"/>
      <c r="EB24" s="1044"/>
      <c r="EC24" s="1044"/>
      <c r="ED24" s="1044"/>
      <c r="EE24" s="1044"/>
      <c r="EF24" s="1044"/>
      <c r="EG24" s="1044"/>
      <c r="EH24" s="1044"/>
      <c r="EI24" s="1044"/>
      <c r="EJ24" s="1044"/>
      <c r="EK24" s="1044"/>
      <c r="EL24" s="1044"/>
      <c r="EM24" s="1044"/>
      <c r="EN24" s="1044"/>
      <c r="EO24" s="1044"/>
      <c r="EP24" s="1044"/>
      <c r="EQ24" s="1044"/>
      <c r="ER24" s="1044"/>
      <c r="ES24" s="1044"/>
      <c r="ET24" s="1044"/>
      <c r="EU24" s="1044"/>
      <c r="EV24" s="1044"/>
      <c r="EW24" s="1044"/>
      <c r="EX24" s="1044"/>
      <c r="EY24" s="1044"/>
      <c r="EZ24" s="1044"/>
      <c r="FA24" s="1044"/>
      <c r="FB24" s="1044"/>
      <c r="FC24" s="1044"/>
      <c r="FD24" s="1044"/>
      <c r="FE24" s="1044"/>
      <c r="FF24" s="1044"/>
      <c r="FG24" s="1044"/>
      <c r="FH24" s="1044"/>
      <c r="FI24" s="1044"/>
      <c r="FJ24" s="1044"/>
      <c r="FK24" s="1044"/>
      <c r="FL24" s="1044"/>
      <c r="FM24" s="1044"/>
      <c r="FN24" s="1044"/>
      <c r="FO24" s="1044"/>
      <c r="FP24" s="1044"/>
      <c r="FQ24" s="1044"/>
      <c r="FR24" s="1044"/>
      <c r="FS24" s="1044"/>
      <c r="FT24" s="1044"/>
      <c r="FU24" s="1044"/>
      <c r="FV24" s="1044"/>
      <c r="FW24" s="1044"/>
      <c r="FX24" s="1044"/>
      <c r="FY24" s="1044"/>
      <c r="FZ24" s="1044"/>
      <c r="GA24" s="1044"/>
      <c r="GB24" s="1044"/>
      <c r="GC24" s="1044"/>
      <c r="GD24" s="1044"/>
      <c r="GE24" s="1044"/>
      <c r="GF24" s="1044"/>
      <c r="GG24" s="1044"/>
      <c r="GH24" s="1044"/>
      <c r="GI24" s="1044"/>
      <c r="GJ24" s="1044"/>
      <c r="GK24" s="1044"/>
      <c r="GL24" s="1044"/>
      <c r="GM24" s="1044"/>
      <c r="GN24" s="1044"/>
      <c r="GO24" s="1044"/>
      <c r="GP24" s="1044"/>
      <c r="GQ24" s="1044"/>
      <c r="GR24" s="1044"/>
      <c r="GS24" s="1044"/>
      <c r="GT24" s="1044"/>
      <c r="GU24" s="1044"/>
      <c r="GV24" s="1044"/>
      <c r="GW24" s="1044"/>
      <c r="GX24" s="1044"/>
      <c r="GY24" s="1044"/>
      <c r="GZ24" s="1044"/>
      <c r="HA24" s="1044"/>
      <c r="HB24" s="1044"/>
      <c r="HC24" s="1044"/>
      <c r="HD24" s="1044"/>
      <c r="HE24" s="1044"/>
      <c r="HF24" s="1044"/>
      <c r="HG24" s="1044"/>
      <c r="HH24" s="1044"/>
      <c r="HI24" s="1044"/>
      <c r="HJ24" s="1044"/>
      <c r="HK24" s="1044"/>
      <c r="HL24" s="1044"/>
      <c r="HM24" s="1044"/>
      <c r="HN24" s="1044"/>
      <c r="HO24" s="1044"/>
      <c r="HP24" s="1044"/>
      <c r="HQ24" s="1044"/>
      <c r="HR24" s="1044"/>
      <c r="HS24" s="1044"/>
      <c r="HT24" s="1044"/>
      <c r="HU24" s="1044"/>
      <c r="HV24" s="1044"/>
      <c r="HW24" s="1044"/>
      <c r="HX24" s="1044"/>
      <c r="HY24" s="1044"/>
      <c r="HZ24" s="1044"/>
      <c r="IA24" s="1044"/>
      <c r="IB24" s="1044"/>
      <c r="IC24" s="1044"/>
      <c r="ID24" s="1044"/>
      <c r="IE24" s="1044"/>
      <c r="IF24" s="1044"/>
      <c r="IG24" s="1044"/>
      <c r="IH24" s="1044"/>
      <c r="II24" s="1044"/>
      <c r="IJ24" s="1044"/>
      <c r="IK24" s="1044"/>
      <c r="IL24" s="1044"/>
      <c r="IM24" s="1044"/>
      <c r="IN24" s="1044"/>
      <c r="IO24" s="1044"/>
      <c r="IP24" s="1044"/>
      <c r="IQ24" s="1044"/>
      <c r="IR24" s="1044"/>
      <c r="IS24" s="1044"/>
      <c r="IT24" s="1044"/>
      <c r="IU24" s="1044"/>
      <c r="IV24" s="1044"/>
    </row>
    <row r="25" spans="1:256" s="391" customFormat="1" ht="16.5" customHeight="1">
      <c r="A25" s="1035" t="s">
        <v>1131</v>
      </c>
      <c r="B25" s="1023">
        <v>21</v>
      </c>
      <c r="C25" s="1036" t="s">
        <v>2627</v>
      </c>
      <c r="D25" s="1025" t="s">
        <v>2677</v>
      </c>
      <c r="E25" s="1037" t="s">
        <v>2678</v>
      </c>
      <c r="F25" s="885" t="s">
        <v>39</v>
      </c>
      <c r="G25" s="1045" t="s">
        <v>2679</v>
      </c>
      <c r="H25" s="885" t="s">
        <v>2680</v>
      </c>
      <c r="I25" s="886" t="s">
        <v>2681</v>
      </c>
      <c r="J25" s="887"/>
      <c r="K25" s="1038">
        <v>107</v>
      </c>
      <c r="L25" s="889"/>
      <c r="M25" s="889">
        <v>4.8</v>
      </c>
      <c r="N25" s="889"/>
      <c r="O25" s="889">
        <f>5.5*5</f>
        <v>27.5</v>
      </c>
      <c r="P25" s="889"/>
      <c r="Q25" s="877"/>
      <c r="R25" s="877">
        <v>17</v>
      </c>
      <c r="S25" s="1039">
        <f t="shared" si="0"/>
        <v>0.82545454545454544</v>
      </c>
      <c r="T25" s="891"/>
      <c r="U25" s="877"/>
      <c r="V25" s="877">
        <v>34</v>
      </c>
      <c r="W25" s="891"/>
      <c r="X25" s="891">
        <v>6.8</v>
      </c>
      <c r="Y25" s="889"/>
      <c r="Z25" s="885"/>
      <c r="AA25" s="1028">
        <f>M25*1.0751-R25</f>
        <v>-11.83952</v>
      </c>
      <c r="AB25" s="1040"/>
      <c r="AC25" s="1041"/>
      <c r="AD25" s="1041"/>
      <c r="AE25" s="1041"/>
      <c r="AF25" s="1041"/>
      <c r="AG25" s="1042"/>
      <c r="AH25" s="1043"/>
      <c r="AI25" s="1043"/>
      <c r="AJ25" s="1043"/>
      <c r="AK25" s="1043"/>
      <c r="AL25" s="1043"/>
      <c r="AM25" s="1044"/>
      <c r="AN25" s="1044"/>
      <c r="AO25" s="1044"/>
      <c r="AP25" s="1044"/>
      <c r="AQ25" s="1044"/>
      <c r="AR25" s="1044"/>
      <c r="AS25" s="1044"/>
      <c r="AT25" s="1044"/>
      <c r="AU25" s="1044"/>
      <c r="AV25" s="1044"/>
      <c r="AW25" s="1044"/>
      <c r="AX25" s="1044"/>
      <c r="AY25" s="1044"/>
      <c r="AZ25" s="1044"/>
      <c r="BA25" s="1044"/>
      <c r="BB25" s="1044"/>
      <c r="BC25" s="1044"/>
      <c r="BD25" s="1044"/>
      <c r="BE25" s="1044"/>
      <c r="BF25" s="1044"/>
      <c r="BG25" s="1044"/>
      <c r="BH25" s="1044"/>
      <c r="BI25" s="1044"/>
      <c r="BJ25" s="1044"/>
      <c r="BK25" s="1044"/>
      <c r="BL25" s="1044"/>
      <c r="BM25" s="1044"/>
      <c r="BN25" s="1044"/>
      <c r="BO25" s="1044"/>
      <c r="BP25" s="1044"/>
      <c r="BQ25" s="1044"/>
      <c r="BR25" s="1044"/>
      <c r="BS25" s="1044"/>
      <c r="BT25" s="1044"/>
      <c r="BU25" s="1044"/>
      <c r="BV25" s="1044"/>
      <c r="BW25" s="1044"/>
      <c r="BX25" s="1044"/>
      <c r="BY25" s="1044"/>
      <c r="BZ25" s="1044"/>
      <c r="CA25" s="1044"/>
      <c r="CB25" s="1044"/>
      <c r="CC25" s="1044"/>
      <c r="CD25" s="1044"/>
      <c r="CE25" s="1044"/>
      <c r="CF25" s="1044"/>
      <c r="CG25" s="1044"/>
      <c r="CH25" s="1044"/>
      <c r="CI25" s="1044"/>
      <c r="CJ25" s="1044"/>
      <c r="CK25" s="1044"/>
      <c r="CL25" s="1044"/>
      <c r="CM25" s="1044"/>
      <c r="CN25" s="1044"/>
      <c r="CO25" s="1044"/>
      <c r="CP25" s="1044"/>
      <c r="CQ25" s="1044"/>
      <c r="CR25" s="1044"/>
      <c r="CS25" s="1044"/>
      <c r="CT25" s="1044"/>
      <c r="CU25" s="1044"/>
      <c r="CV25" s="1044"/>
      <c r="CW25" s="1044"/>
      <c r="CX25" s="1044"/>
      <c r="CY25" s="1044"/>
      <c r="CZ25" s="1044"/>
      <c r="DA25" s="1044"/>
      <c r="DB25" s="1044"/>
      <c r="DC25" s="1044"/>
      <c r="DD25" s="1044"/>
      <c r="DE25" s="1044"/>
      <c r="DF25" s="1044"/>
      <c r="DG25" s="1044"/>
      <c r="DH25" s="1044"/>
      <c r="DI25" s="1044"/>
      <c r="DJ25" s="1044"/>
      <c r="DK25" s="1044"/>
      <c r="DL25" s="1044"/>
      <c r="DM25" s="1044"/>
      <c r="DN25" s="1044"/>
      <c r="DO25" s="1044"/>
      <c r="DP25" s="1044"/>
      <c r="DQ25" s="1044"/>
      <c r="DR25" s="1044"/>
      <c r="DS25" s="1044"/>
      <c r="DT25" s="1044"/>
      <c r="DU25" s="1044"/>
      <c r="DV25" s="1044"/>
      <c r="DW25" s="1044"/>
      <c r="DX25" s="1044"/>
      <c r="DY25" s="1044"/>
      <c r="DZ25" s="1044"/>
      <c r="EA25" s="1044"/>
      <c r="EB25" s="1044"/>
      <c r="EC25" s="1044"/>
      <c r="ED25" s="1044"/>
      <c r="EE25" s="1044"/>
      <c r="EF25" s="1044"/>
      <c r="EG25" s="1044"/>
      <c r="EH25" s="1044"/>
      <c r="EI25" s="1044"/>
      <c r="EJ25" s="1044"/>
      <c r="EK25" s="1044"/>
      <c r="EL25" s="1044"/>
      <c r="EM25" s="1044"/>
      <c r="EN25" s="1044"/>
      <c r="EO25" s="1044"/>
      <c r="EP25" s="1044"/>
      <c r="EQ25" s="1044"/>
      <c r="ER25" s="1044"/>
      <c r="ES25" s="1044"/>
      <c r="ET25" s="1044"/>
      <c r="EU25" s="1044"/>
      <c r="EV25" s="1044"/>
      <c r="EW25" s="1044"/>
      <c r="EX25" s="1044"/>
      <c r="EY25" s="1044"/>
      <c r="EZ25" s="1044"/>
      <c r="FA25" s="1044"/>
      <c r="FB25" s="1044"/>
      <c r="FC25" s="1044"/>
      <c r="FD25" s="1044"/>
      <c r="FE25" s="1044"/>
      <c r="FF25" s="1044"/>
      <c r="FG25" s="1044"/>
      <c r="FH25" s="1044"/>
      <c r="FI25" s="1044"/>
      <c r="FJ25" s="1044"/>
      <c r="FK25" s="1044"/>
      <c r="FL25" s="1044"/>
      <c r="FM25" s="1044"/>
      <c r="FN25" s="1044"/>
      <c r="FO25" s="1044"/>
      <c r="FP25" s="1044"/>
      <c r="FQ25" s="1044"/>
      <c r="FR25" s="1044"/>
      <c r="FS25" s="1044"/>
      <c r="FT25" s="1044"/>
      <c r="FU25" s="1044"/>
      <c r="FV25" s="1044"/>
      <c r="FW25" s="1044"/>
      <c r="FX25" s="1044"/>
      <c r="FY25" s="1044"/>
      <c r="FZ25" s="1044"/>
      <c r="GA25" s="1044"/>
      <c r="GB25" s="1044"/>
      <c r="GC25" s="1044"/>
      <c r="GD25" s="1044"/>
      <c r="GE25" s="1044"/>
      <c r="GF25" s="1044"/>
      <c r="GG25" s="1044"/>
      <c r="GH25" s="1044"/>
      <c r="GI25" s="1044"/>
      <c r="GJ25" s="1044"/>
      <c r="GK25" s="1044"/>
      <c r="GL25" s="1044"/>
      <c r="GM25" s="1044"/>
      <c r="GN25" s="1044"/>
      <c r="GO25" s="1044"/>
      <c r="GP25" s="1044"/>
      <c r="GQ25" s="1044"/>
      <c r="GR25" s="1044"/>
      <c r="GS25" s="1044"/>
      <c r="GT25" s="1044"/>
      <c r="GU25" s="1044"/>
      <c r="GV25" s="1044"/>
      <c r="GW25" s="1044"/>
      <c r="GX25" s="1044"/>
      <c r="GY25" s="1044"/>
      <c r="GZ25" s="1044"/>
      <c r="HA25" s="1044"/>
      <c r="HB25" s="1044"/>
      <c r="HC25" s="1044"/>
      <c r="HD25" s="1044"/>
      <c r="HE25" s="1044"/>
      <c r="HF25" s="1044"/>
      <c r="HG25" s="1044"/>
      <c r="HH25" s="1044"/>
      <c r="HI25" s="1044"/>
      <c r="HJ25" s="1044"/>
      <c r="HK25" s="1044"/>
      <c r="HL25" s="1044"/>
      <c r="HM25" s="1044"/>
      <c r="HN25" s="1044"/>
      <c r="HO25" s="1044"/>
      <c r="HP25" s="1044"/>
      <c r="HQ25" s="1044"/>
      <c r="HR25" s="1044"/>
      <c r="HS25" s="1044"/>
      <c r="HT25" s="1044"/>
      <c r="HU25" s="1044"/>
      <c r="HV25" s="1044"/>
      <c r="HW25" s="1044"/>
      <c r="HX25" s="1044"/>
      <c r="HY25" s="1044"/>
      <c r="HZ25" s="1044"/>
      <c r="IA25" s="1044"/>
      <c r="IB25" s="1044"/>
      <c r="IC25" s="1044"/>
      <c r="ID25" s="1044"/>
      <c r="IE25" s="1044"/>
      <c r="IF25" s="1044"/>
      <c r="IG25" s="1044"/>
      <c r="IH25" s="1044"/>
      <c r="II25" s="1044"/>
      <c r="IJ25" s="1044"/>
      <c r="IK25" s="1044"/>
      <c r="IL25" s="1044"/>
      <c r="IM25" s="1044"/>
      <c r="IN25" s="1044"/>
      <c r="IO25" s="1044"/>
      <c r="IP25" s="1044"/>
      <c r="IQ25" s="1044"/>
      <c r="IR25" s="1044"/>
      <c r="IS25" s="1044"/>
      <c r="IT25" s="1044"/>
      <c r="IU25" s="1044"/>
      <c r="IV25" s="1044"/>
    </row>
    <row r="26" spans="1:256" s="391" customFormat="1" ht="16.5" customHeight="1">
      <c r="A26" s="1035" t="s">
        <v>1131</v>
      </c>
      <c r="B26" s="1023">
        <v>22</v>
      </c>
      <c r="C26" s="1036" t="s">
        <v>2627</v>
      </c>
      <c r="D26" s="1025" t="s">
        <v>2677</v>
      </c>
      <c r="E26" s="1037" t="s">
        <v>2678</v>
      </c>
      <c r="F26" s="885" t="s">
        <v>39</v>
      </c>
      <c r="G26" s="1045" t="s">
        <v>2682</v>
      </c>
      <c r="H26" s="885" t="s">
        <v>2683</v>
      </c>
      <c r="I26" s="886" t="s">
        <v>2684</v>
      </c>
      <c r="J26" s="887"/>
      <c r="K26" s="1038">
        <v>106</v>
      </c>
      <c r="L26" s="889"/>
      <c r="M26" s="889">
        <v>4.78</v>
      </c>
      <c r="N26" s="889"/>
      <c r="O26" s="889">
        <f>5.5*5</f>
        <v>27.5</v>
      </c>
      <c r="P26" s="889"/>
      <c r="Q26" s="877"/>
      <c r="R26" s="877">
        <v>17</v>
      </c>
      <c r="S26" s="1039">
        <f t="shared" si="0"/>
        <v>0.82618181818181813</v>
      </c>
      <c r="T26" s="891"/>
      <c r="U26" s="877"/>
      <c r="V26" s="877">
        <v>34</v>
      </c>
      <c r="W26" s="891"/>
      <c r="X26" s="891">
        <v>6.8</v>
      </c>
      <c r="Y26" s="889"/>
      <c r="Z26" s="885"/>
      <c r="AA26" s="1028">
        <f>M26*1.0751-R26</f>
        <v>-11.861022</v>
      </c>
      <c r="AB26" s="1040"/>
      <c r="AC26" s="1041"/>
      <c r="AD26" s="1041"/>
      <c r="AE26" s="1041"/>
      <c r="AF26" s="1041"/>
      <c r="AG26" s="1042"/>
      <c r="AH26" s="1043"/>
      <c r="AI26" s="1043"/>
      <c r="AJ26" s="1043"/>
      <c r="AK26" s="1043"/>
      <c r="AL26" s="1043"/>
      <c r="AM26" s="1044"/>
      <c r="AN26" s="1044"/>
      <c r="AO26" s="1044"/>
      <c r="AP26" s="1044"/>
      <c r="AQ26" s="1044"/>
      <c r="AR26" s="1044"/>
      <c r="AS26" s="1044"/>
      <c r="AT26" s="1044"/>
      <c r="AU26" s="1044"/>
      <c r="AV26" s="1044"/>
      <c r="AW26" s="1044"/>
      <c r="AX26" s="1044"/>
      <c r="AY26" s="1044"/>
      <c r="AZ26" s="1044"/>
      <c r="BA26" s="1044"/>
      <c r="BB26" s="1044"/>
      <c r="BC26" s="1044"/>
      <c r="BD26" s="1044"/>
      <c r="BE26" s="1044"/>
      <c r="BF26" s="1044"/>
      <c r="BG26" s="1044"/>
      <c r="BH26" s="1044"/>
      <c r="BI26" s="1044"/>
      <c r="BJ26" s="1044"/>
      <c r="BK26" s="1044"/>
      <c r="BL26" s="1044"/>
      <c r="BM26" s="1044"/>
      <c r="BN26" s="1044"/>
      <c r="BO26" s="1044"/>
      <c r="BP26" s="1044"/>
      <c r="BQ26" s="1044"/>
      <c r="BR26" s="1044"/>
      <c r="BS26" s="1044"/>
      <c r="BT26" s="1044"/>
      <c r="BU26" s="1044"/>
      <c r="BV26" s="1044"/>
      <c r="BW26" s="1044"/>
      <c r="BX26" s="1044"/>
      <c r="BY26" s="1044"/>
      <c r="BZ26" s="1044"/>
      <c r="CA26" s="1044"/>
      <c r="CB26" s="1044"/>
      <c r="CC26" s="1044"/>
      <c r="CD26" s="1044"/>
      <c r="CE26" s="1044"/>
      <c r="CF26" s="1044"/>
      <c r="CG26" s="1044"/>
      <c r="CH26" s="1044"/>
      <c r="CI26" s="1044"/>
      <c r="CJ26" s="1044"/>
      <c r="CK26" s="1044"/>
      <c r="CL26" s="1044"/>
      <c r="CM26" s="1044"/>
      <c r="CN26" s="1044"/>
      <c r="CO26" s="1044"/>
      <c r="CP26" s="1044"/>
      <c r="CQ26" s="1044"/>
      <c r="CR26" s="1044"/>
      <c r="CS26" s="1044"/>
      <c r="CT26" s="1044"/>
      <c r="CU26" s="1044"/>
      <c r="CV26" s="1044"/>
      <c r="CW26" s="1044"/>
      <c r="CX26" s="1044"/>
      <c r="CY26" s="1044"/>
      <c r="CZ26" s="1044"/>
      <c r="DA26" s="1044"/>
      <c r="DB26" s="1044"/>
      <c r="DC26" s="1044"/>
      <c r="DD26" s="1044"/>
      <c r="DE26" s="1044"/>
      <c r="DF26" s="1044"/>
      <c r="DG26" s="1044"/>
      <c r="DH26" s="1044"/>
      <c r="DI26" s="1044"/>
      <c r="DJ26" s="1044"/>
      <c r="DK26" s="1044"/>
      <c r="DL26" s="1044"/>
      <c r="DM26" s="1044"/>
      <c r="DN26" s="1044"/>
      <c r="DO26" s="1044"/>
      <c r="DP26" s="1044"/>
      <c r="DQ26" s="1044"/>
      <c r="DR26" s="1044"/>
      <c r="DS26" s="1044"/>
      <c r="DT26" s="1044"/>
      <c r="DU26" s="1044"/>
      <c r="DV26" s="1044"/>
      <c r="DW26" s="1044"/>
      <c r="DX26" s="1044"/>
      <c r="DY26" s="1044"/>
      <c r="DZ26" s="1044"/>
      <c r="EA26" s="1044"/>
      <c r="EB26" s="1044"/>
      <c r="EC26" s="1044"/>
      <c r="ED26" s="1044"/>
      <c r="EE26" s="1044"/>
      <c r="EF26" s="1044"/>
      <c r="EG26" s="1044"/>
      <c r="EH26" s="1044"/>
      <c r="EI26" s="1044"/>
      <c r="EJ26" s="1044"/>
      <c r="EK26" s="1044"/>
      <c r="EL26" s="1044"/>
      <c r="EM26" s="1044"/>
      <c r="EN26" s="1044"/>
      <c r="EO26" s="1044"/>
      <c r="EP26" s="1044"/>
      <c r="EQ26" s="1044"/>
      <c r="ER26" s="1044"/>
      <c r="ES26" s="1044"/>
      <c r="ET26" s="1044"/>
      <c r="EU26" s="1044"/>
      <c r="EV26" s="1044"/>
      <c r="EW26" s="1044"/>
      <c r="EX26" s="1044"/>
      <c r="EY26" s="1044"/>
      <c r="EZ26" s="1044"/>
      <c r="FA26" s="1044"/>
      <c r="FB26" s="1044"/>
      <c r="FC26" s="1044"/>
      <c r="FD26" s="1044"/>
      <c r="FE26" s="1044"/>
      <c r="FF26" s="1044"/>
      <c r="FG26" s="1044"/>
      <c r="FH26" s="1044"/>
      <c r="FI26" s="1044"/>
      <c r="FJ26" s="1044"/>
      <c r="FK26" s="1044"/>
      <c r="FL26" s="1044"/>
      <c r="FM26" s="1044"/>
      <c r="FN26" s="1044"/>
      <c r="FO26" s="1044"/>
      <c r="FP26" s="1044"/>
      <c r="FQ26" s="1044"/>
      <c r="FR26" s="1044"/>
      <c r="FS26" s="1044"/>
      <c r="FT26" s="1044"/>
      <c r="FU26" s="1044"/>
      <c r="FV26" s="1044"/>
      <c r="FW26" s="1044"/>
      <c r="FX26" s="1044"/>
      <c r="FY26" s="1044"/>
      <c r="FZ26" s="1044"/>
      <c r="GA26" s="1044"/>
      <c r="GB26" s="1044"/>
      <c r="GC26" s="1044"/>
      <c r="GD26" s="1044"/>
      <c r="GE26" s="1044"/>
      <c r="GF26" s="1044"/>
      <c r="GG26" s="1044"/>
      <c r="GH26" s="1044"/>
      <c r="GI26" s="1044"/>
      <c r="GJ26" s="1044"/>
      <c r="GK26" s="1044"/>
      <c r="GL26" s="1044"/>
      <c r="GM26" s="1044"/>
      <c r="GN26" s="1044"/>
      <c r="GO26" s="1044"/>
      <c r="GP26" s="1044"/>
      <c r="GQ26" s="1044"/>
      <c r="GR26" s="1044"/>
      <c r="GS26" s="1044"/>
      <c r="GT26" s="1044"/>
      <c r="GU26" s="1044"/>
      <c r="GV26" s="1044"/>
      <c r="GW26" s="1044"/>
      <c r="GX26" s="1044"/>
      <c r="GY26" s="1044"/>
      <c r="GZ26" s="1044"/>
      <c r="HA26" s="1044"/>
      <c r="HB26" s="1044"/>
      <c r="HC26" s="1044"/>
      <c r="HD26" s="1044"/>
      <c r="HE26" s="1044"/>
      <c r="HF26" s="1044"/>
      <c r="HG26" s="1044"/>
      <c r="HH26" s="1044"/>
      <c r="HI26" s="1044"/>
      <c r="HJ26" s="1044"/>
      <c r="HK26" s="1044"/>
      <c r="HL26" s="1044"/>
      <c r="HM26" s="1044"/>
      <c r="HN26" s="1044"/>
      <c r="HO26" s="1044"/>
      <c r="HP26" s="1044"/>
      <c r="HQ26" s="1044"/>
      <c r="HR26" s="1044"/>
      <c r="HS26" s="1044"/>
      <c r="HT26" s="1044"/>
      <c r="HU26" s="1044"/>
      <c r="HV26" s="1044"/>
      <c r="HW26" s="1044"/>
      <c r="HX26" s="1044"/>
      <c r="HY26" s="1044"/>
      <c r="HZ26" s="1044"/>
      <c r="IA26" s="1044"/>
      <c r="IB26" s="1044"/>
      <c r="IC26" s="1044"/>
      <c r="ID26" s="1044"/>
      <c r="IE26" s="1044"/>
      <c r="IF26" s="1044"/>
      <c r="IG26" s="1044"/>
      <c r="IH26" s="1044"/>
      <c r="II26" s="1044"/>
      <c r="IJ26" s="1044"/>
      <c r="IK26" s="1044"/>
      <c r="IL26" s="1044"/>
      <c r="IM26" s="1044"/>
      <c r="IN26" s="1044"/>
      <c r="IO26" s="1044"/>
      <c r="IP26" s="1044"/>
      <c r="IQ26" s="1044"/>
      <c r="IR26" s="1044"/>
      <c r="IS26" s="1044"/>
      <c r="IT26" s="1044"/>
      <c r="IU26" s="1044"/>
      <c r="IV26" s="1044"/>
    </row>
    <row r="27" spans="1:256" s="391" customFormat="1" ht="16.5" customHeight="1">
      <c r="A27" s="1035" t="s">
        <v>1131</v>
      </c>
      <c r="B27" s="1023">
        <v>23</v>
      </c>
      <c r="C27" s="1036" t="s">
        <v>2627</v>
      </c>
      <c r="D27" s="1025" t="s">
        <v>2685</v>
      </c>
      <c r="E27" s="1037" t="s">
        <v>2686</v>
      </c>
      <c r="F27" s="885" t="s">
        <v>39</v>
      </c>
      <c r="G27" s="1045" t="s">
        <v>2687</v>
      </c>
      <c r="H27" s="885" t="s">
        <v>2688</v>
      </c>
      <c r="I27" s="886" t="s">
        <v>2689</v>
      </c>
      <c r="J27" s="887"/>
      <c r="K27" s="1038">
        <v>108</v>
      </c>
      <c r="L27" s="889"/>
      <c r="M27" s="889">
        <v>4.1151439999999999</v>
      </c>
      <c r="N27" s="889"/>
      <c r="O27" s="889">
        <f>4.5*4</f>
        <v>18</v>
      </c>
      <c r="P27" s="889"/>
      <c r="Q27" s="877"/>
      <c r="R27" s="877">
        <v>9.9</v>
      </c>
      <c r="S27" s="1039">
        <f t="shared" si="0"/>
        <v>0.77138088888888889</v>
      </c>
      <c r="T27" s="891"/>
      <c r="U27" s="877"/>
      <c r="V27" s="877">
        <v>21.2</v>
      </c>
      <c r="W27" s="891"/>
      <c r="X27" s="891">
        <v>5.3</v>
      </c>
      <c r="Y27" s="889"/>
      <c r="Z27" s="885"/>
      <c r="AA27" s="1028">
        <f>M27*1.0751-R27</f>
        <v>-5.4758086856000006</v>
      </c>
      <c r="AB27" s="1040"/>
      <c r="AC27" s="1041"/>
      <c r="AD27" s="1041"/>
      <c r="AE27" s="1041"/>
      <c r="AF27" s="1041"/>
      <c r="AG27" s="1042"/>
      <c r="AH27" s="1043"/>
      <c r="AI27" s="1043"/>
      <c r="AJ27" s="1043"/>
      <c r="AK27" s="1043"/>
      <c r="AL27" s="1043"/>
      <c r="AM27" s="1044"/>
      <c r="AN27" s="1044"/>
      <c r="AO27" s="1044"/>
      <c r="AP27" s="1044"/>
      <c r="AQ27" s="1044"/>
      <c r="AR27" s="1044"/>
      <c r="AS27" s="1044"/>
      <c r="AT27" s="1044"/>
      <c r="AU27" s="1044"/>
      <c r="AV27" s="1044"/>
      <c r="AW27" s="1044"/>
      <c r="AX27" s="1044"/>
      <c r="AY27" s="1044"/>
      <c r="AZ27" s="1044"/>
      <c r="BA27" s="1044"/>
      <c r="BB27" s="1044"/>
      <c r="BC27" s="1044"/>
      <c r="BD27" s="1044"/>
      <c r="BE27" s="1044"/>
      <c r="BF27" s="1044"/>
      <c r="BG27" s="1044"/>
      <c r="BH27" s="1044"/>
      <c r="BI27" s="1044"/>
      <c r="BJ27" s="1044"/>
      <c r="BK27" s="1044"/>
      <c r="BL27" s="1044"/>
      <c r="BM27" s="1044"/>
      <c r="BN27" s="1044"/>
      <c r="BO27" s="1044"/>
      <c r="BP27" s="1044"/>
      <c r="BQ27" s="1044"/>
      <c r="BR27" s="1044"/>
      <c r="BS27" s="1044"/>
      <c r="BT27" s="1044"/>
      <c r="BU27" s="1044"/>
      <c r="BV27" s="1044"/>
      <c r="BW27" s="1044"/>
      <c r="BX27" s="1044"/>
      <c r="BY27" s="1044"/>
      <c r="BZ27" s="1044"/>
      <c r="CA27" s="1044"/>
      <c r="CB27" s="1044"/>
      <c r="CC27" s="1044"/>
      <c r="CD27" s="1044"/>
      <c r="CE27" s="1044"/>
      <c r="CF27" s="1044"/>
      <c r="CG27" s="1044"/>
      <c r="CH27" s="1044"/>
      <c r="CI27" s="1044"/>
      <c r="CJ27" s="1044"/>
      <c r="CK27" s="1044"/>
      <c r="CL27" s="1044"/>
      <c r="CM27" s="1044"/>
      <c r="CN27" s="1044"/>
      <c r="CO27" s="1044"/>
      <c r="CP27" s="1044"/>
      <c r="CQ27" s="1044"/>
      <c r="CR27" s="1044"/>
      <c r="CS27" s="1044"/>
      <c r="CT27" s="1044"/>
      <c r="CU27" s="1044"/>
      <c r="CV27" s="1044"/>
      <c r="CW27" s="1044"/>
      <c r="CX27" s="1044"/>
      <c r="CY27" s="1044"/>
      <c r="CZ27" s="1044"/>
      <c r="DA27" s="1044"/>
      <c r="DB27" s="1044"/>
      <c r="DC27" s="1044"/>
      <c r="DD27" s="1044"/>
      <c r="DE27" s="1044"/>
      <c r="DF27" s="1044"/>
      <c r="DG27" s="1044"/>
      <c r="DH27" s="1044"/>
      <c r="DI27" s="1044"/>
      <c r="DJ27" s="1044"/>
      <c r="DK27" s="1044"/>
      <c r="DL27" s="1044"/>
      <c r="DM27" s="1044"/>
      <c r="DN27" s="1044"/>
      <c r="DO27" s="1044"/>
      <c r="DP27" s="1044"/>
      <c r="DQ27" s="1044"/>
      <c r="DR27" s="1044"/>
      <c r="DS27" s="1044"/>
      <c r="DT27" s="1044"/>
      <c r="DU27" s="1044"/>
      <c r="DV27" s="1044"/>
      <c r="DW27" s="1044"/>
      <c r="DX27" s="1044"/>
      <c r="DY27" s="1044"/>
      <c r="DZ27" s="1044"/>
      <c r="EA27" s="1044"/>
      <c r="EB27" s="1044"/>
      <c r="EC27" s="1044"/>
      <c r="ED27" s="1044"/>
      <c r="EE27" s="1044"/>
      <c r="EF27" s="1044"/>
      <c r="EG27" s="1044"/>
      <c r="EH27" s="1044"/>
      <c r="EI27" s="1044"/>
      <c r="EJ27" s="1044"/>
      <c r="EK27" s="1044"/>
      <c r="EL27" s="1044"/>
      <c r="EM27" s="1044"/>
      <c r="EN27" s="1044"/>
      <c r="EO27" s="1044"/>
      <c r="EP27" s="1044"/>
      <c r="EQ27" s="1044"/>
      <c r="ER27" s="1044"/>
      <c r="ES27" s="1044"/>
      <c r="ET27" s="1044"/>
      <c r="EU27" s="1044"/>
      <c r="EV27" s="1044"/>
      <c r="EW27" s="1044"/>
      <c r="EX27" s="1044"/>
      <c r="EY27" s="1044"/>
      <c r="EZ27" s="1044"/>
      <c r="FA27" s="1044"/>
      <c r="FB27" s="1044"/>
      <c r="FC27" s="1044"/>
      <c r="FD27" s="1044"/>
      <c r="FE27" s="1044"/>
      <c r="FF27" s="1044"/>
      <c r="FG27" s="1044"/>
      <c r="FH27" s="1044"/>
      <c r="FI27" s="1044"/>
      <c r="FJ27" s="1044"/>
      <c r="FK27" s="1044"/>
      <c r="FL27" s="1044"/>
      <c r="FM27" s="1044"/>
      <c r="FN27" s="1044"/>
      <c r="FO27" s="1044"/>
      <c r="FP27" s="1044"/>
      <c r="FQ27" s="1044"/>
      <c r="FR27" s="1044"/>
      <c r="FS27" s="1044"/>
      <c r="FT27" s="1044"/>
      <c r="FU27" s="1044"/>
      <c r="FV27" s="1044"/>
      <c r="FW27" s="1044"/>
      <c r="FX27" s="1044"/>
      <c r="FY27" s="1044"/>
      <c r="FZ27" s="1044"/>
      <c r="GA27" s="1044"/>
      <c r="GB27" s="1044"/>
      <c r="GC27" s="1044"/>
      <c r="GD27" s="1044"/>
      <c r="GE27" s="1044"/>
      <c r="GF27" s="1044"/>
      <c r="GG27" s="1044"/>
      <c r="GH27" s="1044"/>
      <c r="GI27" s="1044"/>
      <c r="GJ27" s="1044"/>
      <c r="GK27" s="1044"/>
      <c r="GL27" s="1044"/>
      <c r="GM27" s="1044"/>
      <c r="GN27" s="1044"/>
      <c r="GO27" s="1044"/>
      <c r="GP27" s="1044"/>
      <c r="GQ27" s="1044"/>
      <c r="GR27" s="1044"/>
      <c r="GS27" s="1044"/>
      <c r="GT27" s="1044"/>
      <c r="GU27" s="1044"/>
      <c r="GV27" s="1044"/>
      <c r="GW27" s="1044"/>
      <c r="GX27" s="1044"/>
      <c r="GY27" s="1044"/>
      <c r="GZ27" s="1044"/>
      <c r="HA27" s="1044"/>
      <c r="HB27" s="1044"/>
      <c r="HC27" s="1044"/>
      <c r="HD27" s="1044"/>
      <c r="HE27" s="1044"/>
      <c r="HF27" s="1044"/>
      <c r="HG27" s="1044"/>
      <c r="HH27" s="1044"/>
      <c r="HI27" s="1044"/>
      <c r="HJ27" s="1044"/>
      <c r="HK27" s="1044"/>
      <c r="HL27" s="1044"/>
      <c r="HM27" s="1044"/>
      <c r="HN27" s="1044"/>
      <c r="HO27" s="1044"/>
      <c r="HP27" s="1044"/>
      <c r="HQ27" s="1044"/>
      <c r="HR27" s="1044"/>
      <c r="HS27" s="1044"/>
      <c r="HT27" s="1044"/>
      <c r="HU27" s="1044"/>
      <c r="HV27" s="1044"/>
      <c r="HW27" s="1044"/>
      <c r="HX27" s="1044"/>
      <c r="HY27" s="1044"/>
      <c r="HZ27" s="1044"/>
      <c r="IA27" s="1044"/>
      <c r="IB27" s="1044"/>
      <c r="IC27" s="1044"/>
      <c r="ID27" s="1044"/>
      <c r="IE27" s="1044"/>
      <c r="IF27" s="1044"/>
      <c r="IG27" s="1044"/>
      <c r="IH27" s="1044"/>
      <c r="II27" s="1044"/>
      <c r="IJ27" s="1044"/>
      <c r="IK27" s="1044"/>
      <c r="IL27" s="1044"/>
      <c r="IM27" s="1044"/>
      <c r="IN27" s="1044"/>
      <c r="IO27" s="1044"/>
      <c r="IP27" s="1044"/>
      <c r="IQ27" s="1044"/>
      <c r="IR27" s="1044"/>
      <c r="IS27" s="1044"/>
      <c r="IT27" s="1044"/>
      <c r="IU27" s="1044"/>
      <c r="IV27" s="1044"/>
    </row>
    <row r="28" spans="1:256" s="391" customFormat="1" ht="16.5" customHeight="1">
      <c r="A28" s="1035" t="s">
        <v>1131</v>
      </c>
      <c r="B28" s="1023">
        <v>24</v>
      </c>
      <c r="C28" s="1036" t="s">
        <v>2627</v>
      </c>
      <c r="D28" s="1025" t="s">
        <v>2685</v>
      </c>
      <c r="E28" s="1037" t="s">
        <v>2686</v>
      </c>
      <c r="F28" s="885" t="s">
        <v>39</v>
      </c>
      <c r="G28" s="1045" t="s">
        <v>2690</v>
      </c>
      <c r="H28" s="885" t="s">
        <v>2691</v>
      </c>
      <c r="I28" s="886" t="s">
        <v>2692</v>
      </c>
      <c r="J28" s="887"/>
      <c r="K28" s="1038">
        <v>108</v>
      </c>
      <c r="L28" s="889"/>
      <c r="M28" s="889">
        <v>4.1151439999999999</v>
      </c>
      <c r="N28" s="889"/>
      <c r="O28" s="889">
        <f>4.5*4</f>
        <v>18</v>
      </c>
      <c r="P28" s="889"/>
      <c r="Q28" s="877"/>
      <c r="R28" s="877">
        <v>9.9</v>
      </c>
      <c r="S28" s="1039">
        <f t="shared" si="0"/>
        <v>0.77138088888888889</v>
      </c>
      <c r="T28" s="891"/>
      <c r="U28" s="877"/>
      <c r="V28" s="877">
        <v>21.2</v>
      </c>
      <c r="W28" s="891"/>
      <c r="X28" s="891">
        <v>5.3</v>
      </c>
      <c r="Y28" s="889"/>
      <c r="Z28" s="885"/>
      <c r="AA28" s="1028">
        <f>M28*1.0751-R28</f>
        <v>-5.4758086856000006</v>
      </c>
      <c r="AB28" s="1040"/>
      <c r="AC28" s="1041"/>
      <c r="AD28" s="1041"/>
      <c r="AE28" s="1041"/>
      <c r="AF28" s="1041"/>
      <c r="AG28" s="1042"/>
      <c r="AH28" s="1043"/>
      <c r="AI28" s="1043"/>
      <c r="AJ28" s="1043"/>
      <c r="AK28" s="1043"/>
      <c r="AL28" s="1043"/>
      <c r="AM28" s="1044"/>
      <c r="AN28" s="1044"/>
      <c r="AO28" s="1044"/>
      <c r="AP28" s="1044"/>
      <c r="AQ28" s="1044"/>
      <c r="AR28" s="1044"/>
      <c r="AS28" s="1044"/>
      <c r="AT28" s="1044"/>
      <c r="AU28" s="1044"/>
      <c r="AV28" s="1044"/>
      <c r="AW28" s="1044"/>
      <c r="AX28" s="1044"/>
      <c r="AY28" s="1044"/>
      <c r="AZ28" s="1044"/>
      <c r="BA28" s="1044"/>
      <c r="BB28" s="1044"/>
      <c r="BC28" s="1044"/>
      <c r="BD28" s="1044"/>
      <c r="BE28" s="1044"/>
      <c r="BF28" s="1044"/>
      <c r="BG28" s="1044"/>
      <c r="BH28" s="1044"/>
      <c r="BI28" s="1044"/>
      <c r="BJ28" s="1044"/>
      <c r="BK28" s="1044"/>
      <c r="BL28" s="1044"/>
      <c r="BM28" s="1044"/>
      <c r="BN28" s="1044"/>
      <c r="BO28" s="1044"/>
      <c r="BP28" s="1044"/>
      <c r="BQ28" s="1044"/>
      <c r="BR28" s="1044"/>
      <c r="BS28" s="1044"/>
      <c r="BT28" s="1044"/>
      <c r="BU28" s="1044"/>
      <c r="BV28" s="1044"/>
      <c r="BW28" s="1044"/>
      <c r="BX28" s="1044"/>
      <c r="BY28" s="1044"/>
      <c r="BZ28" s="1044"/>
      <c r="CA28" s="1044"/>
      <c r="CB28" s="1044"/>
      <c r="CC28" s="1044"/>
      <c r="CD28" s="1044"/>
      <c r="CE28" s="1044"/>
      <c r="CF28" s="1044"/>
      <c r="CG28" s="1044"/>
      <c r="CH28" s="1044"/>
      <c r="CI28" s="1044"/>
      <c r="CJ28" s="1044"/>
      <c r="CK28" s="1044"/>
      <c r="CL28" s="1044"/>
      <c r="CM28" s="1044"/>
      <c r="CN28" s="1044"/>
      <c r="CO28" s="1044"/>
      <c r="CP28" s="1044"/>
      <c r="CQ28" s="1044"/>
      <c r="CR28" s="1044"/>
      <c r="CS28" s="1044"/>
      <c r="CT28" s="1044"/>
      <c r="CU28" s="1044"/>
      <c r="CV28" s="1044"/>
      <c r="CW28" s="1044"/>
      <c r="CX28" s="1044"/>
      <c r="CY28" s="1044"/>
      <c r="CZ28" s="1044"/>
      <c r="DA28" s="1044"/>
      <c r="DB28" s="1044"/>
      <c r="DC28" s="1044"/>
      <c r="DD28" s="1044"/>
      <c r="DE28" s="1044"/>
      <c r="DF28" s="1044"/>
      <c r="DG28" s="1044"/>
      <c r="DH28" s="1044"/>
      <c r="DI28" s="1044"/>
      <c r="DJ28" s="1044"/>
      <c r="DK28" s="1044"/>
      <c r="DL28" s="1044"/>
      <c r="DM28" s="1044"/>
      <c r="DN28" s="1044"/>
      <c r="DO28" s="1044"/>
      <c r="DP28" s="1044"/>
      <c r="DQ28" s="1044"/>
      <c r="DR28" s="1044"/>
      <c r="DS28" s="1044"/>
      <c r="DT28" s="1044"/>
      <c r="DU28" s="1044"/>
      <c r="DV28" s="1044"/>
      <c r="DW28" s="1044"/>
      <c r="DX28" s="1044"/>
      <c r="DY28" s="1044"/>
      <c r="DZ28" s="1044"/>
      <c r="EA28" s="1044"/>
      <c r="EB28" s="1044"/>
      <c r="EC28" s="1044"/>
      <c r="ED28" s="1044"/>
      <c r="EE28" s="1044"/>
      <c r="EF28" s="1044"/>
      <c r="EG28" s="1044"/>
      <c r="EH28" s="1044"/>
      <c r="EI28" s="1044"/>
      <c r="EJ28" s="1044"/>
      <c r="EK28" s="1044"/>
      <c r="EL28" s="1044"/>
      <c r="EM28" s="1044"/>
      <c r="EN28" s="1044"/>
      <c r="EO28" s="1044"/>
      <c r="EP28" s="1044"/>
      <c r="EQ28" s="1044"/>
      <c r="ER28" s="1044"/>
      <c r="ES28" s="1044"/>
      <c r="ET28" s="1044"/>
      <c r="EU28" s="1044"/>
      <c r="EV28" s="1044"/>
      <c r="EW28" s="1044"/>
      <c r="EX28" s="1044"/>
      <c r="EY28" s="1044"/>
      <c r="EZ28" s="1044"/>
      <c r="FA28" s="1044"/>
      <c r="FB28" s="1044"/>
      <c r="FC28" s="1044"/>
      <c r="FD28" s="1044"/>
      <c r="FE28" s="1044"/>
      <c r="FF28" s="1044"/>
      <c r="FG28" s="1044"/>
      <c r="FH28" s="1044"/>
      <c r="FI28" s="1044"/>
      <c r="FJ28" s="1044"/>
      <c r="FK28" s="1044"/>
      <c r="FL28" s="1044"/>
      <c r="FM28" s="1044"/>
      <c r="FN28" s="1044"/>
      <c r="FO28" s="1044"/>
      <c r="FP28" s="1044"/>
      <c r="FQ28" s="1044"/>
      <c r="FR28" s="1044"/>
      <c r="FS28" s="1044"/>
      <c r="FT28" s="1044"/>
      <c r="FU28" s="1044"/>
      <c r="FV28" s="1044"/>
      <c r="FW28" s="1044"/>
      <c r="FX28" s="1044"/>
      <c r="FY28" s="1044"/>
      <c r="FZ28" s="1044"/>
      <c r="GA28" s="1044"/>
      <c r="GB28" s="1044"/>
      <c r="GC28" s="1044"/>
      <c r="GD28" s="1044"/>
      <c r="GE28" s="1044"/>
      <c r="GF28" s="1044"/>
      <c r="GG28" s="1044"/>
      <c r="GH28" s="1044"/>
      <c r="GI28" s="1044"/>
      <c r="GJ28" s="1044"/>
      <c r="GK28" s="1044"/>
      <c r="GL28" s="1044"/>
      <c r="GM28" s="1044"/>
      <c r="GN28" s="1044"/>
      <c r="GO28" s="1044"/>
      <c r="GP28" s="1044"/>
      <c r="GQ28" s="1044"/>
      <c r="GR28" s="1044"/>
      <c r="GS28" s="1044"/>
      <c r="GT28" s="1044"/>
      <c r="GU28" s="1044"/>
      <c r="GV28" s="1044"/>
      <c r="GW28" s="1044"/>
      <c r="GX28" s="1044"/>
      <c r="GY28" s="1044"/>
      <c r="GZ28" s="1044"/>
      <c r="HA28" s="1044"/>
      <c r="HB28" s="1044"/>
      <c r="HC28" s="1044"/>
      <c r="HD28" s="1044"/>
      <c r="HE28" s="1044"/>
      <c r="HF28" s="1044"/>
      <c r="HG28" s="1044"/>
      <c r="HH28" s="1044"/>
      <c r="HI28" s="1044"/>
      <c r="HJ28" s="1044"/>
      <c r="HK28" s="1044"/>
      <c r="HL28" s="1044"/>
      <c r="HM28" s="1044"/>
      <c r="HN28" s="1044"/>
      <c r="HO28" s="1044"/>
      <c r="HP28" s="1044"/>
      <c r="HQ28" s="1044"/>
      <c r="HR28" s="1044"/>
      <c r="HS28" s="1044"/>
      <c r="HT28" s="1044"/>
      <c r="HU28" s="1044"/>
      <c r="HV28" s="1044"/>
      <c r="HW28" s="1044"/>
      <c r="HX28" s="1044"/>
      <c r="HY28" s="1044"/>
      <c r="HZ28" s="1044"/>
      <c r="IA28" s="1044"/>
      <c r="IB28" s="1044"/>
      <c r="IC28" s="1044"/>
      <c r="ID28" s="1044"/>
      <c r="IE28" s="1044"/>
      <c r="IF28" s="1044"/>
      <c r="IG28" s="1044"/>
      <c r="IH28" s="1044"/>
      <c r="II28" s="1044"/>
      <c r="IJ28" s="1044"/>
      <c r="IK28" s="1044"/>
      <c r="IL28" s="1044"/>
      <c r="IM28" s="1044"/>
      <c r="IN28" s="1044"/>
      <c r="IO28" s="1044"/>
      <c r="IP28" s="1044"/>
      <c r="IQ28" s="1044"/>
      <c r="IR28" s="1044"/>
      <c r="IS28" s="1044"/>
      <c r="IT28" s="1044"/>
      <c r="IU28" s="1044"/>
      <c r="IV28" s="1044"/>
    </row>
    <row r="29" spans="1:256" s="424" customFormat="1" ht="16.5" customHeight="1">
      <c r="A29" s="1014"/>
      <c r="B29" s="1015"/>
      <c r="C29" s="1016"/>
      <c r="D29" s="1017"/>
      <c r="E29" s="1018"/>
      <c r="F29" s="1018"/>
      <c r="G29" s="1019"/>
      <c r="H29" s="1020"/>
      <c r="I29" s="1019"/>
      <c r="J29" s="132"/>
      <c r="K29" s="133"/>
      <c r="L29" s="132"/>
      <c r="M29" s="132"/>
      <c r="N29" s="132"/>
      <c r="O29" s="132"/>
      <c r="P29" s="132"/>
      <c r="Q29" s="134"/>
      <c r="R29" s="134"/>
      <c r="S29" s="135"/>
      <c r="T29" s="132"/>
      <c r="U29" s="1021"/>
      <c r="V29" s="1021"/>
      <c r="W29" s="132"/>
      <c r="X29" s="132"/>
      <c r="Y29" s="132"/>
      <c r="Z29" s="132"/>
      <c r="AA29" s="134"/>
      <c r="AB29" s="134"/>
      <c r="AC29" s="132"/>
      <c r="AD29" s="132"/>
    </row>
    <row r="30" spans="1:256" s="424" customFormat="1" ht="16.5" customHeight="1">
      <c r="A30" s="1014" t="s">
        <v>2693</v>
      </c>
      <c r="B30" s="1015"/>
      <c r="C30" s="1016"/>
      <c r="D30" s="1017"/>
      <c r="E30" s="1018"/>
      <c r="F30" s="1018"/>
      <c r="G30" s="1019"/>
      <c r="H30" s="1020"/>
      <c r="I30" s="1019"/>
      <c r="J30" s="132"/>
      <c r="K30" s="133"/>
      <c r="L30" s="132"/>
      <c r="M30" s="132"/>
      <c r="N30" s="132"/>
      <c r="O30" s="132"/>
      <c r="P30" s="132"/>
      <c r="Q30" s="134"/>
      <c r="R30" s="134"/>
      <c r="S30" s="135"/>
      <c r="T30" s="132"/>
      <c r="U30" s="1021"/>
      <c r="V30" s="1021"/>
      <c r="W30" s="132"/>
      <c r="X30" s="132"/>
      <c r="Y30" s="132"/>
      <c r="Z30" s="132"/>
      <c r="AA30" s="134"/>
      <c r="AB30" s="134"/>
      <c r="AC30" s="132"/>
      <c r="AD30" s="132"/>
    </row>
    <row r="31" spans="1:256" s="1034" customFormat="1" ht="16.5" customHeight="1">
      <c r="A31" s="1022" t="s">
        <v>887</v>
      </c>
      <c r="B31" s="1023">
        <v>1</v>
      </c>
      <c r="C31" s="1024" t="s">
        <v>2627</v>
      </c>
      <c r="D31" s="1025"/>
      <c r="E31" s="1025" t="s">
        <v>2694</v>
      </c>
      <c r="F31" s="870" t="s">
        <v>39</v>
      </c>
      <c r="G31" s="870" t="s">
        <v>2695</v>
      </c>
      <c r="H31" s="870"/>
      <c r="I31" s="871" t="s">
        <v>2696</v>
      </c>
      <c r="J31" s="872"/>
      <c r="K31" s="1026">
        <v>236</v>
      </c>
      <c r="L31" s="874"/>
      <c r="M31" s="874">
        <v>42.64</v>
      </c>
      <c r="N31" s="874"/>
      <c r="O31" s="874">
        <v>46.8</v>
      </c>
      <c r="P31" s="874"/>
      <c r="Q31" s="877">
        <v>37.9</v>
      </c>
      <c r="R31" s="877"/>
      <c r="S31" s="1027">
        <f t="shared" ref="S31:S48" si="2">(O31-M31)/O31</f>
        <v>8.8888888888888823E-2</v>
      </c>
      <c r="T31" s="874"/>
      <c r="U31" s="877">
        <v>75.8</v>
      </c>
      <c r="V31" s="875"/>
      <c r="W31" s="874"/>
      <c r="X31" s="874">
        <v>75.8</v>
      </c>
      <c r="Y31" s="874"/>
      <c r="Z31" s="870"/>
      <c r="AA31" s="1028">
        <f t="shared" ref="AA31:AA48" si="3">M31*1.0751-Q31</f>
        <v>7.9422640000000015</v>
      </c>
      <c r="AB31" s="1029"/>
      <c r="AC31" s="1030"/>
      <c r="AD31" s="1030"/>
      <c r="AE31" s="1030"/>
      <c r="AF31" s="1030"/>
      <c r="AG31" s="1031"/>
      <c r="AH31" s="1032"/>
      <c r="AI31" s="1032"/>
      <c r="AJ31" s="1032"/>
      <c r="AK31" s="1032"/>
      <c r="AL31" s="1032"/>
      <c r="AM31" s="1033"/>
      <c r="AN31" s="1033"/>
      <c r="AO31" s="1033"/>
      <c r="AP31" s="1033"/>
      <c r="AQ31" s="1033"/>
      <c r="AR31" s="1033"/>
      <c r="AS31" s="1033"/>
      <c r="AT31" s="1033"/>
      <c r="AU31" s="1033"/>
      <c r="AV31" s="1033"/>
      <c r="AW31" s="1033"/>
      <c r="AX31" s="1033"/>
      <c r="AY31" s="1033"/>
      <c r="AZ31" s="1033"/>
      <c r="BA31" s="1033"/>
      <c r="BB31" s="1033"/>
      <c r="BC31" s="1033"/>
      <c r="BD31" s="1033"/>
      <c r="BE31" s="1033"/>
      <c r="BF31" s="1033"/>
      <c r="BG31" s="1033"/>
      <c r="BH31" s="1033"/>
      <c r="BI31" s="1033"/>
      <c r="BJ31" s="1033"/>
      <c r="BK31" s="1033"/>
      <c r="BL31" s="1033"/>
      <c r="BM31" s="1033"/>
      <c r="BN31" s="1033"/>
      <c r="BO31" s="1033"/>
      <c r="BP31" s="1033"/>
      <c r="BQ31" s="1033"/>
      <c r="BR31" s="1033"/>
      <c r="BS31" s="1033"/>
      <c r="BT31" s="1033"/>
      <c r="BU31" s="1033"/>
      <c r="BV31" s="1033"/>
      <c r="BW31" s="1033"/>
      <c r="BX31" s="1033"/>
      <c r="BY31" s="1033"/>
      <c r="BZ31" s="1033"/>
      <c r="CA31" s="1033"/>
      <c r="CB31" s="1033"/>
      <c r="CC31" s="1033"/>
      <c r="CD31" s="1033"/>
      <c r="CE31" s="1033"/>
      <c r="CF31" s="1033"/>
      <c r="CG31" s="1033"/>
      <c r="CH31" s="1033"/>
      <c r="CI31" s="1033"/>
      <c r="CJ31" s="1033"/>
      <c r="CK31" s="1033"/>
      <c r="CL31" s="1033"/>
      <c r="CM31" s="1033"/>
      <c r="CN31" s="1033"/>
      <c r="CO31" s="1033"/>
      <c r="CP31" s="1033"/>
      <c r="CQ31" s="1033"/>
      <c r="CR31" s="1033"/>
      <c r="CS31" s="1033"/>
      <c r="CT31" s="1033"/>
      <c r="CU31" s="1033"/>
      <c r="CV31" s="1033"/>
      <c r="CW31" s="1033"/>
      <c r="CX31" s="1033"/>
      <c r="CY31" s="1033"/>
      <c r="CZ31" s="1033"/>
      <c r="DA31" s="1033"/>
      <c r="DB31" s="1033"/>
      <c r="DC31" s="1033"/>
      <c r="DD31" s="1033"/>
      <c r="DE31" s="1033"/>
      <c r="DF31" s="1033"/>
      <c r="DG31" s="1033"/>
      <c r="DH31" s="1033"/>
      <c r="DI31" s="1033"/>
      <c r="DJ31" s="1033"/>
      <c r="DK31" s="1033"/>
      <c r="DL31" s="1033"/>
      <c r="DM31" s="1033"/>
      <c r="DN31" s="1033"/>
      <c r="DO31" s="1033"/>
      <c r="DP31" s="1033"/>
      <c r="DQ31" s="1033"/>
      <c r="DR31" s="1033"/>
      <c r="DS31" s="1033"/>
      <c r="DT31" s="1033"/>
      <c r="DU31" s="1033"/>
      <c r="DV31" s="1033"/>
      <c r="DW31" s="1033"/>
      <c r="DX31" s="1033"/>
      <c r="DY31" s="1033"/>
      <c r="DZ31" s="1033"/>
      <c r="EA31" s="1033"/>
      <c r="EB31" s="1033"/>
      <c r="EC31" s="1033"/>
      <c r="ED31" s="1033"/>
      <c r="EE31" s="1033"/>
      <c r="EF31" s="1033"/>
      <c r="EG31" s="1033"/>
      <c r="EH31" s="1033"/>
      <c r="EI31" s="1033"/>
      <c r="EJ31" s="1033"/>
      <c r="EK31" s="1033"/>
      <c r="EL31" s="1033"/>
      <c r="EM31" s="1033"/>
      <c r="EN31" s="1033"/>
      <c r="EO31" s="1033"/>
      <c r="EP31" s="1033"/>
      <c r="EQ31" s="1033"/>
      <c r="ER31" s="1033"/>
      <c r="ES31" s="1033"/>
      <c r="ET31" s="1033"/>
      <c r="EU31" s="1033"/>
      <c r="EV31" s="1033"/>
      <c r="EW31" s="1033"/>
      <c r="EX31" s="1033"/>
      <c r="EY31" s="1033"/>
      <c r="EZ31" s="1033"/>
      <c r="FA31" s="1033"/>
      <c r="FB31" s="1033"/>
      <c r="FC31" s="1033"/>
      <c r="FD31" s="1033"/>
      <c r="FE31" s="1033"/>
      <c r="FF31" s="1033"/>
      <c r="FG31" s="1033"/>
      <c r="FH31" s="1033"/>
      <c r="FI31" s="1033"/>
      <c r="FJ31" s="1033"/>
      <c r="FK31" s="1033"/>
      <c r="FL31" s="1033"/>
      <c r="FM31" s="1033"/>
      <c r="FN31" s="1033"/>
      <c r="FO31" s="1033"/>
      <c r="FP31" s="1033"/>
      <c r="FQ31" s="1033"/>
      <c r="FR31" s="1033"/>
      <c r="FS31" s="1033"/>
      <c r="FT31" s="1033"/>
      <c r="FU31" s="1033"/>
      <c r="FV31" s="1033"/>
      <c r="FW31" s="1033"/>
      <c r="FX31" s="1033"/>
      <c r="FY31" s="1033"/>
      <c r="FZ31" s="1033"/>
      <c r="GA31" s="1033"/>
      <c r="GB31" s="1033"/>
      <c r="GC31" s="1033"/>
      <c r="GD31" s="1033"/>
      <c r="GE31" s="1033"/>
      <c r="GF31" s="1033"/>
      <c r="GG31" s="1033"/>
      <c r="GH31" s="1033"/>
      <c r="GI31" s="1033"/>
      <c r="GJ31" s="1033"/>
      <c r="GK31" s="1033"/>
      <c r="GL31" s="1033"/>
      <c r="GM31" s="1033"/>
      <c r="GN31" s="1033"/>
      <c r="GO31" s="1033"/>
      <c r="GP31" s="1033"/>
      <c r="GQ31" s="1033"/>
      <c r="GR31" s="1033"/>
      <c r="GS31" s="1033"/>
      <c r="GT31" s="1033"/>
      <c r="GU31" s="1033"/>
      <c r="GV31" s="1033"/>
      <c r="GW31" s="1033"/>
      <c r="GX31" s="1033"/>
      <c r="GY31" s="1033"/>
      <c r="GZ31" s="1033"/>
      <c r="HA31" s="1033"/>
      <c r="HB31" s="1033"/>
      <c r="HC31" s="1033"/>
      <c r="HD31" s="1033"/>
      <c r="HE31" s="1033"/>
      <c r="HF31" s="1033"/>
      <c r="HG31" s="1033"/>
      <c r="HH31" s="1033"/>
      <c r="HI31" s="1033"/>
      <c r="HJ31" s="1033"/>
      <c r="HK31" s="1033"/>
      <c r="HL31" s="1033"/>
      <c r="HM31" s="1033"/>
      <c r="HN31" s="1033"/>
      <c r="HO31" s="1033"/>
      <c r="HP31" s="1033"/>
      <c r="HQ31" s="1033"/>
      <c r="HR31" s="1033"/>
      <c r="HS31" s="1033"/>
      <c r="HT31" s="1033"/>
      <c r="HU31" s="1033"/>
      <c r="HV31" s="1033"/>
      <c r="HW31" s="1033"/>
      <c r="HX31" s="1033"/>
      <c r="HY31" s="1033"/>
      <c r="HZ31" s="1033"/>
      <c r="IA31" s="1033"/>
      <c r="IB31" s="1033"/>
      <c r="IC31" s="1033"/>
      <c r="ID31" s="1033"/>
      <c r="IE31" s="1033"/>
      <c r="IF31" s="1033"/>
      <c r="IG31" s="1033"/>
      <c r="IH31" s="1033"/>
      <c r="II31" s="1033"/>
      <c r="IJ31" s="1033"/>
      <c r="IK31" s="1033"/>
      <c r="IL31" s="1033"/>
      <c r="IM31" s="1033"/>
      <c r="IN31" s="1033"/>
      <c r="IO31" s="1033"/>
      <c r="IP31" s="1033"/>
      <c r="IQ31" s="1033"/>
      <c r="IR31" s="1033"/>
      <c r="IS31" s="1033"/>
      <c r="IT31" s="1033"/>
      <c r="IU31" s="1033"/>
      <c r="IV31" s="1033"/>
    </row>
    <row r="32" spans="1:256" s="1034" customFormat="1" ht="16.5" customHeight="1">
      <c r="A32" s="1022" t="s">
        <v>887</v>
      </c>
      <c r="B32" s="1023">
        <v>2</v>
      </c>
      <c r="C32" s="1024" t="s">
        <v>2627</v>
      </c>
      <c r="D32" s="1025"/>
      <c r="E32" s="1025" t="s">
        <v>2697</v>
      </c>
      <c r="F32" s="870" t="s">
        <v>39</v>
      </c>
      <c r="G32" s="870" t="s">
        <v>2698</v>
      </c>
      <c r="H32" s="870"/>
      <c r="I32" s="871" t="s">
        <v>2699</v>
      </c>
      <c r="J32" s="872"/>
      <c r="K32" s="1026">
        <v>90</v>
      </c>
      <c r="L32" s="874"/>
      <c r="M32" s="874">
        <v>36.159999999999997</v>
      </c>
      <c r="N32" s="874"/>
      <c r="O32" s="874">
        <v>39.799999999999997</v>
      </c>
      <c r="P32" s="874"/>
      <c r="Q32" s="877">
        <v>26.9</v>
      </c>
      <c r="R32" s="877"/>
      <c r="S32" s="1027">
        <f t="shared" si="2"/>
        <v>9.145728643216082E-2</v>
      </c>
      <c r="T32" s="874"/>
      <c r="U32" s="877">
        <v>53.9</v>
      </c>
      <c r="V32" s="875"/>
      <c r="W32" s="874"/>
      <c r="X32" s="874">
        <v>53.9</v>
      </c>
      <c r="Y32" s="874"/>
      <c r="Z32" s="870"/>
      <c r="AA32" s="1028">
        <f t="shared" si="3"/>
        <v>11.975615999999995</v>
      </c>
      <c r="AB32" s="1029"/>
      <c r="AC32" s="1030"/>
      <c r="AD32" s="1030"/>
      <c r="AE32" s="1030"/>
      <c r="AF32" s="1030"/>
      <c r="AG32" s="1031"/>
      <c r="AH32" s="1032"/>
      <c r="AI32" s="1032"/>
      <c r="AJ32" s="1032"/>
      <c r="AK32" s="1032"/>
      <c r="AL32" s="1032"/>
      <c r="AM32" s="1033"/>
      <c r="AN32" s="1033"/>
      <c r="AO32" s="1033"/>
      <c r="AP32" s="1033"/>
      <c r="AQ32" s="1033"/>
      <c r="AR32" s="1033"/>
      <c r="AS32" s="1033"/>
      <c r="AT32" s="1033"/>
      <c r="AU32" s="1033"/>
      <c r="AV32" s="1033"/>
      <c r="AW32" s="1033"/>
      <c r="AX32" s="1033"/>
      <c r="AY32" s="1033"/>
      <c r="AZ32" s="1033"/>
      <c r="BA32" s="1033"/>
      <c r="BB32" s="1033"/>
      <c r="BC32" s="1033"/>
      <c r="BD32" s="1033"/>
      <c r="BE32" s="1033"/>
      <c r="BF32" s="1033"/>
      <c r="BG32" s="1033"/>
      <c r="BH32" s="1033"/>
      <c r="BI32" s="1033"/>
      <c r="BJ32" s="1033"/>
      <c r="BK32" s="1033"/>
      <c r="BL32" s="1033"/>
      <c r="BM32" s="1033"/>
      <c r="BN32" s="1033"/>
      <c r="BO32" s="1033"/>
      <c r="BP32" s="1033"/>
      <c r="BQ32" s="1033"/>
      <c r="BR32" s="1033"/>
      <c r="BS32" s="1033"/>
      <c r="BT32" s="1033"/>
      <c r="BU32" s="1033"/>
      <c r="BV32" s="1033"/>
      <c r="BW32" s="1033"/>
      <c r="BX32" s="1033"/>
      <c r="BY32" s="1033"/>
      <c r="BZ32" s="1033"/>
      <c r="CA32" s="1033"/>
      <c r="CB32" s="1033"/>
      <c r="CC32" s="1033"/>
      <c r="CD32" s="1033"/>
      <c r="CE32" s="1033"/>
      <c r="CF32" s="1033"/>
      <c r="CG32" s="1033"/>
      <c r="CH32" s="1033"/>
      <c r="CI32" s="1033"/>
      <c r="CJ32" s="1033"/>
      <c r="CK32" s="1033"/>
      <c r="CL32" s="1033"/>
      <c r="CM32" s="1033"/>
      <c r="CN32" s="1033"/>
      <c r="CO32" s="1033"/>
      <c r="CP32" s="1033"/>
      <c r="CQ32" s="1033"/>
      <c r="CR32" s="1033"/>
      <c r="CS32" s="1033"/>
      <c r="CT32" s="1033"/>
      <c r="CU32" s="1033"/>
      <c r="CV32" s="1033"/>
      <c r="CW32" s="1033"/>
      <c r="CX32" s="1033"/>
      <c r="CY32" s="1033"/>
      <c r="CZ32" s="1033"/>
      <c r="DA32" s="1033"/>
      <c r="DB32" s="1033"/>
      <c r="DC32" s="1033"/>
      <c r="DD32" s="1033"/>
      <c r="DE32" s="1033"/>
      <c r="DF32" s="1033"/>
      <c r="DG32" s="1033"/>
      <c r="DH32" s="1033"/>
      <c r="DI32" s="1033"/>
      <c r="DJ32" s="1033"/>
      <c r="DK32" s="1033"/>
      <c r="DL32" s="1033"/>
      <c r="DM32" s="1033"/>
      <c r="DN32" s="1033"/>
      <c r="DO32" s="1033"/>
      <c r="DP32" s="1033"/>
      <c r="DQ32" s="1033"/>
      <c r="DR32" s="1033"/>
      <c r="DS32" s="1033"/>
      <c r="DT32" s="1033"/>
      <c r="DU32" s="1033"/>
      <c r="DV32" s="1033"/>
      <c r="DW32" s="1033"/>
      <c r="DX32" s="1033"/>
      <c r="DY32" s="1033"/>
      <c r="DZ32" s="1033"/>
      <c r="EA32" s="1033"/>
      <c r="EB32" s="1033"/>
      <c r="EC32" s="1033"/>
      <c r="ED32" s="1033"/>
      <c r="EE32" s="1033"/>
      <c r="EF32" s="1033"/>
      <c r="EG32" s="1033"/>
      <c r="EH32" s="1033"/>
      <c r="EI32" s="1033"/>
      <c r="EJ32" s="1033"/>
      <c r="EK32" s="1033"/>
      <c r="EL32" s="1033"/>
      <c r="EM32" s="1033"/>
      <c r="EN32" s="1033"/>
      <c r="EO32" s="1033"/>
      <c r="EP32" s="1033"/>
      <c r="EQ32" s="1033"/>
      <c r="ER32" s="1033"/>
      <c r="ES32" s="1033"/>
      <c r="ET32" s="1033"/>
      <c r="EU32" s="1033"/>
      <c r="EV32" s="1033"/>
      <c r="EW32" s="1033"/>
      <c r="EX32" s="1033"/>
      <c r="EY32" s="1033"/>
      <c r="EZ32" s="1033"/>
      <c r="FA32" s="1033"/>
      <c r="FB32" s="1033"/>
      <c r="FC32" s="1033"/>
      <c r="FD32" s="1033"/>
      <c r="FE32" s="1033"/>
      <c r="FF32" s="1033"/>
      <c r="FG32" s="1033"/>
      <c r="FH32" s="1033"/>
      <c r="FI32" s="1033"/>
      <c r="FJ32" s="1033"/>
      <c r="FK32" s="1033"/>
      <c r="FL32" s="1033"/>
      <c r="FM32" s="1033"/>
      <c r="FN32" s="1033"/>
      <c r="FO32" s="1033"/>
      <c r="FP32" s="1033"/>
      <c r="FQ32" s="1033"/>
      <c r="FR32" s="1033"/>
      <c r="FS32" s="1033"/>
      <c r="FT32" s="1033"/>
      <c r="FU32" s="1033"/>
      <c r="FV32" s="1033"/>
      <c r="FW32" s="1033"/>
      <c r="FX32" s="1033"/>
      <c r="FY32" s="1033"/>
      <c r="FZ32" s="1033"/>
      <c r="GA32" s="1033"/>
      <c r="GB32" s="1033"/>
      <c r="GC32" s="1033"/>
      <c r="GD32" s="1033"/>
      <c r="GE32" s="1033"/>
      <c r="GF32" s="1033"/>
      <c r="GG32" s="1033"/>
      <c r="GH32" s="1033"/>
      <c r="GI32" s="1033"/>
      <c r="GJ32" s="1033"/>
      <c r="GK32" s="1033"/>
      <c r="GL32" s="1033"/>
      <c r="GM32" s="1033"/>
      <c r="GN32" s="1033"/>
      <c r="GO32" s="1033"/>
      <c r="GP32" s="1033"/>
      <c r="GQ32" s="1033"/>
      <c r="GR32" s="1033"/>
      <c r="GS32" s="1033"/>
      <c r="GT32" s="1033"/>
      <c r="GU32" s="1033"/>
      <c r="GV32" s="1033"/>
      <c r="GW32" s="1033"/>
      <c r="GX32" s="1033"/>
      <c r="GY32" s="1033"/>
      <c r="GZ32" s="1033"/>
      <c r="HA32" s="1033"/>
      <c r="HB32" s="1033"/>
      <c r="HC32" s="1033"/>
      <c r="HD32" s="1033"/>
      <c r="HE32" s="1033"/>
      <c r="HF32" s="1033"/>
      <c r="HG32" s="1033"/>
      <c r="HH32" s="1033"/>
      <c r="HI32" s="1033"/>
      <c r="HJ32" s="1033"/>
      <c r="HK32" s="1033"/>
      <c r="HL32" s="1033"/>
      <c r="HM32" s="1033"/>
      <c r="HN32" s="1033"/>
      <c r="HO32" s="1033"/>
      <c r="HP32" s="1033"/>
      <c r="HQ32" s="1033"/>
      <c r="HR32" s="1033"/>
      <c r="HS32" s="1033"/>
      <c r="HT32" s="1033"/>
      <c r="HU32" s="1033"/>
      <c r="HV32" s="1033"/>
      <c r="HW32" s="1033"/>
      <c r="HX32" s="1033"/>
      <c r="HY32" s="1033"/>
      <c r="HZ32" s="1033"/>
      <c r="IA32" s="1033"/>
      <c r="IB32" s="1033"/>
      <c r="IC32" s="1033"/>
      <c r="ID32" s="1033"/>
      <c r="IE32" s="1033"/>
      <c r="IF32" s="1033"/>
      <c r="IG32" s="1033"/>
      <c r="IH32" s="1033"/>
      <c r="II32" s="1033"/>
      <c r="IJ32" s="1033"/>
      <c r="IK32" s="1033"/>
      <c r="IL32" s="1033"/>
      <c r="IM32" s="1033"/>
      <c r="IN32" s="1033"/>
      <c r="IO32" s="1033"/>
      <c r="IP32" s="1033"/>
      <c r="IQ32" s="1033"/>
      <c r="IR32" s="1033"/>
      <c r="IS32" s="1033"/>
      <c r="IT32" s="1033"/>
      <c r="IU32" s="1033"/>
      <c r="IV32" s="1033"/>
    </row>
    <row r="33" spans="1:256" s="391" customFormat="1" ht="16.5" customHeight="1">
      <c r="A33" s="1035" t="s">
        <v>887</v>
      </c>
      <c r="B33" s="1023">
        <v>3</v>
      </c>
      <c r="C33" s="1036" t="s">
        <v>2627</v>
      </c>
      <c r="D33" s="1025"/>
      <c r="E33" s="1037" t="s">
        <v>2649</v>
      </c>
      <c r="F33" s="885" t="s">
        <v>39</v>
      </c>
      <c r="G33" s="885" t="s">
        <v>2700</v>
      </c>
      <c r="H33" s="885"/>
      <c r="I33" s="886" t="s">
        <v>2701</v>
      </c>
      <c r="J33" s="887"/>
      <c r="K33" s="1038">
        <v>18</v>
      </c>
      <c r="L33" s="889"/>
      <c r="M33" s="889">
        <v>37.9</v>
      </c>
      <c r="N33" s="889"/>
      <c r="O33" s="889">
        <v>40.799999999999997</v>
      </c>
      <c r="P33" s="889"/>
      <c r="Q33" s="877">
        <v>21.5</v>
      </c>
      <c r="R33" s="877"/>
      <c r="S33" s="1039">
        <f t="shared" si="2"/>
        <v>7.1078431372548989E-2</v>
      </c>
      <c r="T33" s="891"/>
      <c r="U33" s="877">
        <v>43</v>
      </c>
      <c r="V33" s="875"/>
      <c r="W33" s="891"/>
      <c r="X33" s="891">
        <v>43</v>
      </c>
      <c r="Y33" s="889"/>
      <c r="Z33" s="885"/>
      <c r="AA33" s="1028">
        <f t="shared" si="3"/>
        <v>19.246289999999995</v>
      </c>
      <c r="AB33" s="1040"/>
      <c r="AC33" s="1041"/>
      <c r="AD33" s="1041"/>
      <c r="AE33" s="1041"/>
      <c r="AF33" s="1041"/>
      <c r="AG33" s="1042"/>
      <c r="AH33" s="1043"/>
      <c r="AI33" s="1043"/>
      <c r="AJ33" s="1043"/>
      <c r="AK33" s="1043"/>
      <c r="AL33" s="1043"/>
      <c r="AM33" s="1044"/>
      <c r="AN33" s="1044"/>
      <c r="AO33" s="1044"/>
      <c r="AP33" s="1044"/>
      <c r="AQ33" s="1044"/>
      <c r="AR33" s="1044"/>
      <c r="AS33" s="1044"/>
      <c r="AT33" s="1044"/>
      <c r="AU33" s="1044"/>
      <c r="AV33" s="1044"/>
      <c r="AW33" s="1044"/>
      <c r="AX33" s="1044"/>
      <c r="AY33" s="1044"/>
      <c r="AZ33" s="1044"/>
      <c r="BA33" s="1044"/>
      <c r="BB33" s="1044"/>
      <c r="BC33" s="1044"/>
      <c r="BD33" s="1044"/>
      <c r="BE33" s="1044"/>
      <c r="BF33" s="1044"/>
      <c r="BG33" s="1044"/>
      <c r="BH33" s="1044"/>
      <c r="BI33" s="1044"/>
      <c r="BJ33" s="1044"/>
      <c r="BK33" s="1044"/>
      <c r="BL33" s="1044"/>
      <c r="BM33" s="1044"/>
      <c r="BN33" s="1044"/>
      <c r="BO33" s="1044"/>
      <c r="BP33" s="1044"/>
      <c r="BQ33" s="1044"/>
      <c r="BR33" s="1044"/>
      <c r="BS33" s="1044"/>
      <c r="BT33" s="1044"/>
      <c r="BU33" s="1044"/>
      <c r="BV33" s="1044"/>
      <c r="BW33" s="1044"/>
      <c r="BX33" s="1044"/>
      <c r="BY33" s="1044"/>
      <c r="BZ33" s="1044"/>
      <c r="CA33" s="1044"/>
      <c r="CB33" s="1044"/>
      <c r="CC33" s="1044"/>
      <c r="CD33" s="1044"/>
      <c r="CE33" s="1044"/>
      <c r="CF33" s="1044"/>
      <c r="CG33" s="1044"/>
      <c r="CH33" s="1044"/>
      <c r="CI33" s="1044"/>
      <c r="CJ33" s="1044"/>
      <c r="CK33" s="1044"/>
      <c r="CL33" s="1044"/>
      <c r="CM33" s="1044"/>
      <c r="CN33" s="1044"/>
      <c r="CO33" s="1044"/>
      <c r="CP33" s="1044"/>
      <c r="CQ33" s="1044"/>
      <c r="CR33" s="1044"/>
      <c r="CS33" s="1044"/>
      <c r="CT33" s="1044"/>
      <c r="CU33" s="1044"/>
      <c r="CV33" s="1044"/>
      <c r="CW33" s="1044"/>
      <c r="CX33" s="1044"/>
      <c r="CY33" s="1044"/>
      <c r="CZ33" s="1044"/>
      <c r="DA33" s="1044"/>
      <c r="DB33" s="1044"/>
      <c r="DC33" s="1044"/>
      <c r="DD33" s="1044"/>
      <c r="DE33" s="1044"/>
      <c r="DF33" s="1044"/>
      <c r="DG33" s="1044"/>
      <c r="DH33" s="1044"/>
      <c r="DI33" s="1044"/>
      <c r="DJ33" s="1044"/>
      <c r="DK33" s="1044"/>
      <c r="DL33" s="1044"/>
      <c r="DM33" s="1044"/>
      <c r="DN33" s="1044"/>
      <c r="DO33" s="1044"/>
      <c r="DP33" s="1044"/>
      <c r="DQ33" s="1044"/>
      <c r="DR33" s="1044"/>
      <c r="DS33" s="1044"/>
      <c r="DT33" s="1044"/>
      <c r="DU33" s="1044"/>
      <c r="DV33" s="1044"/>
      <c r="DW33" s="1044"/>
      <c r="DX33" s="1044"/>
      <c r="DY33" s="1044"/>
      <c r="DZ33" s="1044"/>
      <c r="EA33" s="1044"/>
      <c r="EB33" s="1044"/>
      <c r="EC33" s="1044"/>
      <c r="ED33" s="1044"/>
      <c r="EE33" s="1044"/>
      <c r="EF33" s="1044"/>
      <c r="EG33" s="1044"/>
      <c r="EH33" s="1044"/>
      <c r="EI33" s="1044"/>
      <c r="EJ33" s="1044"/>
      <c r="EK33" s="1044"/>
      <c r="EL33" s="1044"/>
      <c r="EM33" s="1044"/>
      <c r="EN33" s="1044"/>
      <c r="EO33" s="1044"/>
      <c r="EP33" s="1044"/>
      <c r="EQ33" s="1044"/>
      <c r="ER33" s="1044"/>
      <c r="ES33" s="1044"/>
      <c r="ET33" s="1044"/>
      <c r="EU33" s="1044"/>
      <c r="EV33" s="1044"/>
      <c r="EW33" s="1044"/>
      <c r="EX33" s="1044"/>
      <c r="EY33" s="1044"/>
      <c r="EZ33" s="1044"/>
      <c r="FA33" s="1044"/>
      <c r="FB33" s="1044"/>
      <c r="FC33" s="1044"/>
      <c r="FD33" s="1044"/>
      <c r="FE33" s="1044"/>
      <c r="FF33" s="1044"/>
      <c r="FG33" s="1044"/>
      <c r="FH33" s="1044"/>
      <c r="FI33" s="1044"/>
      <c r="FJ33" s="1044"/>
      <c r="FK33" s="1044"/>
      <c r="FL33" s="1044"/>
      <c r="FM33" s="1044"/>
      <c r="FN33" s="1044"/>
      <c r="FO33" s="1044"/>
      <c r="FP33" s="1044"/>
      <c r="FQ33" s="1044"/>
      <c r="FR33" s="1044"/>
      <c r="FS33" s="1044"/>
      <c r="FT33" s="1044"/>
      <c r="FU33" s="1044"/>
      <c r="FV33" s="1044"/>
      <c r="FW33" s="1044"/>
      <c r="FX33" s="1044"/>
      <c r="FY33" s="1044"/>
      <c r="FZ33" s="1044"/>
      <c r="GA33" s="1044"/>
      <c r="GB33" s="1044"/>
      <c r="GC33" s="1044"/>
      <c r="GD33" s="1044"/>
      <c r="GE33" s="1044"/>
      <c r="GF33" s="1044"/>
      <c r="GG33" s="1044"/>
      <c r="GH33" s="1044"/>
      <c r="GI33" s="1044"/>
      <c r="GJ33" s="1044"/>
      <c r="GK33" s="1044"/>
      <c r="GL33" s="1044"/>
      <c r="GM33" s="1044"/>
      <c r="GN33" s="1044"/>
      <c r="GO33" s="1044"/>
      <c r="GP33" s="1044"/>
      <c r="GQ33" s="1044"/>
      <c r="GR33" s="1044"/>
      <c r="GS33" s="1044"/>
      <c r="GT33" s="1044"/>
      <c r="GU33" s="1044"/>
      <c r="GV33" s="1044"/>
      <c r="GW33" s="1044"/>
      <c r="GX33" s="1044"/>
      <c r="GY33" s="1044"/>
      <c r="GZ33" s="1044"/>
      <c r="HA33" s="1044"/>
      <c r="HB33" s="1044"/>
      <c r="HC33" s="1044"/>
      <c r="HD33" s="1044"/>
      <c r="HE33" s="1044"/>
      <c r="HF33" s="1044"/>
      <c r="HG33" s="1044"/>
      <c r="HH33" s="1044"/>
      <c r="HI33" s="1044"/>
      <c r="HJ33" s="1044"/>
      <c r="HK33" s="1044"/>
      <c r="HL33" s="1044"/>
      <c r="HM33" s="1044"/>
      <c r="HN33" s="1044"/>
      <c r="HO33" s="1044"/>
      <c r="HP33" s="1044"/>
      <c r="HQ33" s="1044"/>
      <c r="HR33" s="1044"/>
      <c r="HS33" s="1044"/>
      <c r="HT33" s="1044"/>
      <c r="HU33" s="1044"/>
      <c r="HV33" s="1044"/>
      <c r="HW33" s="1044"/>
      <c r="HX33" s="1044"/>
      <c r="HY33" s="1044"/>
      <c r="HZ33" s="1044"/>
      <c r="IA33" s="1044"/>
      <c r="IB33" s="1044"/>
      <c r="IC33" s="1044"/>
      <c r="ID33" s="1044"/>
      <c r="IE33" s="1044"/>
      <c r="IF33" s="1044"/>
      <c r="IG33" s="1044"/>
      <c r="IH33" s="1044"/>
      <c r="II33" s="1044"/>
      <c r="IJ33" s="1044"/>
      <c r="IK33" s="1044"/>
      <c r="IL33" s="1044"/>
      <c r="IM33" s="1044"/>
      <c r="IN33" s="1044"/>
      <c r="IO33" s="1044"/>
      <c r="IP33" s="1044"/>
      <c r="IQ33" s="1044"/>
      <c r="IR33" s="1044"/>
      <c r="IS33" s="1044"/>
      <c r="IT33" s="1044"/>
      <c r="IU33" s="1044"/>
      <c r="IV33" s="1044"/>
    </row>
    <row r="34" spans="1:256" s="391" customFormat="1" ht="16.5" customHeight="1">
      <c r="A34" s="1035" t="s">
        <v>887</v>
      </c>
      <c r="B34" s="1023">
        <v>4</v>
      </c>
      <c r="C34" s="1036" t="s">
        <v>2627</v>
      </c>
      <c r="D34" s="1025"/>
      <c r="E34" s="1037" t="s">
        <v>2649</v>
      </c>
      <c r="F34" s="885" t="s">
        <v>39</v>
      </c>
      <c r="G34" s="885" t="s">
        <v>2702</v>
      </c>
      <c r="H34" s="885"/>
      <c r="I34" s="886" t="s">
        <v>2703</v>
      </c>
      <c r="J34" s="887"/>
      <c r="K34" s="1038">
        <v>41</v>
      </c>
      <c r="L34" s="889"/>
      <c r="M34" s="889">
        <v>30.72</v>
      </c>
      <c r="N34" s="889"/>
      <c r="O34" s="889">
        <v>34</v>
      </c>
      <c r="P34" s="889"/>
      <c r="Q34" s="877">
        <v>14.9</v>
      </c>
      <c r="R34" s="877"/>
      <c r="S34" s="1039">
        <f t="shared" si="2"/>
        <v>9.6470588235294155E-2</v>
      </c>
      <c r="T34" s="891"/>
      <c r="U34" s="877">
        <v>26</v>
      </c>
      <c r="V34" s="875"/>
      <c r="W34" s="891"/>
      <c r="X34" s="891">
        <v>26</v>
      </c>
      <c r="Y34" s="889"/>
      <c r="Z34" s="885"/>
      <c r="AA34" s="1028">
        <f t="shared" si="3"/>
        <v>18.127071999999998</v>
      </c>
      <c r="AB34" s="1040"/>
      <c r="AC34" s="1041"/>
      <c r="AD34" s="1041"/>
      <c r="AE34" s="1041"/>
      <c r="AF34" s="1041"/>
      <c r="AG34" s="1042"/>
      <c r="AH34" s="1043"/>
      <c r="AI34" s="1043"/>
      <c r="AJ34" s="1043"/>
      <c r="AK34" s="1043"/>
      <c r="AL34" s="1043"/>
      <c r="AM34" s="1044"/>
      <c r="AN34" s="1044"/>
      <c r="AO34" s="1044"/>
      <c r="AP34" s="1044"/>
      <c r="AQ34" s="1044"/>
      <c r="AR34" s="1044"/>
      <c r="AS34" s="1044"/>
      <c r="AT34" s="1044"/>
      <c r="AU34" s="1044"/>
      <c r="AV34" s="1044"/>
      <c r="AW34" s="1044"/>
      <c r="AX34" s="1044"/>
      <c r="AY34" s="1044"/>
      <c r="AZ34" s="1044"/>
      <c r="BA34" s="1044"/>
      <c r="BB34" s="1044"/>
      <c r="BC34" s="1044"/>
      <c r="BD34" s="1044"/>
      <c r="BE34" s="1044"/>
      <c r="BF34" s="1044"/>
      <c r="BG34" s="1044"/>
      <c r="BH34" s="1044"/>
      <c r="BI34" s="1044"/>
      <c r="BJ34" s="1044"/>
      <c r="BK34" s="1044"/>
      <c r="BL34" s="1044"/>
      <c r="BM34" s="1044"/>
      <c r="BN34" s="1044"/>
      <c r="BO34" s="1044"/>
      <c r="BP34" s="1044"/>
      <c r="BQ34" s="1044"/>
      <c r="BR34" s="1044"/>
      <c r="BS34" s="1044"/>
      <c r="BT34" s="1044"/>
      <c r="BU34" s="1044"/>
      <c r="BV34" s="1044"/>
      <c r="BW34" s="1044"/>
      <c r="BX34" s="1044"/>
      <c r="BY34" s="1044"/>
      <c r="BZ34" s="1044"/>
      <c r="CA34" s="1044"/>
      <c r="CB34" s="1044"/>
      <c r="CC34" s="1044"/>
      <c r="CD34" s="1044"/>
      <c r="CE34" s="1044"/>
      <c r="CF34" s="1044"/>
      <c r="CG34" s="1044"/>
      <c r="CH34" s="1044"/>
      <c r="CI34" s="1044"/>
      <c r="CJ34" s="1044"/>
      <c r="CK34" s="1044"/>
      <c r="CL34" s="1044"/>
      <c r="CM34" s="1044"/>
      <c r="CN34" s="1044"/>
      <c r="CO34" s="1044"/>
      <c r="CP34" s="1044"/>
      <c r="CQ34" s="1044"/>
      <c r="CR34" s="1044"/>
      <c r="CS34" s="1044"/>
      <c r="CT34" s="1044"/>
      <c r="CU34" s="1044"/>
      <c r="CV34" s="1044"/>
      <c r="CW34" s="1044"/>
      <c r="CX34" s="1044"/>
      <c r="CY34" s="1044"/>
      <c r="CZ34" s="1044"/>
      <c r="DA34" s="1044"/>
      <c r="DB34" s="1044"/>
      <c r="DC34" s="1044"/>
      <c r="DD34" s="1044"/>
      <c r="DE34" s="1044"/>
      <c r="DF34" s="1044"/>
      <c r="DG34" s="1044"/>
      <c r="DH34" s="1044"/>
      <c r="DI34" s="1044"/>
      <c r="DJ34" s="1044"/>
      <c r="DK34" s="1044"/>
      <c r="DL34" s="1044"/>
      <c r="DM34" s="1044"/>
      <c r="DN34" s="1044"/>
      <c r="DO34" s="1044"/>
      <c r="DP34" s="1044"/>
      <c r="DQ34" s="1044"/>
      <c r="DR34" s="1044"/>
      <c r="DS34" s="1044"/>
      <c r="DT34" s="1044"/>
      <c r="DU34" s="1044"/>
      <c r="DV34" s="1044"/>
      <c r="DW34" s="1044"/>
      <c r="DX34" s="1044"/>
      <c r="DY34" s="1044"/>
      <c r="DZ34" s="1044"/>
      <c r="EA34" s="1044"/>
      <c r="EB34" s="1044"/>
      <c r="EC34" s="1044"/>
      <c r="ED34" s="1044"/>
      <c r="EE34" s="1044"/>
      <c r="EF34" s="1044"/>
      <c r="EG34" s="1044"/>
      <c r="EH34" s="1044"/>
      <c r="EI34" s="1044"/>
      <c r="EJ34" s="1044"/>
      <c r="EK34" s="1044"/>
      <c r="EL34" s="1044"/>
      <c r="EM34" s="1044"/>
      <c r="EN34" s="1044"/>
      <c r="EO34" s="1044"/>
      <c r="EP34" s="1044"/>
      <c r="EQ34" s="1044"/>
      <c r="ER34" s="1044"/>
      <c r="ES34" s="1044"/>
      <c r="ET34" s="1044"/>
      <c r="EU34" s="1044"/>
      <c r="EV34" s="1044"/>
      <c r="EW34" s="1044"/>
      <c r="EX34" s="1044"/>
      <c r="EY34" s="1044"/>
      <c r="EZ34" s="1044"/>
      <c r="FA34" s="1044"/>
      <c r="FB34" s="1044"/>
      <c r="FC34" s="1044"/>
      <c r="FD34" s="1044"/>
      <c r="FE34" s="1044"/>
      <c r="FF34" s="1044"/>
      <c r="FG34" s="1044"/>
      <c r="FH34" s="1044"/>
      <c r="FI34" s="1044"/>
      <c r="FJ34" s="1044"/>
      <c r="FK34" s="1044"/>
      <c r="FL34" s="1044"/>
      <c r="FM34" s="1044"/>
      <c r="FN34" s="1044"/>
      <c r="FO34" s="1044"/>
      <c r="FP34" s="1044"/>
      <c r="FQ34" s="1044"/>
      <c r="FR34" s="1044"/>
      <c r="FS34" s="1044"/>
      <c r="FT34" s="1044"/>
      <c r="FU34" s="1044"/>
      <c r="FV34" s="1044"/>
      <c r="FW34" s="1044"/>
      <c r="FX34" s="1044"/>
      <c r="FY34" s="1044"/>
      <c r="FZ34" s="1044"/>
      <c r="GA34" s="1044"/>
      <c r="GB34" s="1044"/>
      <c r="GC34" s="1044"/>
      <c r="GD34" s="1044"/>
      <c r="GE34" s="1044"/>
      <c r="GF34" s="1044"/>
      <c r="GG34" s="1044"/>
      <c r="GH34" s="1044"/>
      <c r="GI34" s="1044"/>
      <c r="GJ34" s="1044"/>
      <c r="GK34" s="1044"/>
      <c r="GL34" s="1044"/>
      <c r="GM34" s="1044"/>
      <c r="GN34" s="1044"/>
      <c r="GO34" s="1044"/>
      <c r="GP34" s="1044"/>
      <c r="GQ34" s="1044"/>
      <c r="GR34" s="1044"/>
      <c r="GS34" s="1044"/>
      <c r="GT34" s="1044"/>
      <c r="GU34" s="1044"/>
      <c r="GV34" s="1044"/>
      <c r="GW34" s="1044"/>
      <c r="GX34" s="1044"/>
      <c r="GY34" s="1044"/>
      <c r="GZ34" s="1044"/>
      <c r="HA34" s="1044"/>
      <c r="HB34" s="1044"/>
      <c r="HC34" s="1044"/>
      <c r="HD34" s="1044"/>
      <c r="HE34" s="1044"/>
      <c r="HF34" s="1044"/>
      <c r="HG34" s="1044"/>
      <c r="HH34" s="1044"/>
      <c r="HI34" s="1044"/>
      <c r="HJ34" s="1044"/>
      <c r="HK34" s="1044"/>
      <c r="HL34" s="1044"/>
      <c r="HM34" s="1044"/>
      <c r="HN34" s="1044"/>
      <c r="HO34" s="1044"/>
      <c r="HP34" s="1044"/>
      <c r="HQ34" s="1044"/>
      <c r="HR34" s="1044"/>
      <c r="HS34" s="1044"/>
      <c r="HT34" s="1044"/>
      <c r="HU34" s="1044"/>
      <c r="HV34" s="1044"/>
      <c r="HW34" s="1044"/>
      <c r="HX34" s="1044"/>
      <c r="HY34" s="1044"/>
      <c r="HZ34" s="1044"/>
      <c r="IA34" s="1044"/>
      <c r="IB34" s="1044"/>
      <c r="IC34" s="1044"/>
      <c r="ID34" s="1044"/>
      <c r="IE34" s="1044"/>
      <c r="IF34" s="1044"/>
      <c r="IG34" s="1044"/>
      <c r="IH34" s="1044"/>
      <c r="II34" s="1044"/>
      <c r="IJ34" s="1044"/>
      <c r="IK34" s="1044"/>
      <c r="IL34" s="1044"/>
      <c r="IM34" s="1044"/>
      <c r="IN34" s="1044"/>
      <c r="IO34" s="1044"/>
      <c r="IP34" s="1044"/>
      <c r="IQ34" s="1044"/>
      <c r="IR34" s="1044"/>
      <c r="IS34" s="1044"/>
      <c r="IT34" s="1044"/>
      <c r="IU34" s="1044"/>
      <c r="IV34" s="1044"/>
    </row>
    <row r="35" spans="1:256" s="391" customFormat="1" ht="16.5" customHeight="1">
      <c r="A35" s="1035" t="s">
        <v>887</v>
      </c>
      <c r="B35" s="1023">
        <v>5</v>
      </c>
      <c r="C35" s="1036" t="s">
        <v>2627</v>
      </c>
      <c r="D35" s="1025"/>
      <c r="E35" s="1037" t="s">
        <v>2649</v>
      </c>
      <c r="F35" s="885" t="s">
        <v>39</v>
      </c>
      <c r="G35" s="885" t="s">
        <v>2704</v>
      </c>
      <c r="H35" s="885"/>
      <c r="I35" s="886" t="s">
        <v>2705</v>
      </c>
      <c r="J35" s="887"/>
      <c r="K35" s="1038">
        <v>32</v>
      </c>
      <c r="L35" s="889"/>
      <c r="M35" s="889">
        <v>27.65</v>
      </c>
      <c r="N35" s="889"/>
      <c r="O35" s="889">
        <v>29.9</v>
      </c>
      <c r="P35" s="889"/>
      <c r="Q35" s="877">
        <v>13</v>
      </c>
      <c r="R35" s="877"/>
      <c r="S35" s="1039">
        <f t="shared" si="2"/>
        <v>7.5250836120401343E-2</v>
      </c>
      <c r="T35" s="891"/>
      <c r="U35" s="877">
        <v>26</v>
      </c>
      <c r="V35" s="875"/>
      <c r="W35" s="891"/>
      <c r="X35" s="891">
        <v>26</v>
      </c>
      <c r="Y35" s="889"/>
      <c r="Z35" s="885"/>
      <c r="AA35" s="1028">
        <f t="shared" si="3"/>
        <v>16.726514999999996</v>
      </c>
      <c r="AB35" s="1040"/>
      <c r="AC35" s="1041"/>
      <c r="AD35" s="1041"/>
      <c r="AE35" s="1041"/>
      <c r="AF35" s="1041"/>
      <c r="AG35" s="1042"/>
      <c r="AH35" s="1043"/>
      <c r="AI35" s="1043"/>
      <c r="AJ35" s="1043"/>
      <c r="AK35" s="1043"/>
      <c r="AL35" s="1043"/>
      <c r="AM35" s="1044"/>
      <c r="AN35" s="1044"/>
      <c r="AO35" s="1044"/>
      <c r="AP35" s="1044"/>
      <c r="AQ35" s="1044"/>
      <c r="AR35" s="1044"/>
      <c r="AS35" s="1044"/>
      <c r="AT35" s="1044"/>
      <c r="AU35" s="1044"/>
      <c r="AV35" s="1044"/>
      <c r="AW35" s="1044"/>
      <c r="AX35" s="1044"/>
      <c r="AY35" s="1044"/>
      <c r="AZ35" s="1044"/>
      <c r="BA35" s="1044"/>
      <c r="BB35" s="1044"/>
      <c r="BC35" s="1044"/>
      <c r="BD35" s="1044"/>
      <c r="BE35" s="1044"/>
      <c r="BF35" s="1044"/>
      <c r="BG35" s="1044"/>
      <c r="BH35" s="1044"/>
      <c r="BI35" s="1044"/>
      <c r="BJ35" s="1044"/>
      <c r="BK35" s="1044"/>
      <c r="BL35" s="1044"/>
      <c r="BM35" s="1044"/>
      <c r="BN35" s="1044"/>
      <c r="BO35" s="1044"/>
      <c r="BP35" s="1044"/>
      <c r="BQ35" s="1044"/>
      <c r="BR35" s="1044"/>
      <c r="BS35" s="1044"/>
      <c r="BT35" s="1044"/>
      <c r="BU35" s="1044"/>
      <c r="BV35" s="1044"/>
      <c r="BW35" s="1044"/>
      <c r="BX35" s="1044"/>
      <c r="BY35" s="1044"/>
      <c r="BZ35" s="1044"/>
      <c r="CA35" s="1044"/>
      <c r="CB35" s="1044"/>
      <c r="CC35" s="1044"/>
      <c r="CD35" s="1044"/>
      <c r="CE35" s="1044"/>
      <c r="CF35" s="1044"/>
      <c r="CG35" s="1044"/>
      <c r="CH35" s="1044"/>
      <c r="CI35" s="1044"/>
      <c r="CJ35" s="1044"/>
      <c r="CK35" s="1044"/>
      <c r="CL35" s="1044"/>
      <c r="CM35" s="1044"/>
      <c r="CN35" s="1044"/>
      <c r="CO35" s="1044"/>
      <c r="CP35" s="1044"/>
      <c r="CQ35" s="1044"/>
      <c r="CR35" s="1044"/>
      <c r="CS35" s="1044"/>
      <c r="CT35" s="1044"/>
      <c r="CU35" s="1044"/>
      <c r="CV35" s="1044"/>
      <c r="CW35" s="1044"/>
      <c r="CX35" s="1044"/>
      <c r="CY35" s="1044"/>
      <c r="CZ35" s="1044"/>
      <c r="DA35" s="1044"/>
      <c r="DB35" s="1044"/>
      <c r="DC35" s="1044"/>
      <c r="DD35" s="1044"/>
      <c r="DE35" s="1044"/>
      <c r="DF35" s="1044"/>
      <c r="DG35" s="1044"/>
      <c r="DH35" s="1044"/>
      <c r="DI35" s="1044"/>
      <c r="DJ35" s="1044"/>
      <c r="DK35" s="1044"/>
      <c r="DL35" s="1044"/>
      <c r="DM35" s="1044"/>
      <c r="DN35" s="1044"/>
      <c r="DO35" s="1044"/>
      <c r="DP35" s="1044"/>
      <c r="DQ35" s="1044"/>
      <c r="DR35" s="1044"/>
      <c r="DS35" s="1044"/>
      <c r="DT35" s="1044"/>
      <c r="DU35" s="1044"/>
      <c r="DV35" s="1044"/>
      <c r="DW35" s="1044"/>
      <c r="DX35" s="1044"/>
      <c r="DY35" s="1044"/>
      <c r="DZ35" s="1044"/>
      <c r="EA35" s="1044"/>
      <c r="EB35" s="1044"/>
      <c r="EC35" s="1044"/>
      <c r="ED35" s="1044"/>
      <c r="EE35" s="1044"/>
      <c r="EF35" s="1044"/>
      <c r="EG35" s="1044"/>
      <c r="EH35" s="1044"/>
      <c r="EI35" s="1044"/>
      <c r="EJ35" s="1044"/>
      <c r="EK35" s="1044"/>
      <c r="EL35" s="1044"/>
      <c r="EM35" s="1044"/>
      <c r="EN35" s="1044"/>
      <c r="EO35" s="1044"/>
      <c r="EP35" s="1044"/>
      <c r="EQ35" s="1044"/>
      <c r="ER35" s="1044"/>
      <c r="ES35" s="1044"/>
      <c r="ET35" s="1044"/>
      <c r="EU35" s="1044"/>
      <c r="EV35" s="1044"/>
      <c r="EW35" s="1044"/>
      <c r="EX35" s="1044"/>
      <c r="EY35" s="1044"/>
      <c r="EZ35" s="1044"/>
      <c r="FA35" s="1044"/>
      <c r="FB35" s="1044"/>
      <c r="FC35" s="1044"/>
      <c r="FD35" s="1044"/>
      <c r="FE35" s="1044"/>
      <c r="FF35" s="1044"/>
      <c r="FG35" s="1044"/>
      <c r="FH35" s="1044"/>
      <c r="FI35" s="1044"/>
      <c r="FJ35" s="1044"/>
      <c r="FK35" s="1044"/>
      <c r="FL35" s="1044"/>
      <c r="FM35" s="1044"/>
      <c r="FN35" s="1044"/>
      <c r="FO35" s="1044"/>
      <c r="FP35" s="1044"/>
      <c r="FQ35" s="1044"/>
      <c r="FR35" s="1044"/>
      <c r="FS35" s="1044"/>
      <c r="FT35" s="1044"/>
      <c r="FU35" s="1044"/>
      <c r="FV35" s="1044"/>
      <c r="FW35" s="1044"/>
      <c r="FX35" s="1044"/>
      <c r="FY35" s="1044"/>
      <c r="FZ35" s="1044"/>
      <c r="GA35" s="1044"/>
      <c r="GB35" s="1044"/>
      <c r="GC35" s="1044"/>
      <c r="GD35" s="1044"/>
      <c r="GE35" s="1044"/>
      <c r="GF35" s="1044"/>
      <c r="GG35" s="1044"/>
      <c r="GH35" s="1044"/>
      <c r="GI35" s="1044"/>
      <c r="GJ35" s="1044"/>
      <c r="GK35" s="1044"/>
      <c r="GL35" s="1044"/>
      <c r="GM35" s="1044"/>
      <c r="GN35" s="1044"/>
      <c r="GO35" s="1044"/>
      <c r="GP35" s="1044"/>
      <c r="GQ35" s="1044"/>
      <c r="GR35" s="1044"/>
      <c r="GS35" s="1044"/>
      <c r="GT35" s="1044"/>
      <c r="GU35" s="1044"/>
      <c r="GV35" s="1044"/>
      <c r="GW35" s="1044"/>
      <c r="GX35" s="1044"/>
      <c r="GY35" s="1044"/>
      <c r="GZ35" s="1044"/>
      <c r="HA35" s="1044"/>
      <c r="HB35" s="1044"/>
      <c r="HC35" s="1044"/>
      <c r="HD35" s="1044"/>
      <c r="HE35" s="1044"/>
      <c r="HF35" s="1044"/>
      <c r="HG35" s="1044"/>
      <c r="HH35" s="1044"/>
      <c r="HI35" s="1044"/>
      <c r="HJ35" s="1044"/>
      <c r="HK35" s="1044"/>
      <c r="HL35" s="1044"/>
      <c r="HM35" s="1044"/>
      <c r="HN35" s="1044"/>
      <c r="HO35" s="1044"/>
      <c r="HP35" s="1044"/>
      <c r="HQ35" s="1044"/>
      <c r="HR35" s="1044"/>
      <c r="HS35" s="1044"/>
      <c r="HT35" s="1044"/>
      <c r="HU35" s="1044"/>
      <c r="HV35" s="1044"/>
      <c r="HW35" s="1044"/>
      <c r="HX35" s="1044"/>
      <c r="HY35" s="1044"/>
      <c r="HZ35" s="1044"/>
      <c r="IA35" s="1044"/>
      <c r="IB35" s="1044"/>
      <c r="IC35" s="1044"/>
      <c r="ID35" s="1044"/>
      <c r="IE35" s="1044"/>
      <c r="IF35" s="1044"/>
      <c r="IG35" s="1044"/>
      <c r="IH35" s="1044"/>
      <c r="II35" s="1044"/>
      <c r="IJ35" s="1044"/>
      <c r="IK35" s="1044"/>
      <c r="IL35" s="1044"/>
      <c r="IM35" s="1044"/>
      <c r="IN35" s="1044"/>
      <c r="IO35" s="1044"/>
      <c r="IP35" s="1044"/>
      <c r="IQ35" s="1044"/>
      <c r="IR35" s="1044"/>
      <c r="IS35" s="1044"/>
      <c r="IT35" s="1044"/>
      <c r="IU35" s="1044"/>
      <c r="IV35" s="1044"/>
    </row>
    <row r="36" spans="1:256" s="391" customFormat="1" ht="16.5" customHeight="1">
      <c r="A36" s="1035" t="s">
        <v>887</v>
      </c>
      <c r="B36" s="1023">
        <v>6</v>
      </c>
      <c r="C36" s="1036" t="s">
        <v>2627</v>
      </c>
      <c r="D36" s="1025"/>
      <c r="E36" s="1037" t="s">
        <v>2649</v>
      </c>
      <c r="F36" s="885" t="s">
        <v>39</v>
      </c>
      <c r="G36" s="885" t="s">
        <v>2706</v>
      </c>
      <c r="H36" s="885"/>
      <c r="I36" s="886" t="s">
        <v>2707</v>
      </c>
      <c r="J36" s="887"/>
      <c r="K36" s="1038">
        <v>15</v>
      </c>
      <c r="L36" s="889"/>
      <c r="M36" s="889">
        <v>27.65</v>
      </c>
      <c r="N36" s="889"/>
      <c r="O36" s="889">
        <v>29.9</v>
      </c>
      <c r="P36" s="889"/>
      <c r="Q36" s="877">
        <v>17.899999999999999</v>
      </c>
      <c r="R36" s="877"/>
      <c r="S36" s="1039">
        <f t="shared" si="2"/>
        <v>7.5250836120401343E-2</v>
      </c>
      <c r="T36" s="891"/>
      <c r="U36" s="877">
        <v>35.799999999999997</v>
      </c>
      <c r="V36" s="875"/>
      <c r="W36" s="891"/>
      <c r="X36" s="891">
        <v>35.799999999999997</v>
      </c>
      <c r="Y36" s="889"/>
      <c r="Z36" s="885"/>
      <c r="AA36" s="1028">
        <f t="shared" si="3"/>
        <v>11.826514999999997</v>
      </c>
      <c r="AB36" s="1040"/>
      <c r="AC36" s="1041"/>
      <c r="AD36" s="1041"/>
      <c r="AE36" s="1041"/>
      <c r="AF36" s="1041"/>
      <c r="AG36" s="1042"/>
      <c r="AH36" s="1043"/>
      <c r="AI36" s="1043"/>
      <c r="AJ36" s="1043"/>
      <c r="AK36" s="1043"/>
      <c r="AL36" s="1043"/>
      <c r="AM36" s="1044"/>
      <c r="AN36" s="1044"/>
      <c r="AO36" s="1044"/>
      <c r="AP36" s="1044"/>
      <c r="AQ36" s="1044"/>
      <c r="AR36" s="1044"/>
      <c r="AS36" s="1044"/>
      <c r="AT36" s="1044"/>
      <c r="AU36" s="1044"/>
      <c r="AV36" s="1044"/>
      <c r="AW36" s="1044"/>
      <c r="AX36" s="1044"/>
      <c r="AY36" s="1044"/>
      <c r="AZ36" s="1044"/>
      <c r="BA36" s="1044"/>
      <c r="BB36" s="1044"/>
      <c r="BC36" s="1044"/>
      <c r="BD36" s="1044"/>
      <c r="BE36" s="1044"/>
      <c r="BF36" s="1044"/>
      <c r="BG36" s="1044"/>
      <c r="BH36" s="1044"/>
      <c r="BI36" s="1044"/>
      <c r="BJ36" s="1044"/>
      <c r="BK36" s="1044"/>
      <c r="BL36" s="1044"/>
      <c r="BM36" s="1044"/>
      <c r="BN36" s="1044"/>
      <c r="BO36" s="1044"/>
      <c r="BP36" s="1044"/>
      <c r="BQ36" s="1044"/>
      <c r="BR36" s="1044"/>
      <c r="BS36" s="1044"/>
      <c r="BT36" s="1044"/>
      <c r="BU36" s="1044"/>
      <c r="BV36" s="1044"/>
      <c r="BW36" s="1044"/>
      <c r="BX36" s="1044"/>
      <c r="BY36" s="1044"/>
      <c r="BZ36" s="1044"/>
      <c r="CA36" s="1044"/>
      <c r="CB36" s="1044"/>
      <c r="CC36" s="1044"/>
      <c r="CD36" s="1044"/>
      <c r="CE36" s="1044"/>
      <c r="CF36" s="1044"/>
      <c r="CG36" s="1044"/>
      <c r="CH36" s="1044"/>
      <c r="CI36" s="1044"/>
      <c r="CJ36" s="1044"/>
      <c r="CK36" s="1044"/>
      <c r="CL36" s="1044"/>
      <c r="CM36" s="1044"/>
      <c r="CN36" s="1044"/>
      <c r="CO36" s="1044"/>
      <c r="CP36" s="1044"/>
      <c r="CQ36" s="1044"/>
      <c r="CR36" s="1044"/>
      <c r="CS36" s="1044"/>
      <c r="CT36" s="1044"/>
      <c r="CU36" s="1044"/>
      <c r="CV36" s="1044"/>
      <c r="CW36" s="1044"/>
      <c r="CX36" s="1044"/>
      <c r="CY36" s="1044"/>
      <c r="CZ36" s="1044"/>
      <c r="DA36" s="1044"/>
      <c r="DB36" s="1044"/>
      <c r="DC36" s="1044"/>
      <c r="DD36" s="1044"/>
      <c r="DE36" s="1044"/>
      <c r="DF36" s="1044"/>
      <c r="DG36" s="1044"/>
      <c r="DH36" s="1044"/>
      <c r="DI36" s="1044"/>
      <c r="DJ36" s="1044"/>
      <c r="DK36" s="1044"/>
      <c r="DL36" s="1044"/>
      <c r="DM36" s="1044"/>
      <c r="DN36" s="1044"/>
      <c r="DO36" s="1044"/>
      <c r="DP36" s="1044"/>
      <c r="DQ36" s="1044"/>
      <c r="DR36" s="1044"/>
      <c r="DS36" s="1044"/>
      <c r="DT36" s="1044"/>
      <c r="DU36" s="1044"/>
      <c r="DV36" s="1044"/>
      <c r="DW36" s="1044"/>
      <c r="DX36" s="1044"/>
      <c r="DY36" s="1044"/>
      <c r="DZ36" s="1044"/>
      <c r="EA36" s="1044"/>
      <c r="EB36" s="1044"/>
      <c r="EC36" s="1044"/>
      <c r="ED36" s="1044"/>
      <c r="EE36" s="1044"/>
      <c r="EF36" s="1044"/>
      <c r="EG36" s="1044"/>
      <c r="EH36" s="1044"/>
      <c r="EI36" s="1044"/>
      <c r="EJ36" s="1044"/>
      <c r="EK36" s="1044"/>
      <c r="EL36" s="1044"/>
      <c r="EM36" s="1044"/>
      <c r="EN36" s="1044"/>
      <c r="EO36" s="1044"/>
      <c r="EP36" s="1044"/>
      <c r="EQ36" s="1044"/>
      <c r="ER36" s="1044"/>
      <c r="ES36" s="1044"/>
      <c r="ET36" s="1044"/>
      <c r="EU36" s="1044"/>
      <c r="EV36" s="1044"/>
      <c r="EW36" s="1044"/>
      <c r="EX36" s="1044"/>
      <c r="EY36" s="1044"/>
      <c r="EZ36" s="1044"/>
      <c r="FA36" s="1044"/>
      <c r="FB36" s="1044"/>
      <c r="FC36" s="1044"/>
      <c r="FD36" s="1044"/>
      <c r="FE36" s="1044"/>
      <c r="FF36" s="1044"/>
      <c r="FG36" s="1044"/>
      <c r="FH36" s="1044"/>
      <c r="FI36" s="1044"/>
      <c r="FJ36" s="1044"/>
      <c r="FK36" s="1044"/>
      <c r="FL36" s="1044"/>
      <c r="FM36" s="1044"/>
      <c r="FN36" s="1044"/>
      <c r="FO36" s="1044"/>
      <c r="FP36" s="1044"/>
      <c r="FQ36" s="1044"/>
      <c r="FR36" s="1044"/>
      <c r="FS36" s="1044"/>
      <c r="FT36" s="1044"/>
      <c r="FU36" s="1044"/>
      <c r="FV36" s="1044"/>
      <c r="FW36" s="1044"/>
      <c r="FX36" s="1044"/>
      <c r="FY36" s="1044"/>
      <c r="FZ36" s="1044"/>
      <c r="GA36" s="1044"/>
      <c r="GB36" s="1044"/>
      <c r="GC36" s="1044"/>
      <c r="GD36" s="1044"/>
      <c r="GE36" s="1044"/>
      <c r="GF36" s="1044"/>
      <c r="GG36" s="1044"/>
      <c r="GH36" s="1044"/>
      <c r="GI36" s="1044"/>
      <c r="GJ36" s="1044"/>
      <c r="GK36" s="1044"/>
      <c r="GL36" s="1044"/>
      <c r="GM36" s="1044"/>
      <c r="GN36" s="1044"/>
      <c r="GO36" s="1044"/>
      <c r="GP36" s="1044"/>
      <c r="GQ36" s="1044"/>
      <c r="GR36" s="1044"/>
      <c r="GS36" s="1044"/>
      <c r="GT36" s="1044"/>
      <c r="GU36" s="1044"/>
      <c r="GV36" s="1044"/>
      <c r="GW36" s="1044"/>
      <c r="GX36" s="1044"/>
      <c r="GY36" s="1044"/>
      <c r="GZ36" s="1044"/>
      <c r="HA36" s="1044"/>
      <c r="HB36" s="1044"/>
      <c r="HC36" s="1044"/>
      <c r="HD36" s="1044"/>
      <c r="HE36" s="1044"/>
      <c r="HF36" s="1044"/>
      <c r="HG36" s="1044"/>
      <c r="HH36" s="1044"/>
      <c r="HI36" s="1044"/>
      <c r="HJ36" s="1044"/>
      <c r="HK36" s="1044"/>
      <c r="HL36" s="1044"/>
      <c r="HM36" s="1044"/>
      <c r="HN36" s="1044"/>
      <c r="HO36" s="1044"/>
      <c r="HP36" s="1044"/>
      <c r="HQ36" s="1044"/>
      <c r="HR36" s="1044"/>
      <c r="HS36" s="1044"/>
      <c r="HT36" s="1044"/>
      <c r="HU36" s="1044"/>
      <c r="HV36" s="1044"/>
      <c r="HW36" s="1044"/>
      <c r="HX36" s="1044"/>
      <c r="HY36" s="1044"/>
      <c r="HZ36" s="1044"/>
      <c r="IA36" s="1044"/>
      <c r="IB36" s="1044"/>
      <c r="IC36" s="1044"/>
      <c r="ID36" s="1044"/>
      <c r="IE36" s="1044"/>
      <c r="IF36" s="1044"/>
      <c r="IG36" s="1044"/>
      <c r="IH36" s="1044"/>
      <c r="II36" s="1044"/>
      <c r="IJ36" s="1044"/>
      <c r="IK36" s="1044"/>
      <c r="IL36" s="1044"/>
      <c r="IM36" s="1044"/>
      <c r="IN36" s="1044"/>
      <c r="IO36" s="1044"/>
      <c r="IP36" s="1044"/>
      <c r="IQ36" s="1044"/>
      <c r="IR36" s="1044"/>
      <c r="IS36" s="1044"/>
      <c r="IT36" s="1044"/>
      <c r="IU36" s="1044"/>
      <c r="IV36" s="1044"/>
    </row>
    <row r="37" spans="1:256" s="391" customFormat="1" ht="16.5" customHeight="1">
      <c r="A37" s="1035" t="s">
        <v>887</v>
      </c>
      <c r="B37" s="1023">
        <v>7</v>
      </c>
      <c r="C37" s="1036" t="s">
        <v>2627</v>
      </c>
      <c r="D37" s="1025"/>
      <c r="E37" s="1037" t="s">
        <v>2649</v>
      </c>
      <c r="F37" s="885" t="s">
        <v>39</v>
      </c>
      <c r="G37" s="885" t="s">
        <v>2708</v>
      </c>
      <c r="H37" s="885"/>
      <c r="I37" s="886" t="s">
        <v>2709</v>
      </c>
      <c r="J37" s="887"/>
      <c r="K37" s="1038">
        <v>24</v>
      </c>
      <c r="L37" s="889"/>
      <c r="M37" s="889">
        <v>24.58</v>
      </c>
      <c r="N37" s="889"/>
      <c r="O37" s="889">
        <v>26.8</v>
      </c>
      <c r="P37" s="889"/>
      <c r="Q37" s="877">
        <v>13</v>
      </c>
      <c r="R37" s="877"/>
      <c r="S37" s="1039">
        <f t="shared" si="2"/>
        <v>8.283582089552248E-2</v>
      </c>
      <c r="T37" s="891"/>
      <c r="U37" s="877">
        <v>26</v>
      </c>
      <c r="V37" s="875"/>
      <c r="W37" s="891"/>
      <c r="X37" s="891">
        <v>26</v>
      </c>
      <c r="Y37" s="889"/>
      <c r="Z37" s="885"/>
      <c r="AA37" s="1028">
        <f t="shared" si="3"/>
        <v>13.425957999999998</v>
      </c>
      <c r="AB37" s="1040"/>
      <c r="AC37" s="1041"/>
      <c r="AD37" s="1041"/>
      <c r="AE37" s="1041"/>
      <c r="AF37" s="1041"/>
      <c r="AG37" s="1042"/>
      <c r="AH37" s="1043"/>
      <c r="AI37" s="1043"/>
      <c r="AJ37" s="1043"/>
      <c r="AK37" s="1043"/>
      <c r="AL37" s="1043"/>
      <c r="AM37" s="1044"/>
      <c r="AN37" s="1044"/>
      <c r="AO37" s="1044"/>
      <c r="AP37" s="1044"/>
      <c r="AQ37" s="1044"/>
      <c r="AR37" s="1044"/>
      <c r="AS37" s="1044"/>
      <c r="AT37" s="1044"/>
      <c r="AU37" s="1044"/>
      <c r="AV37" s="1044"/>
      <c r="AW37" s="1044"/>
      <c r="AX37" s="1044"/>
      <c r="AY37" s="1044"/>
      <c r="AZ37" s="1044"/>
      <c r="BA37" s="1044"/>
      <c r="BB37" s="1044"/>
      <c r="BC37" s="1044"/>
      <c r="BD37" s="1044"/>
      <c r="BE37" s="1044"/>
      <c r="BF37" s="1044"/>
      <c r="BG37" s="1044"/>
      <c r="BH37" s="1044"/>
      <c r="BI37" s="1044"/>
      <c r="BJ37" s="1044"/>
      <c r="BK37" s="1044"/>
      <c r="BL37" s="1044"/>
      <c r="BM37" s="1044"/>
      <c r="BN37" s="1044"/>
      <c r="BO37" s="1044"/>
      <c r="BP37" s="1044"/>
      <c r="BQ37" s="1044"/>
      <c r="BR37" s="1044"/>
      <c r="BS37" s="1044"/>
      <c r="BT37" s="1044"/>
      <c r="BU37" s="1044"/>
      <c r="BV37" s="1044"/>
      <c r="BW37" s="1044"/>
      <c r="BX37" s="1044"/>
      <c r="BY37" s="1044"/>
      <c r="BZ37" s="1044"/>
      <c r="CA37" s="1044"/>
      <c r="CB37" s="1044"/>
      <c r="CC37" s="1044"/>
      <c r="CD37" s="1044"/>
      <c r="CE37" s="1044"/>
      <c r="CF37" s="1044"/>
      <c r="CG37" s="1044"/>
      <c r="CH37" s="1044"/>
      <c r="CI37" s="1044"/>
      <c r="CJ37" s="1044"/>
      <c r="CK37" s="1044"/>
      <c r="CL37" s="1044"/>
      <c r="CM37" s="1044"/>
      <c r="CN37" s="1044"/>
      <c r="CO37" s="1044"/>
      <c r="CP37" s="1044"/>
      <c r="CQ37" s="1044"/>
      <c r="CR37" s="1044"/>
      <c r="CS37" s="1044"/>
      <c r="CT37" s="1044"/>
      <c r="CU37" s="1044"/>
      <c r="CV37" s="1044"/>
      <c r="CW37" s="1044"/>
      <c r="CX37" s="1044"/>
      <c r="CY37" s="1044"/>
      <c r="CZ37" s="1044"/>
      <c r="DA37" s="1044"/>
      <c r="DB37" s="1044"/>
      <c r="DC37" s="1044"/>
      <c r="DD37" s="1044"/>
      <c r="DE37" s="1044"/>
      <c r="DF37" s="1044"/>
      <c r="DG37" s="1044"/>
      <c r="DH37" s="1044"/>
      <c r="DI37" s="1044"/>
      <c r="DJ37" s="1044"/>
      <c r="DK37" s="1044"/>
      <c r="DL37" s="1044"/>
      <c r="DM37" s="1044"/>
      <c r="DN37" s="1044"/>
      <c r="DO37" s="1044"/>
      <c r="DP37" s="1044"/>
      <c r="DQ37" s="1044"/>
      <c r="DR37" s="1044"/>
      <c r="DS37" s="1044"/>
      <c r="DT37" s="1044"/>
      <c r="DU37" s="1044"/>
      <c r="DV37" s="1044"/>
      <c r="DW37" s="1044"/>
      <c r="DX37" s="1044"/>
      <c r="DY37" s="1044"/>
      <c r="DZ37" s="1044"/>
      <c r="EA37" s="1044"/>
      <c r="EB37" s="1044"/>
      <c r="EC37" s="1044"/>
      <c r="ED37" s="1044"/>
      <c r="EE37" s="1044"/>
      <c r="EF37" s="1044"/>
      <c r="EG37" s="1044"/>
      <c r="EH37" s="1044"/>
      <c r="EI37" s="1044"/>
      <c r="EJ37" s="1044"/>
      <c r="EK37" s="1044"/>
      <c r="EL37" s="1044"/>
      <c r="EM37" s="1044"/>
      <c r="EN37" s="1044"/>
      <c r="EO37" s="1044"/>
      <c r="EP37" s="1044"/>
      <c r="EQ37" s="1044"/>
      <c r="ER37" s="1044"/>
      <c r="ES37" s="1044"/>
      <c r="ET37" s="1044"/>
      <c r="EU37" s="1044"/>
      <c r="EV37" s="1044"/>
      <c r="EW37" s="1044"/>
      <c r="EX37" s="1044"/>
      <c r="EY37" s="1044"/>
      <c r="EZ37" s="1044"/>
      <c r="FA37" s="1044"/>
      <c r="FB37" s="1044"/>
      <c r="FC37" s="1044"/>
      <c r="FD37" s="1044"/>
      <c r="FE37" s="1044"/>
      <c r="FF37" s="1044"/>
      <c r="FG37" s="1044"/>
      <c r="FH37" s="1044"/>
      <c r="FI37" s="1044"/>
      <c r="FJ37" s="1044"/>
      <c r="FK37" s="1044"/>
      <c r="FL37" s="1044"/>
      <c r="FM37" s="1044"/>
      <c r="FN37" s="1044"/>
      <c r="FO37" s="1044"/>
      <c r="FP37" s="1044"/>
      <c r="FQ37" s="1044"/>
      <c r="FR37" s="1044"/>
      <c r="FS37" s="1044"/>
      <c r="FT37" s="1044"/>
      <c r="FU37" s="1044"/>
      <c r="FV37" s="1044"/>
      <c r="FW37" s="1044"/>
      <c r="FX37" s="1044"/>
      <c r="FY37" s="1044"/>
      <c r="FZ37" s="1044"/>
      <c r="GA37" s="1044"/>
      <c r="GB37" s="1044"/>
      <c r="GC37" s="1044"/>
      <c r="GD37" s="1044"/>
      <c r="GE37" s="1044"/>
      <c r="GF37" s="1044"/>
      <c r="GG37" s="1044"/>
      <c r="GH37" s="1044"/>
      <c r="GI37" s="1044"/>
      <c r="GJ37" s="1044"/>
      <c r="GK37" s="1044"/>
      <c r="GL37" s="1044"/>
      <c r="GM37" s="1044"/>
      <c r="GN37" s="1044"/>
      <c r="GO37" s="1044"/>
      <c r="GP37" s="1044"/>
      <c r="GQ37" s="1044"/>
      <c r="GR37" s="1044"/>
      <c r="GS37" s="1044"/>
      <c r="GT37" s="1044"/>
      <c r="GU37" s="1044"/>
      <c r="GV37" s="1044"/>
      <c r="GW37" s="1044"/>
      <c r="GX37" s="1044"/>
      <c r="GY37" s="1044"/>
      <c r="GZ37" s="1044"/>
      <c r="HA37" s="1044"/>
      <c r="HB37" s="1044"/>
      <c r="HC37" s="1044"/>
      <c r="HD37" s="1044"/>
      <c r="HE37" s="1044"/>
      <c r="HF37" s="1044"/>
      <c r="HG37" s="1044"/>
      <c r="HH37" s="1044"/>
      <c r="HI37" s="1044"/>
      <c r="HJ37" s="1044"/>
      <c r="HK37" s="1044"/>
      <c r="HL37" s="1044"/>
      <c r="HM37" s="1044"/>
      <c r="HN37" s="1044"/>
      <c r="HO37" s="1044"/>
      <c r="HP37" s="1044"/>
      <c r="HQ37" s="1044"/>
      <c r="HR37" s="1044"/>
      <c r="HS37" s="1044"/>
      <c r="HT37" s="1044"/>
      <c r="HU37" s="1044"/>
      <c r="HV37" s="1044"/>
      <c r="HW37" s="1044"/>
      <c r="HX37" s="1044"/>
      <c r="HY37" s="1044"/>
      <c r="HZ37" s="1044"/>
      <c r="IA37" s="1044"/>
      <c r="IB37" s="1044"/>
      <c r="IC37" s="1044"/>
      <c r="ID37" s="1044"/>
      <c r="IE37" s="1044"/>
      <c r="IF37" s="1044"/>
      <c r="IG37" s="1044"/>
      <c r="IH37" s="1044"/>
      <c r="II37" s="1044"/>
      <c r="IJ37" s="1044"/>
      <c r="IK37" s="1044"/>
      <c r="IL37" s="1044"/>
      <c r="IM37" s="1044"/>
      <c r="IN37" s="1044"/>
      <c r="IO37" s="1044"/>
      <c r="IP37" s="1044"/>
      <c r="IQ37" s="1044"/>
      <c r="IR37" s="1044"/>
      <c r="IS37" s="1044"/>
      <c r="IT37" s="1044"/>
      <c r="IU37" s="1044"/>
      <c r="IV37" s="1044"/>
    </row>
    <row r="38" spans="1:256" s="391" customFormat="1" ht="16.5" customHeight="1">
      <c r="A38" s="1035" t="s">
        <v>887</v>
      </c>
      <c r="B38" s="1023">
        <v>8</v>
      </c>
      <c r="C38" s="1036" t="s">
        <v>2627</v>
      </c>
      <c r="D38" s="1025"/>
      <c r="E38" s="1037" t="s">
        <v>2649</v>
      </c>
      <c r="F38" s="885" t="s">
        <v>39</v>
      </c>
      <c r="G38" s="885" t="s">
        <v>2710</v>
      </c>
      <c r="H38" s="885"/>
      <c r="I38" s="886" t="s">
        <v>2711</v>
      </c>
      <c r="J38" s="887"/>
      <c r="K38" s="1038">
        <v>12</v>
      </c>
      <c r="L38" s="889"/>
      <c r="M38" s="889">
        <v>24.58</v>
      </c>
      <c r="N38" s="889"/>
      <c r="O38" s="889">
        <v>26.5</v>
      </c>
      <c r="P38" s="889"/>
      <c r="Q38" s="877">
        <v>13</v>
      </c>
      <c r="R38" s="877"/>
      <c r="S38" s="1039">
        <f t="shared" si="2"/>
        <v>7.2452830188679304E-2</v>
      </c>
      <c r="T38" s="891"/>
      <c r="U38" s="877">
        <v>26</v>
      </c>
      <c r="V38" s="875"/>
      <c r="W38" s="891"/>
      <c r="X38" s="891">
        <v>26</v>
      </c>
      <c r="Y38" s="889"/>
      <c r="Z38" s="885"/>
      <c r="AA38" s="1028">
        <f t="shared" si="3"/>
        <v>13.425957999999998</v>
      </c>
      <c r="AB38" s="1040"/>
      <c r="AC38" s="1041"/>
      <c r="AD38" s="1041"/>
      <c r="AE38" s="1041"/>
      <c r="AF38" s="1041"/>
      <c r="AG38" s="1042"/>
      <c r="AH38" s="1043"/>
      <c r="AI38" s="1043"/>
      <c r="AJ38" s="1043"/>
      <c r="AK38" s="1043"/>
      <c r="AL38" s="1043"/>
      <c r="AM38" s="1044"/>
      <c r="AN38" s="1044"/>
      <c r="AO38" s="1044"/>
      <c r="AP38" s="1044"/>
      <c r="AQ38" s="1044"/>
      <c r="AR38" s="1044"/>
      <c r="AS38" s="1044"/>
      <c r="AT38" s="1044"/>
      <c r="AU38" s="1044"/>
      <c r="AV38" s="1044"/>
      <c r="AW38" s="1044"/>
      <c r="AX38" s="1044"/>
      <c r="AY38" s="1044"/>
      <c r="AZ38" s="1044"/>
      <c r="BA38" s="1044"/>
      <c r="BB38" s="1044"/>
      <c r="BC38" s="1044"/>
      <c r="BD38" s="1044"/>
      <c r="BE38" s="1044"/>
      <c r="BF38" s="1044"/>
      <c r="BG38" s="1044"/>
      <c r="BH38" s="1044"/>
      <c r="BI38" s="1044"/>
      <c r="BJ38" s="1044"/>
      <c r="BK38" s="1044"/>
      <c r="BL38" s="1044"/>
      <c r="BM38" s="1044"/>
      <c r="BN38" s="1044"/>
      <c r="BO38" s="1044"/>
      <c r="BP38" s="1044"/>
      <c r="BQ38" s="1044"/>
      <c r="BR38" s="1044"/>
      <c r="BS38" s="1044"/>
      <c r="BT38" s="1044"/>
      <c r="BU38" s="1044"/>
      <c r="BV38" s="1044"/>
      <c r="BW38" s="1044"/>
      <c r="BX38" s="1044"/>
      <c r="BY38" s="1044"/>
      <c r="BZ38" s="1044"/>
      <c r="CA38" s="1044"/>
      <c r="CB38" s="1044"/>
      <c r="CC38" s="1044"/>
      <c r="CD38" s="1044"/>
      <c r="CE38" s="1044"/>
      <c r="CF38" s="1044"/>
      <c r="CG38" s="1044"/>
      <c r="CH38" s="1044"/>
      <c r="CI38" s="1044"/>
      <c r="CJ38" s="1044"/>
      <c r="CK38" s="1044"/>
      <c r="CL38" s="1044"/>
      <c r="CM38" s="1044"/>
      <c r="CN38" s="1044"/>
      <c r="CO38" s="1044"/>
      <c r="CP38" s="1044"/>
      <c r="CQ38" s="1044"/>
      <c r="CR38" s="1044"/>
      <c r="CS38" s="1044"/>
      <c r="CT38" s="1044"/>
      <c r="CU38" s="1044"/>
      <c r="CV38" s="1044"/>
      <c r="CW38" s="1044"/>
      <c r="CX38" s="1044"/>
      <c r="CY38" s="1044"/>
      <c r="CZ38" s="1044"/>
      <c r="DA38" s="1044"/>
      <c r="DB38" s="1044"/>
      <c r="DC38" s="1044"/>
      <c r="DD38" s="1044"/>
      <c r="DE38" s="1044"/>
      <c r="DF38" s="1044"/>
      <c r="DG38" s="1044"/>
      <c r="DH38" s="1044"/>
      <c r="DI38" s="1044"/>
      <c r="DJ38" s="1044"/>
      <c r="DK38" s="1044"/>
      <c r="DL38" s="1044"/>
      <c r="DM38" s="1044"/>
      <c r="DN38" s="1044"/>
      <c r="DO38" s="1044"/>
      <c r="DP38" s="1044"/>
      <c r="DQ38" s="1044"/>
      <c r="DR38" s="1044"/>
      <c r="DS38" s="1044"/>
      <c r="DT38" s="1044"/>
      <c r="DU38" s="1044"/>
      <c r="DV38" s="1044"/>
      <c r="DW38" s="1044"/>
      <c r="DX38" s="1044"/>
      <c r="DY38" s="1044"/>
      <c r="DZ38" s="1044"/>
      <c r="EA38" s="1044"/>
      <c r="EB38" s="1044"/>
      <c r="EC38" s="1044"/>
      <c r="ED38" s="1044"/>
      <c r="EE38" s="1044"/>
      <c r="EF38" s="1044"/>
      <c r="EG38" s="1044"/>
      <c r="EH38" s="1044"/>
      <c r="EI38" s="1044"/>
      <c r="EJ38" s="1044"/>
      <c r="EK38" s="1044"/>
      <c r="EL38" s="1044"/>
      <c r="EM38" s="1044"/>
      <c r="EN38" s="1044"/>
      <c r="EO38" s="1044"/>
      <c r="EP38" s="1044"/>
      <c r="EQ38" s="1044"/>
      <c r="ER38" s="1044"/>
      <c r="ES38" s="1044"/>
      <c r="ET38" s="1044"/>
      <c r="EU38" s="1044"/>
      <c r="EV38" s="1044"/>
      <c r="EW38" s="1044"/>
      <c r="EX38" s="1044"/>
      <c r="EY38" s="1044"/>
      <c r="EZ38" s="1044"/>
      <c r="FA38" s="1044"/>
      <c r="FB38" s="1044"/>
      <c r="FC38" s="1044"/>
      <c r="FD38" s="1044"/>
      <c r="FE38" s="1044"/>
      <c r="FF38" s="1044"/>
      <c r="FG38" s="1044"/>
      <c r="FH38" s="1044"/>
      <c r="FI38" s="1044"/>
      <c r="FJ38" s="1044"/>
      <c r="FK38" s="1044"/>
      <c r="FL38" s="1044"/>
      <c r="FM38" s="1044"/>
      <c r="FN38" s="1044"/>
      <c r="FO38" s="1044"/>
      <c r="FP38" s="1044"/>
      <c r="FQ38" s="1044"/>
      <c r="FR38" s="1044"/>
      <c r="FS38" s="1044"/>
      <c r="FT38" s="1044"/>
      <c r="FU38" s="1044"/>
      <c r="FV38" s="1044"/>
      <c r="FW38" s="1044"/>
      <c r="FX38" s="1044"/>
      <c r="FY38" s="1044"/>
      <c r="FZ38" s="1044"/>
      <c r="GA38" s="1044"/>
      <c r="GB38" s="1044"/>
      <c r="GC38" s="1044"/>
      <c r="GD38" s="1044"/>
      <c r="GE38" s="1044"/>
      <c r="GF38" s="1044"/>
      <c r="GG38" s="1044"/>
      <c r="GH38" s="1044"/>
      <c r="GI38" s="1044"/>
      <c r="GJ38" s="1044"/>
      <c r="GK38" s="1044"/>
      <c r="GL38" s="1044"/>
      <c r="GM38" s="1044"/>
      <c r="GN38" s="1044"/>
      <c r="GO38" s="1044"/>
      <c r="GP38" s="1044"/>
      <c r="GQ38" s="1044"/>
      <c r="GR38" s="1044"/>
      <c r="GS38" s="1044"/>
      <c r="GT38" s="1044"/>
      <c r="GU38" s="1044"/>
      <c r="GV38" s="1044"/>
      <c r="GW38" s="1044"/>
      <c r="GX38" s="1044"/>
      <c r="GY38" s="1044"/>
      <c r="GZ38" s="1044"/>
      <c r="HA38" s="1044"/>
      <c r="HB38" s="1044"/>
      <c r="HC38" s="1044"/>
      <c r="HD38" s="1044"/>
      <c r="HE38" s="1044"/>
      <c r="HF38" s="1044"/>
      <c r="HG38" s="1044"/>
      <c r="HH38" s="1044"/>
      <c r="HI38" s="1044"/>
      <c r="HJ38" s="1044"/>
      <c r="HK38" s="1044"/>
      <c r="HL38" s="1044"/>
      <c r="HM38" s="1044"/>
      <c r="HN38" s="1044"/>
      <c r="HO38" s="1044"/>
      <c r="HP38" s="1044"/>
      <c r="HQ38" s="1044"/>
      <c r="HR38" s="1044"/>
      <c r="HS38" s="1044"/>
      <c r="HT38" s="1044"/>
      <c r="HU38" s="1044"/>
      <c r="HV38" s="1044"/>
      <c r="HW38" s="1044"/>
      <c r="HX38" s="1044"/>
      <c r="HY38" s="1044"/>
      <c r="HZ38" s="1044"/>
      <c r="IA38" s="1044"/>
      <c r="IB38" s="1044"/>
      <c r="IC38" s="1044"/>
      <c r="ID38" s="1044"/>
      <c r="IE38" s="1044"/>
      <c r="IF38" s="1044"/>
      <c r="IG38" s="1044"/>
      <c r="IH38" s="1044"/>
      <c r="II38" s="1044"/>
      <c r="IJ38" s="1044"/>
      <c r="IK38" s="1044"/>
      <c r="IL38" s="1044"/>
      <c r="IM38" s="1044"/>
      <c r="IN38" s="1044"/>
      <c r="IO38" s="1044"/>
      <c r="IP38" s="1044"/>
      <c r="IQ38" s="1044"/>
      <c r="IR38" s="1044"/>
      <c r="IS38" s="1044"/>
      <c r="IT38" s="1044"/>
      <c r="IU38" s="1044"/>
      <c r="IV38" s="1044"/>
    </row>
    <row r="39" spans="1:256" s="391" customFormat="1" ht="16.5" customHeight="1">
      <c r="A39" s="1035" t="s">
        <v>887</v>
      </c>
      <c r="B39" s="1023">
        <v>9</v>
      </c>
      <c r="C39" s="1036" t="s">
        <v>2627</v>
      </c>
      <c r="D39" s="1025"/>
      <c r="E39" s="1037" t="s">
        <v>2694</v>
      </c>
      <c r="F39" s="885" t="s">
        <v>39</v>
      </c>
      <c r="G39" s="885" t="s">
        <v>2712</v>
      </c>
      <c r="H39" s="885"/>
      <c r="I39" s="886" t="s">
        <v>2713</v>
      </c>
      <c r="J39" s="887"/>
      <c r="K39" s="1038">
        <v>95</v>
      </c>
      <c r="L39" s="889"/>
      <c r="M39" s="889">
        <v>42.64</v>
      </c>
      <c r="N39" s="889"/>
      <c r="O39" s="889">
        <v>46.8</v>
      </c>
      <c r="P39" s="889"/>
      <c r="Q39" s="877">
        <v>37.9</v>
      </c>
      <c r="R39" s="877"/>
      <c r="S39" s="1039">
        <f t="shared" si="2"/>
        <v>8.8888888888888823E-2</v>
      </c>
      <c r="T39" s="891"/>
      <c r="U39" s="877">
        <v>75.8</v>
      </c>
      <c r="V39" s="875"/>
      <c r="W39" s="891"/>
      <c r="X39" s="891">
        <v>75.8</v>
      </c>
      <c r="Y39" s="889"/>
      <c r="Z39" s="885"/>
      <c r="AA39" s="1028">
        <f t="shared" si="3"/>
        <v>7.9422640000000015</v>
      </c>
      <c r="AB39" s="1040"/>
      <c r="AC39" s="1041"/>
      <c r="AD39" s="1041"/>
      <c r="AE39" s="1041"/>
      <c r="AF39" s="1041"/>
      <c r="AG39" s="1042"/>
      <c r="AH39" s="1043"/>
      <c r="AI39" s="1043"/>
      <c r="AJ39" s="1043"/>
      <c r="AK39" s="1043"/>
      <c r="AL39" s="1043"/>
      <c r="AM39" s="1044"/>
      <c r="AN39" s="1044"/>
      <c r="AO39" s="1044"/>
      <c r="AP39" s="1044"/>
      <c r="AQ39" s="1044"/>
      <c r="AR39" s="1044"/>
      <c r="AS39" s="1044"/>
      <c r="AT39" s="1044"/>
      <c r="AU39" s="1044"/>
      <c r="AV39" s="1044"/>
      <c r="AW39" s="1044"/>
      <c r="AX39" s="1044"/>
      <c r="AY39" s="1044"/>
      <c r="AZ39" s="1044"/>
      <c r="BA39" s="1044"/>
      <c r="BB39" s="1044"/>
      <c r="BC39" s="1044"/>
      <c r="BD39" s="1044"/>
      <c r="BE39" s="1044"/>
      <c r="BF39" s="1044"/>
      <c r="BG39" s="1044"/>
      <c r="BH39" s="1044"/>
      <c r="BI39" s="1044"/>
      <c r="BJ39" s="1044"/>
      <c r="BK39" s="1044"/>
      <c r="BL39" s="1044"/>
      <c r="BM39" s="1044"/>
      <c r="BN39" s="1044"/>
      <c r="BO39" s="1044"/>
      <c r="BP39" s="1044"/>
      <c r="BQ39" s="1044"/>
      <c r="BR39" s="1044"/>
      <c r="BS39" s="1044"/>
      <c r="BT39" s="1044"/>
      <c r="BU39" s="1044"/>
      <c r="BV39" s="1044"/>
      <c r="BW39" s="1044"/>
      <c r="BX39" s="1044"/>
      <c r="BY39" s="1044"/>
      <c r="BZ39" s="1044"/>
      <c r="CA39" s="1044"/>
      <c r="CB39" s="1044"/>
      <c r="CC39" s="1044"/>
      <c r="CD39" s="1044"/>
      <c r="CE39" s="1044"/>
      <c r="CF39" s="1044"/>
      <c r="CG39" s="1044"/>
      <c r="CH39" s="1044"/>
      <c r="CI39" s="1044"/>
      <c r="CJ39" s="1044"/>
      <c r="CK39" s="1044"/>
      <c r="CL39" s="1044"/>
      <c r="CM39" s="1044"/>
      <c r="CN39" s="1044"/>
      <c r="CO39" s="1044"/>
      <c r="CP39" s="1044"/>
      <c r="CQ39" s="1044"/>
      <c r="CR39" s="1044"/>
      <c r="CS39" s="1044"/>
      <c r="CT39" s="1044"/>
      <c r="CU39" s="1044"/>
      <c r="CV39" s="1044"/>
      <c r="CW39" s="1044"/>
      <c r="CX39" s="1044"/>
      <c r="CY39" s="1044"/>
      <c r="CZ39" s="1044"/>
      <c r="DA39" s="1044"/>
      <c r="DB39" s="1044"/>
      <c r="DC39" s="1044"/>
      <c r="DD39" s="1044"/>
      <c r="DE39" s="1044"/>
      <c r="DF39" s="1044"/>
      <c r="DG39" s="1044"/>
      <c r="DH39" s="1044"/>
      <c r="DI39" s="1044"/>
      <c r="DJ39" s="1044"/>
      <c r="DK39" s="1044"/>
      <c r="DL39" s="1044"/>
      <c r="DM39" s="1044"/>
      <c r="DN39" s="1044"/>
      <c r="DO39" s="1044"/>
      <c r="DP39" s="1044"/>
      <c r="DQ39" s="1044"/>
      <c r="DR39" s="1044"/>
      <c r="DS39" s="1044"/>
      <c r="DT39" s="1044"/>
      <c r="DU39" s="1044"/>
      <c r="DV39" s="1044"/>
      <c r="DW39" s="1044"/>
      <c r="DX39" s="1044"/>
      <c r="DY39" s="1044"/>
      <c r="DZ39" s="1044"/>
      <c r="EA39" s="1044"/>
      <c r="EB39" s="1044"/>
      <c r="EC39" s="1044"/>
      <c r="ED39" s="1044"/>
      <c r="EE39" s="1044"/>
      <c r="EF39" s="1044"/>
      <c r="EG39" s="1044"/>
      <c r="EH39" s="1044"/>
      <c r="EI39" s="1044"/>
      <c r="EJ39" s="1044"/>
      <c r="EK39" s="1044"/>
      <c r="EL39" s="1044"/>
      <c r="EM39" s="1044"/>
      <c r="EN39" s="1044"/>
      <c r="EO39" s="1044"/>
      <c r="EP39" s="1044"/>
      <c r="EQ39" s="1044"/>
      <c r="ER39" s="1044"/>
      <c r="ES39" s="1044"/>
      <c r="ET39" s="1044"/>
      <c r="EU39" s="1044"/>
      <c r="EV39" s="1044"/>
      <c r="EW39" s="1044"/>
      <c r="EX39" s="1044"/>
      <c r="EY39" s="1044"/>
      <c r="EZ39" s="1044"/>
      <c r="FA39" s="1044"/>
      <c r="FB39" s="1044"/>
      <c r="FC39" s="1044"/>
      <c r="FD39" s="1044"/>
      <c r="FE39" s="1044"/>
      <c r="FF39" s="1044"/>
      <c r="FG39" s="1044"/>
      <c r="FH39" s="1044"/>
      <c r="FI39" s="1044"/>
      <c r="FJ39" s="1044"/>
      <c r="FK39" s="1044"/>
      <c r="FL39" s="1044"/>
      <c r="FM39" s="1044"/>
      <c r="FN39" s="1044"/>
      <c r="FO39" s="1044"/>
      <c r="FP39" s="1044"/>
      <c r="FQ39" s="1044"/>
      <c r="FR39" s="1044"/>
      <c r="FS39" s="1044"/>
      <c r="FT39" s="1044"/>
      <c r="FU39" s="1044"/>
      <c r="FV39" s="1044"/>
      <c r="FW39" s="1044"/>
      <c r="FX39" s="1044"/>
      <c r="FY39" s="1044"/>
      <c r="FZ39" s="1044"/>
      <c r="GA39" s="1044"/>
      <c r="GB39" s="1044"/>
      <c r="GC39" s="1044"/>
      <c r="GD39" s="1044"/>
      <c r="GE39" s="1044"/>
      <c r="GF39" s="1044"/>
      <c r="GG39" s="1044"/>
      <c r="GH39" s="1044"/>
      <c r="GI39" s="1044"/>
      <c r="GJ39" s="1044"/>
      <c r="GK39" s="1044"/>
      <c r="GL39" s="1044"/>
      <c r="GM39" s="1044"/>
      <c r="GN39" s="1044"/>
      <c r="GO39" s="1044"/>
      <c r="GP39" s="1044"/>
      <c r="GQ39" s="1044"/>
      <c r="GR39" s="1044"/>
      <c r="GS39" s="1044"/>
      <c r="GT39" s="1044"/>
      <c r="GU39" s="1044"/>
      <c r="GV39" s="1044"/>
      <c r="GW39" s="1044"/>
      <c r="GX39" s="1044"/>
      <c r="GY39" s="1044"/>
      <c r="GZ39" s="1044"/>
      <c r="HA39" s="1044"/>
      <c r="HB39" s="1044"/>
      <c r="HC39" s="1044"/>
      <c r="HD39" s="1044"/>
      <c r="HE39" s="1044"/>
      <c r="HF39" s="1044"/>
      <c r="HG39" s="1044"/>
      <c r="HH39" s="1044"/>
      <c r="HI39" s="1044"/>
      <c r="HJ39" s="1044"/>
      <c r="HK39" s="1044"/>
      <c r="HL39" s="1044"/>
      <c r="HM39" s="1044"/>
      <c r="HN39" s="1044"/>
      <c r="HO39" s="1044"/>
      <c r="HP39" s="1044"/>
      <c r="HQ39" s="1044"/>
      <c r="HR39" s="1044"/>
      <c r="HS39" s="1044"/>
      <c r="HT39" s="1044"/>
      <c r="HU39" s="1044"/>
      <c r="HV39" s="1044"/>
      <c r="HW39" s="1044"/>
      <c r="HX39" s="1044"/>
      <c r="HY39" s="1044"/>
      <c r="HZ39" s="1044"/>
      <c r="IA39" s="1044"/>
      <c r="IB39" s="1044"/>
      <c r="IC39" s="1044"/>
      <c r="ID39" s="1044"/>
      <c r="IE39" s="1044"/>
      <c r="IF39" s="1044"/>
      <c r="IG39" s="1044"/>
      <c r="IH39" s="1044"/>
      <c r="II39" s="1044"/>
      <c r="IJ39" s="1044"/>
      <c r="IK39" s="1044"/>
      <c r="IL39" s="1044"/>
      <c r="IM39" s="1044"/>
      <c r="IN39" s="1044"/>
      <c r="IO39" s="1044"/>
      <c r="IP39" s="1044"/>
      <c r="IQ39" s="1044"/>
      <c r="IR39" s="1044"/>
      <c r="IS39" s="1044"/>
      <c r="IT39" s="1044"/>
      <c r="IU39" s="1044"/>
      <c r="IV39" s="1044"/>
    </row>
    <row r="40" spans="1:256" s="391" customFormat="1" ht="16.5" customHeight="1">
      <c r="A40" s="1035" t="s">
        <v>887</v>
      </c>
      <c r="B40" s="1023">
        <v>10</v>
      </c>
      <c r="C40" s="1036" t="s">
        <v>2627</v>
      </c>
      <c r="D40" s="1025"/>
      <c r="E40" s="1037" t="s">
        <v>2694</v>
      </c>
      <c r="F40" s="885" t="s">
        <v>39</v>
      </c>
      <c r="G40" s="885" t="s">
        <v>2714</v>
      </c>
      <c r="H40" s="885"/>
      <c r="I40" s="886" t="s">
        <v>2715</v>
      </c>
      <c r="J40" s="887"/>
      <c r="K40" s="1038">
        <v>21</v>
      </c>
      <c r="L40" s="889"/>
      <c r="M40" s="889">
        <v>42.6374</v>
      </c>
      <c r="N40" s="889"/>
      <c r="O40" s="889">
        <v>46.8</v>
      </c>
      <c r="P40" s="889"/>
      <c r="Q40" s="877">
        <v>29.5</v>
      </c>
      <c r="R40" s="877"/>
      <c r="S40" s="1039">
        <f t="shared" si="2"/>
        <v>8.8944444444444395E-2</v>
      </c>
      <c r="T40" s="891"/>
      <c r="U40" s="877">
        <v>58.5</v>
      </c>
      <c r="V40" s="875"/>
      <c r="W40" s="891"/>
      <c r="X40" s="891">
        <v>58.5</v>
      </c>
      <c r="Y40" s="889"/>
      <c r="Z40" s="885"/>
      <c r="AA40" s="1028">
        <f t="shared" si="3"/>
        <v>16.339468739999994</v>
      </c>
      <c r="AB40" s="1040"/>
      <c r="AC40" s="1041"/>
      <c r="AD40" s="1041"/>
      <c r="AE40" s="1041"/>
      <c r="AF40" s="1041"/>
      <c r="AG40" s="1042"/>
      <c r="AH40" s="1043"/>
      <c r="AI40" s="1043"/>
      <c r="AJ40" s="1043"/>
      <c r="AK40" s="1043"/>
      <c r="AL40" s="1043"/>
      <c r="AM40" s="1044"/>
      <c r="AN40" s="1044"/>
      <c r="AO40" s="1044"/>
      <c r="AP40" s="1044"/>
      <c r="AQ40" s="1044"/>
      <c r="AR40" s="1044"/>
      <c r="AS40" s="1044"/>
      <c r="AT40" s="1044"/>
      <c r="AU40" s="1044"/>
      <c r="AV40" s="1044"/>
      <c r="AW40" s="1044"/>
      <c r="AX40" s="1044"/>
      <c r="AY40" s="1044"/>
      <c r="AZ40" s="1044"/>
      <c r="BA40" s="1044"/>
      <c r="BB40" s="1044"/>
      <c r="BC40" s="1044"/>
      <c r="BD40" s="1044"/>
      <c r="BE40" s="1044"/>
      <c r="BF40" s="1044"/>
      <c r="BG40" s="1044"/>
      <c r="BH40" s="1044"/>
      <c r="BI40" s="1044"/>
      <c r="BJ40" s="1044"/>
      <c r="BK40" s="1044"/>
      <c r="BL40" s="1044"/>
      <c r="BM40" s="1044"/>
      <c r="BN40" s="1044"/>
      <c r="BO40" s="1044"/>
      <c r="BP40" s="1044"/>
      <c r="BQ40" s="1044"/>
      <c r="BR40" s="1044"/>
      <c r="BS40" s="1044"/>
      <c r="BT40" s="1044"/>
      <c r="BU40" s="1044"/>
      <c r="BV40" s="1044"/>
      <c r="BW40" s="1044"/>
      <c r="BX40" s="1044"/>
      <c r="BY40" s="1044"/>
      <c r="BZ40" s="1044"/>
      <c r="CA40" s="1044"/>
      <c r="CB40" s="1044"/>
      <c r="CC40" s="1044"/>
      <c r="CD40" s="1044"/>
      <c r="CE40" s="1044"/>
      <c r="CF40" s="1044"/>
      <c r="CG40" s="1044"/>
      <c r="CH40" s="1044"/>
      <c r="CI40" s="1044"/>
      <c r="CJ40" s="1044"/>
      <c r="CK40" s="1044"/>
      <c r="CL40" s="1044"/>
      <c r="CM40" s="1044"/>
      <c r="CN40" s="1044"/>
      <c r="CO40" s="1044"/>
      <c r="CP40" s="1044"/>
      <c r="CQ40" s="1044"/>
      <c r="CR40" s="1044"/>
      <c r="CS40" s="1044"/>
      <c r="CT40" s="1044"/>
      <c r="CU40" s="1044"/>
      <c r="CV40" s="1044"/>
      <c r="CW40" s="1044"/>
      <c r="CX40" s="1044"/>
      <c r="CY40" s="1044"/>
      <c r="CZ40" s="1044"/>
      <c r="DA40" s="1044"/>
      <c r="DB40" s="1044"/>
      <c r="DC40" s="1044"/>
      <c r="DD40" s="1044"/>
      <c r="DE40" s="1044"/>
      <c r="DF40" s="1044"/>
      <c r="DG40" s="1044"/>
      <c r="DH40" s="1044"/>
      <c r="DI40" s="1044"/>
      <c r="DJ40" s="1044"/>
      <c r="DK40" s="1044"/>
      <c r="DL40" s="1044"/>
      <c r="DM40" s="1044"/>
      <c r="DN40" s="1044"/>
      <c r="DO40" s="1044"/>
      <c r="DP40" s="1044"/>
      <c r="DQ40" s="1044"/>
      <c r="DR40" s="1044"/>
      <c r="DS40" s="1044"/>
      <c r="DT40" s="1044"/>
      <c r="DU40" s="1044"/>
      <c r="DV40" s="1044"/>
      <c r="DW40" s="1044"/>
      <c r="DX40" s="1044"/>
      <c r="DY40" s="1044"/>
      <c r="DZ40" s="1044"/>
      <c r="EA40" s="1044"/>
      <c r="EB40" s="1044"/>
      <c r="EC40" s="1044"/>
      <c r="ED40" s="1044"/>
      <c r="EE40" s="1044"/>
      <c r="EF40" s="1044"/>
      <c r="EG40" s="1044"/>
      <c r="EH40" s="1044"/>
      <c r="EI40" s="1044"/>
      <c r="EJ40" s="1044"/>
      <c r="EK40" s="1044"/>
      <c r="EL40" s="1044"/>
      <c r="EM40" s="1044"/>
      <c r="EN40" s="1044"/>
      <c r="EO40" s="1044"/>
      <c r="EP40" s="1044"/>
      <c r="EQ40" s="1044"/>
      <c r="ER40" s="1044"/>
      <c r="ES40" s="1044"/>
      <c r="ET40" s="1044"/>
      <c r="EU40" s="1044"/>
      <c r="EV40" s="1044"/>
      <c r="EW40" s="1044"/>
      <c r="EX40" s="1044"/>
      <c r="EY40" s="1044"/>
      <c r="EZ40" s="1044"/>
      <c r="FA40" s="1044"/>
      <c r="FB40" s="1044"/>
      <c r="FC40" s="1044"/>
      <c r="FD40" s="1044"/>
      <c r="FE40" s="1044"/>
      <c r="FF40" s="1044"/>
      <c r="FG40" s="1044"/>
      <c r="FH40" s="1044"/>
      <c r="FI40" s="1044"/>
      <c r="FJ40" s="1044"/>
      <c r="FK40" s="1044"/>
      <c r="FL40" s="1044"/>
      <c r="FM40" s="1044"/>
      <c r="FN40" s="1044"/>
      <c r="FO40" s="1044"/>
      <c r="FP40" s="1044"/>
      <c r="FQ40" s="1044"/>
      <c r="FR40" s="1044"/>
      <c r="FS40" s="1044"/>
      <c r="FT40" s="1044"/>
      <c r="FU40" s="1044"/>
      <c r="FV40" s="1044"/>
      <c r="FW40" s="1044"/>
      <c r="FX40" s="1044"/>
      <c r="FY40" s="1044"/>
      <c r="FZ40" s="1044"/>
      <c r="GA40" s="1044"/>
      <c r="GB40" s="1044"/>
      <c r="GC40" s="1044"/>
      <c r="GD40" s="1044"/>
      <c r="GE40" s="1044"/>
      <c r="GF40" s="1044"/>
      <c r="GG40" s="1044"/>
      <c r="GH40" s="1044"/>
      <c r="GI40" s="1044"/>
      <c r="GJ40" s="1044"/>
      <c r="GK40" s="1044"/>
      <c r="GL40" s="1044"/>
      <c r="GM40" s="1044"/>
      <c r="GN40" s="1044"/>
      <c r="GO40" s="1044"/>
      <c r="GP40" s="1044"/>
      <c r="GQ40" s="1044"/>
      <c r="GR40" s="1044"/>
      <c r="GS40" s="1044"/>
      <c r="GT40" s="1044"/>
      <c r="GU40" s="1044"/>
      <c r="GV40" s="1044"/>
      <c r="GW40" s="1044"/>
      <c r="GX40" s="1044"/>
      <c r="GY40" s="1044"/>
      <c r="GZ40" s="1044"/>
      <c r="HA40" s="1044"/>
      <c r="HB40" s="1044"/>
      <c r="HC40" s="1044"/>
      <c r="HD40" s="1044"/>
      <c r="HE40" s="1044"/>
      <c r="HF40" s="1044"/>
      <c r="HG40" s="1044"/>
      <c r="HH40" s="1044"/>
      <c r="HI40" s="1044"/>
      <c r="HJ40" s="1044"/>
      <c r="HK40" s="1044"/>
      <c r="HL40" s="1044"/>
      <c r="HM40" s="1044"/>
      <c r="HN40" s="1044"/>
      <c r="HO40" s="1044"/>
      <c r="HP40" s="1044"/>
      <c r="HQ40" s="1044"/>
      <c r="HR40" s="1044"/>
      <c r="HS40" s="1044"/>
      <c r="HT40" s="1044"/>
      <c r="HU40" s="1044"/>
      <c r="HV40" s="1044"/>
      <c r="HW40" s="1044"/>
      <c r="HX40" s="1044"/>
      <c r="HY40" s="1044"/>
      <c r="HZ40" s="1044"/>
      <c r="IA40" s="1044"/>
      <c r="IB40" s="1044"/>
      <c r="IC40" s="1044"/>
      <c r="ID40" s="1044"/>
      <c r="IE40" s="1044"/>
      <c r="IF40" s="1044"/>
      <c r="IG40" s="1044"/>
      <c r="IH40" s="1044"/>
      <c r="II40" s="1044"/>
      <c r="IJ40" s="1044"/>
      <c r="IK40" s="1044"/>
      <c r="IL40" s="1044"/>
      <c r="IM40" s="1044"/>
      <c r="IN40" s="1044"/>
      <c r="IO40" s="1044"/>
      <c r="IP40" s="1044"/>
      <c r="IQ40" s="1044"/>
      <c r="IR40" s="1044"/>
      <c r="IS40" s="1044"/>
      <c r="IT40" s="1044"/>
      <c r="IU40" s="1044"/>
      <c r="IV40" s="1044"/>
    </row>
    <row r="41" spans="1:256" s="391" customFormat="1" ht="16.5" customHeight="1">
      <c r="A41" s="1035" t="s">
        <v>887</v>
      </c>
      <c r="B41" s="1023">
        <v>11</v>
      </c>
      <c r="C41" s="1036" t="s">
        <v>2627</v>
      </c>
      <c r="D41" s="1025"/>
      <c r="E41" s="1037" t="s">
        <v>2694</v>
      </c>
      <c r="F41" s="885" t="s">
        <v>39</v>
      </c>
      <c r="G41" s="885" t="s">
        <v>2716</v>
      </c>
      <c r="H41" s="885"/>
      <c r="I41" s="886" t="s">
        <v>2717</v>
      </c>
      <c r="J41" s="887"/>
      <c r="K41" s="1038">
        <v>179</v>
      </c>
      <c r="L41" s="889"/>
      <c r="M41" s="889">
        <v>29.85</v>
      </c>
      <c r="N41" s="889"/>
      <c r="O41" s="889">
        <v>34.5</v>
      </c>
      <c r="P41" s="889"/>
      <c r="Q41" s="877">
        <v>21.5</v>
      </c>
      <c r="R41" s="877"/>
      <c r="S41" s="1039">
        <f t="shared" si="2"/>
        <v>0.13478260869565215</v>
      </c>
      <c r="T41" s="891"/>
      <c r="U41" s="877">
        <v>42.8</v>
      </c>
      <c r="V41" s="875"/>
      <c r="W41" s="891"/>
      <c r="X41" s="891">
        <v>42.8</v>
      </c>
      <c r="Y41" s="889"/>
      <c r="Z41" s="885"/>
      <c r="AA41" s="1028">
        <f t="shared" si="3"/>
        <v>10.591735</v>
      </c>
      <c r="AB41" s="1040"/>
      <c r="AC41" s="1041"/>
      <c r="AD41" s="1041"/>
      <c r="AE41" s="1041"/>
      <c r="AF41" s="1041"/>
      <c r="AG41" s="1042"/>
      <c r="AH41" s="1043"/>
      <c r="AI41" s="1043"/>
      <c r="AJ41" s="1043"/>
      <c r="AK41" s="1043"/>
      <c r="AL41" s="1043"/>
      <c r="AM41" s="1044"/>
      <c r="AN41" s="1044"/>
      <c r="AO41" s="1044"/>
      <c r="AP41" s="1044"/>
      <c r="AQ41" s="1044"/>
      <c r="AR41" s="1044"/>
      <c r="AS41" s="1044"/>
      <c r="AT41" s="1044"/>
      <c r="AU41" s="1044"/>
      <c r="AV41" s="1044"/>
      <c r="AW41" s="1044"/>
      <c r="AX41" s="1044"/>
      <c r="AY41" s="1044"/>
      <c r="AZ41" s="1044"/>
      <c r="BA41" s="1044"/>
      <c r="BB41" s="1044"/>
      <c r="BC41" s="1044"/>
      <c r="BD41" s="1044"/>
      <c r="BE41" s="1044"/>
      <c r="BF41" s="1044"/>
      <c r="BG41" s="1044"/>
      <c r="BH41" s="1044"/>
      <c r="BI41" s="1044"/>
      <c r="BJ41" s="1044"/>
      <c r="BK41" s="1044"/>
      <c r="BL41" s="1044"/>
      <c r="BM41" s="1044"/>
      <c r="BN41" s="1044"/>
      <c r="BO41" s="1044"/>
      <c r="BP41" s="1044"/>
      <c r="BQ41" s="1044"/>
      <c r="BR41" s="1044"/>
      <c r="BS41" s="1044"/>
      <c r="BT41" s="1044"/>
      <c r="BU41" s="1044"/>
      <c r="BV41" s="1044"/>
      <c r="BW41" s="1044"/>
      <c r="BX41" s="1044"/>
      <c r="BY41" s="1044"/>
      <c r="BZ41" s="1044"/>
      <c r="CA41" s="1044"/>
      <c r="CB41" s="1044"/>
      <c r="CC41" s="1044"/>
      <c r="CD41" s="1044"/>
      <c r="CE41" s="1044"/>
      <c r="CF41" s="1044"/>
      <c r="CG41" s="1044"/>
      <c r="CH41" s="1044"/>
      <c r="CI41" s="1044"/>
      <c r="CJ41" s="1044"/>
      <c r="CK41" s="1044"/>
      <c r="CL41" s="1044"/>
      <c r="CM41" s="1044"/>
      <c r="CN41" s="1044"/>
      <c r="CO41" s="1044"/>
      <c r="CP41" s="1044"/>
      <c r="CQ41" s="1044"/>
      <c r="CR41" s="1044"/>
      <c r="CS41" s="1044"/>
      <c r="CT41" s="1044"/>
      <c r="CU41" s="1044"/>
      <c r="CV41" s="1044"/>
      <c r="CW41" s="1044"/>
      <c r="CX41" s="1044"/>
      <c r="CY41" s="1044"/>
      <c r="CZ41" s="1044"/>
      <c r="DA41" s="1044"/>
      <c r="DB41" s="1044"/>
      <c r="DC41" s="1044"/>
      <c r="DD41" s="1044"/>
      <c r="DE41" s="1044"/>
      <c r="DF41" s="1044"/>
      <c r="DG41" s="1044"/>
      <c r="DH41" s="1044"/>
      <c r="DI41" s="1044"/>
      <c r="DJ41" s="1044"/>
      <c r="DK41" s="1044"/>
      <c r="DL41" s="1044"/>
      <c r="DM41" s="1044"/>
      <c r="DN41" s="1044"/>
      <c r="DO41" s="1044"/>
      <c r="DP41" s="1044"/>
      <c r="DQ41" s="1044"/>
      <c r="DR41" s="1044"/>
      <c r="DS41" s="1044"/>
      <c r="DT41" s="1044"/>
      <c r="DU41" s="1044"/>
      <c r="DV41" s="1044"/>
      <c r="DW41" s="1044"/>
      <c r="DX41" s="1044"/>
      <c r="DY41" s="1044"/>
      <c r="DZ41" s="1044"/>
      <c r="EA41" s="1044"/>
      <c r="EB41" s="1044"/>
      <c r="EC41" s="1044"/>
      <c r="ED41" s="1044"/>
      <c r="EE41" s="1044"/>
      <c r="EF41" s="1044"/>
      <c r="EG41" s="1044"/>
      <c r="EH41" s="1044"/>
      <c r="EI41" s="1044"/>
      <c r="EJ41" s="1044"/>
      <c r="EK41" s="1044"/>
      <c r="EL41" s="1044"/>
      <c r="EM41" s="1044"/>
      <c r="EN41" s="1044"/>
      <c r="EO41" s="1044"/>
      <c r="EP41" s="1044"/>
      <c r="EQ41" s="1044"/>
      <c r="ER41" s="1044"/>
      <c r="ES41" s="1044"/>
      <c r="ET41" s="1044"/>
      <c r="EU41" s="1044"/>
      <c r="EV41" s="1044"/>
      <c r="EW41" s="1044"/>
      <c r="EX41" s="1044"/>
      <c r="EY41" s="1044"/>
      <c r="EZ41" s="1044"/>
      <c r="FA41" s="1044"/>
      <c r="FB41" s="1044"/>
      <c r="FC41" s="1044"/>
      <c r="FD41" s="1044"/>
      <c r="FE41" s="1044"/>
      <c r="FF41" s="1044"/>
      <c r="FG41" s="1044"/>
      <c r="FH41" s="1044"/>
      <c r="FI41" s="1044"/>
      <c r="FJ41" s="1044"/>
      <c r="FK41" s="1044"/>
      <c r="FL41" s="1044"/>
      <c r="FM41" s="1044"/>
      <c r="FN41" s="1044"/>
      <c r="FO41" s="1044"/>
      <c r="FP41" s="1044"/>
      <c r="FQ41" s="1044"/>
      <c r="FR41" s="1044"/>
      <c r="FS41" s="1044"/>
      <c r="FT41" s="1044"/>
      <c r="FU41" s="1044"/>
      <c r="FV41" s="1044"/>
      <c r="FW41" s="1044"/>
      <c r="FX41" s="1044"/>
      <c r="FY41" s="1044"/>
      <c r="FZ41" s="1044"/>
      <c r="GA41" s="1044"/>
      <c r="GB41" s="1044"/>
      <c r="GC41" s="1044"/>
      <c r="GD41" s="1044"/>
      <c r="GE41" s="1044"/>
      <c r="GF41" s="1044"/>
      <c r="GG41" s="1044"/>
      <c r="GH41" s="1044"/>
      <c r="GI41" s="1044"/>
      <c r="GJ41" s="1044"/>
      <c r="GK41" s="1044"/>
      <c r="GL41" s="1044"/>
      <c r="GM41" s="1044"/>
      <c r="GN41" s="1044"/>
      <c r="GO41" s="1044"/>
      <c r="GP41" s="1044"/>
      <c r="GQ41" s="1044"/>
      <c r="GR41" s="1044"/>
      <c r="GS41" s="1044"/>
      <c r="GT41" s="1044"/>
      <c r="GU41" s="1044"/>
      <c r="GV41" s="1044"/>
      <c r="GW41" s="1044"/>
      <c r="GX41" s="1044"/>
      <c r="GY41" s="1044"/>
      <c r="GZ41" s="1044"/>
      <c r="HA41" s="1044"/>
      <c r="HB41" s="1044"/>
      <c r="HC41" s="1044"/>
      <c r="HD41" s="1044"/>
      <c r="HE41" s="1044"/>
      <c r="HF41" s="1044"/>
      <c r="HG41" s="1044"/>
      <c r="HH41" s="1044"/>
      <c r="HI41" s="1044"/>
      <c r="HJ41" s="1044"/>
      <c r="HK41" s="1044"/>
      <c r="HL41" s="1044"/>
      <c r="HM41" s="1044"/>
      <c r="HN41" s="1044"/>
      <c r="HO41" s="1044"/>
      <c r="HP41" s="1044"/>
      <c r="HQ41" s="1044"/>
      <c r="HR41" s="1044"/>
      <c r="HS41" s="1044"/>
      <c r="HT41" s="1044"/>
      <c r="HU41" s="1044"/>
      <c r="HV41" s="1044"/>
      <c r="HW41" s="1044"/>
      <c r="HX41" s="1044"/>
      <c r="HY41" s="1044"/>
      <c r="HZ41" s="1044"/>
      <c r="IA41" s="1044"/>
      <c r="IB41" s="1044"/>
      <c r="IC41" s="1044"/>
      <c r="ID41" s="1044"/>
      <c r="IE41" s="1044"/>
      <c r="IF41" s="1044"/>
      <c r="IG41" s="1044"/>
      <c r="IH41" s="1044"/>
      <c r="II41" s="1044"/>
      <c r="IJ41" s="1044"/>
      <c r="IK41" s="1044"/>
      <c r="IL41" s="1044"/>
      <c r="IM41" s="1044"/>
      <c r="IN41" s="1044"/>
      <c r="IO41" s="1044"/>
      <c r="IP41" s="1044"/>
      <c r="IQ41" s="1044"/>
      <c r="IR41" s="1044"/>
      <c r="IS41" s="1044"/>
      <c r="IT41" s="1044"/>
      <c r="IU41" s="1044"/>
      <c r="IV41" s="1044"/>
    </row>
    <row r="42" spans="1:256" s="391" customFormat="1" ht="16.5" customHeight="1">
      <c r="A42" s="1035" t="s">
        <v>887</v>
      </c>
      <c r="B42" s="1023">
        <v>12</v>
      </c>
      <c r="C42" s="1036" t="s">
        <v>2627</v>
      </c>
      <c r="D42" s="1025"/>
      <c r="E42" s="1037" t="s">
        <v>2694</v>
      </c>
      <c r="F42" s="885" t="s">
        <v>39</v>
      </c>
      <c r="G42" s="885" t="s">
        <v>2718</v>
      </c>
      <c r="H42" s="885"/>
      <c r="I42" s="886" t="s">
        <v>2719</v>
      </c>
      <c r="J42" s="887"/>
      <c r="K42" s="1038">
        <v>17</v>
      </c>
      <c r="L42" s="889"/>
      <c r="M42" s="889">
        <v>29.85</v>
      </c>
      <c r="N42" s="889"/>
      <c r="O42" s="889">
        <v>33.5</v>
      </c>
      <c r="P42" s="889"/>
      <c r="Q42" s="877">
        <v>22.5</v>
      </c>
      <c r="R42" s="877"/>
      <c r="S42" s="1039">
        <f t="shared" si="2"/>
        <v>0.10895522388059697</v>
      </c>
      <c r="T42" s="891"/>
      <c r="U42" s="877">
        <v>45.8</v>
      </c>
      <c r="V42" s="875"/>
      <c r="W42" s="891"/>
      <c r="X42" s="891">
        <v>45.8</v>
      </c>
      <c r="Y42" s="889"/>
      <c r="Z42" s="885"/>
      <c r="AA42" s="1028">
        <f t="shared" si="3"/>
        <v>9.5917349999999999</v>
      </c>
      <c r="AB42" s="1040"/>
      <c r="AC42" s="1041"/>
      <c r="AD42" s="1041"/>
      <c r="AE42" s="1041"/>
      <c r="AF42" s="1041"/>
      <c r="AG42" s="1042"/>
      <c r="AH42" s="1043"/>
      <c r="AI42" s="1043"/>
      <c r="AJ42" s="1043"/>
      <c r="AK42" s="1043"/>
      <c r="AL42" s="1043"/>
      <c r="AM42" s="1044"/>
      <c r="AN42" s="1044"/>
      <c r="AO42" s="1044"/>
      <c r="AP42" s="1044"/>
      <c r="AQ42" s="1044"/>
      <c r="AR42" s="1044"/>
      <c r="AS42" s="1044"/>
      <c r="AT42" s="1044"/>
      <c r="AU42" s="1044"/>
      <c r="AV42" s="1044"/>
      <c r="AW42" s="1044"/>
      <c r="AX42" s="1044"/>
      <c r="AY42" s="1044"/>
      <c r="AZ42" s="1044"/>
      <c r="BA42" s="1044"/>
      <c r="BB42" s="1044"/>
      <c r="BC42" s="1044"/>
      <c r="BD42" s="1044"/>
      <c r="BE42" s="1044"/>
      <c r="BF42" s="1044"/>
      <c r="BG42" s="1044"/>
      <c r="BH42" s="1044"/>
      <c r="BI42" s="1044"/>
      <c r="BJ42" s="1044"/>
      <c r="BK42" s="1044"/>
      <c r="BL42" s="1044"/>
      <c r="BM42" s="1044"/>
      <c r="BN42" s="1044"/>
      <c r="BO42" s="1044"/>
      <c r="BP42" s="1044"/>
      <c r="BQ42" s="1044"/>
      <c r="BR42" s="1044"/>
      <c r="BS42" s="1044"/>
      <c r="BT42" s="1044"/>
      <c r="BU42" s="1044"/>
      <c r="BV42" s="1044"/>
      <c r="BW42" s="1044"/>
      <c r="BX42" s="1044"/>
      <c r="BY42" s="1044"/>
      <c r="BZ42" s="1044"/>
      <c r="CA42" s="1044"/>
      <c r="CB42" s="1044"/>
      <c r="CC42" s="1044"/>
      <c r="CD42" s="1044"/>
      <c r="CE42" s="1044"/>
      <c r="CF42" s="1044"/>
      <c r="CG42" s="1044"/>
      <c r="CH42" s="1044"/>
      <c r="CI42" s="1044"/>
      <c r="CJ42" s="1044"/>
      <c r="CK42" s="1044"/>
      <c r="CL42" s="1044"/>
      <c r="CM42" s="1044"/>
      <c r="CN42" s="1044"/>
      <c r="CO42" s="1044"/>
      <c r="CP42" s="1044"/>
      <c r="CQ42" s="1044"/>
      <c r="CR42" s="1044"/>
      <c r="CS42" s="1044"/>
      <c r="CT42" s="1044"/>
      <c r="CU42" s="1044"/>
      <c r="CV42" s="1044"/>
      <c r="CW42" s="1044"/>
      <c r="CX42" s="1044"/>
      <c r="CY42" s="1044"/>
      <c r="CZ42" s="1044"/>
      <c r="DA42" s="1044"/>
      <c r="DB42" s="1044"/>
      <c r="DC42" s="1044"/>
      <c r="DD42" s="1044"/>
      <c r="DE42" s="1044"/>
      <c r="DF42" s="1044"/>
      <c r="DG42" s="1044"/>
      <c r="DH42" s="1044"/>
      <c r="DI42" s="1044"/>
      <c r="DJ42" s="1044"/>
      <c r="DK42" s="1044"/>
      <c r="DL42" s="1044"/>
      <c r="DM42" s="1044"/>
      <c r="DN42" s="1044"/>
      <c r="DO42" s="1044"/>
      <c r="DP42" s="1044"/>
      <c r="DQ42" s="1044"/>
      <c r="DR42" s="1044"/>
      <c r="DS42" s="1044"/>
      <c r="DT42" s="1044"/>
      <c r="DU42" s="1044"/>
      <c r="DV42" s="1044"/>
      <c r="DW42" s="1044"/>
      <c r="DX42" s="1044"/>
      <c r="DY42" s="1044"/>
      <c r="DZ42" s="1044"/>
      <c r="EA42" s="1044"/>
      <c r="EB42" s="1044"/>
      <c r="EC42" s="1044"/>
      <c r="ED42" s="1044"/>
      <c r="EE42" s="1044"/>
      <c r="EF42" s="1044"/>
      <c r="EG42" s="1044"/>
      <c r="EH42" s="1044"/>
      <c r="EI42" s="1044"/>
      <c r="EJ42" s="1044"/>
      <c r="EK42" s="1044"/>
      <c r="EL42" s="1044"/>
      <c r="EM42" s="1044"/>
      <c r="EN42" s="1044"/>
      <c r="EO42" s="1044"/>
      <c r="EP42" s="1044"/>
      <c r="EQ42" s="1044"/>
      <c r="ER42" s="1044"/>
      <c r="ES42" s="1044"/>
      <c r="ET42" s="1044"/>
      <c r="EU42" s="1044"/>
      <c r="EV42" s="1044"/>
      <c r="EW42" s="1044"/>
      <c r="EX42" s="1044"/>
      <c r="EY42" s="1044"/>
      <c r="EZ42" s="1044"/>
      <c r="FA42" s="1044"/>
      <c r="FB42" s="1044"/>
      <c r="FC42" s="1044"/>
      <c r="FD42" s="1044"/>
      <c r="FE42" s="1044"/>
      <c r="FF42" s="1044"/>
      <c r="FG42" s="1044"/>
      <c r="FH42" s="1044"/>
      <c r="FI42" s="1044"/>
      <c r="FJ42" s="1044"/>
      <c r="FK42" s="1044"/>
      <c r="FL42" s="1044"/>
      <c r="FM42" s="1044"/>
      <c r="FN42" s="1044"/>
      <c r="FO42" s="1044"/>
      <c r="FP42" s="1044"/>
      <c r="FQ42" s="1044"/>
      <c r="FR42" s="1044"/>
      <c r="FS42" s="1044"/>
      <c r="FT42" s="1044"/>
      <c r="FU42" s="1044"/>
      <c r="FV42" s="1044"/>
      <c r="FW42" s="1044"/>
      <c r="FX42" s="1044"/>
      <c r="FY42" s="1044"/>
      <c r="FZ42" s="1044"/>
      <c r="GA42" s="1044"/>
      <c r="GB42" s="1044"/>
      <c r="GC42" s="1044"/>
      <c r="GD42" s="1044"/>
      <c r="GE42" s="1044"/>
      <c r="GF42" s="1044"/>
      <c r="GG42" s="1044"/>
      <c r="GH42" s="1044"/>
      <c r="GI42" s="1044"/>
      <c r="GJ42" s="1044"/>
      <c r="GK42" s="1044"/>
      <c r="GL42" s="1044"/>
      <c r="GM42" s="1044"/>
      <c r="GN42" s="1044"/>
      <c r="GO42" s="1044"/>
      <c r="GP42" s="1044"/>
      <c r="GQ42" s="1044"/>
      <c r="GR42" s="1044"/>
      <c r="GS42" s="1044"/>
      <c r="GT42" s="1044"/>
      <c r="GU42" s="1044"/>
      <c r="GV42" s="1044"/>
      <c r="GW42" s="1044"/>
      <c r="GX42" s="1044"/>
      <c r="GY42" s="1044"/>
      <c r="GZ42" s="1044"/>
      <c r="HA42" s="1044"/>
      <c r="HB42" s="1044"/>
      <c r="HC42" s="1044"/>
      <c r="HD42" s="1044"/>
      <c r="HE42" s="1044"/>
      <c r="HF42" s="1044"/>
      <c r="HG42" s="1044"/>
      <c r="HH42" s="1044"/>
      <c r="HI42" s="1044"/>
      <c r="HJ42" s="1044"/>
      <c r="HK42" s="1044"/>
      <c r="HL42" s="1044"/>
      <c r="HM42" s="1044"/>
      <c r="HN42" s="1044"/>
      <c r="HO42" s="1044"/>
      <c r="HP42" s="1044"/>
      <c r="HQ42" s="1044"/>
      <c r="HR42" s="1044"/>
      <c r="HS42" s="1044"/>
      <c r="HT42" s="1044"/>
      <c r="HU42" s="1044"/>
      <c r="HV42" s="1044"/>
      <c r="HW42" s="1044"/>
      <c r="HX42" s="1044"/>
      <c r="HY42" s="1044"/>
      <c r="HZ42" s="1044"/>
      <c r="IA42" s="1044"/>
      <c r="IB42" s="1044"/>
      <c r="IC42" s="1044"/>
      <c r="ID42" s="1044"/>
      <c r="IE42" s="1044"/>
      <c r="IF42" s="1044"/>
      <c r="IG42" s="1044"/>
      <c r="IH42" s="1044"/>
      <c r="II42" s="1044"/>
      <c r="IJ42" s="1044"/>
      <c r="IK42" s="1044"/>
      <c r="IL42" s="1044"/>
      <c r="IM42" s="1044"/>
      <c r="IN42" s="1044"/>
      <c r="IO42" s="1044"/>
      <c r="IP42" s="1044"/>
      <c r="IQ42" s="1044"/>
      <c r="IR42" s="1044"/>
      <c r="IS42" s="1044"/>
      <c r="IT42" s="1044"/>
      <c r="IU42" s="1044"/>
      <c r="IV42" s="1044"/>
    </row>
    <row r="43" spans="1:256" s="391" customFormat="1" ht="16.5" customHeight="1">
      <c r="A43" s="1035" t="s">
        <v>887</v>
      </c>
      <c r="B43" s="1023">
        <v>13</v>
      </c>
      <c r="C43" s="1036" t="s">
        <v>2627</v>
      </c>
      <c r="D43" s="1025"/>
      <c r="E43" s="1037" t="s">
        <v>2694</v>
      </c>
      <c r="F43" s="885" t="s">
        <v>39</v>
      </c>
      <c r="G43" s="885" t="s">
        <v>2720</v>
      </c>
      <c r="H43" s="885"/>
      <c r="I43" s="886" t="s">
        <v>2721</v>
      </c>
      <c r="J43" s="887"/>
      <c r="K43" s="1038">
        <v>7</v>
      </c>
      <c r="L43" s="889"/>
      <c r="M43" s="889">
        <v>31.01</v>
      </c>
      <c r="N43" s="889"/>
      <c r="O43" s="889">
        <v>33.6</v>
      </c>
      <c r="P43" s="889"/>
      <c r="Q43" s="877">
        <v>22.5</v>
      </c>
      <c r="R43" s="877"/>
      <c r="S43" s="1039">
        <f t="shared" si="2"/>
        <v>7.7083333333333323E-2</v>
      </c>
      <c r="T43" s="891"/>
      <c r="U43" s="877">
        <v>45</v>
      </c>
      <c r="V43" s="875"/>
      <c r="W43" s="891"/>
      <c r="X43" s="891">
        <v>45</v>
      </c>
      <c r="Y43" s="889"/>
      <c r="Z43" s="885"/>
      <c r="AA43" s="1028">
        <f t="shared" si="3"/>
        <v>10.838850999999998</v>
      </c>
      <c r="AB43" s="1040"/>
      <c r="AC43" s="1041"/>
      <c r="AD43" s="1041"/>
      <c r="AE43" s="1041"/>
      <c r="AF43" s="1041"/>
      <c r="AG43" s="1042"/>
      <c r="AH43" s="1043"/>
      <c r="AI43" s="1043"/>
      <c r="AJ43" s="1043"/>
      <c r="AK43" s="1043"/>
      <c r="AL43" s="1043"/>
      <c r="AM43" s="1044"/>
      <c r="AN43" s="1044"/>
      <c r="AO43" s="1044"/>
      <c r="AP43" s="1044"/>
      <c r="AQ43" s="1044"/>
      <c r="AR43" s="1044"/>
      <c r="AS43" s="1044"/>
      <c r="AT43" s="1044"/>
      <c r="AU43" s="1044"/>
      <c r="AV43" s="1044"/>
      <c r="AW43" s="1044"/>
      <c r="AX43" s="1044"/>
      <c r="AY43" s="1044"/>
      <c r="AZ43" s="1044"/>
      <c r="BA43" s="1044"/>
      <c r="BB43" s="1044"/>
      <c r="BC43" s="1044"/>
      <c r="BD43" s="1044"/>
      <c r="BE43" s="1044"/>
      <c r="BF43" s="1044"/>
      <c r="BG43" s="1044"/>
      <c r="BH43" s="1044"/>
      <c r="BI43" s="1044"/>
      <c r="BJ43" s="1044"/>
      <c r="BK43" s="1044"/>
      <c r="BL43" s="1044"/>
      <c r="BM43" s="1044"/>
      <c r="BN43" s="1044"/>
      <c r="BO43" s="1044"/>
      <c r="BP43" s="1044"/>
      <c r="BQ43" s="1044"/>
      <c r="BR43" s="1044"/>
      <c r="BS43" s="1044"/>
      <c r="BT43" s="1044"/>
      <c r="BU43" s="1044"/>
      <c r="BV43" s="1044"/>
      <c r="BW43" s="1044"/>
      <c r="BX43" s="1044"/>
      <c r="BY43" s="1044"/>
      <c r="BZ43" s="1044"/>
      <c r="CA43" s="1044"/>
      <c r="CB43" s="1044"/>
      <c r="CC43" s="1044"/>
      <c r="CD43" s="1044"/>
      <c r="CE43" s="1044"/>
      <c r="CF43" s="1044"/>
      <c r="CG43" s="1044"/>
      <c r="CH43" s="1044"/>
      <c r="CI43" s="1044"/>
      <c r="CJ43" s="1044"/>
      <c r="CK43" s="1044"/>
      <c r="CL43" s="1044"/>
      <c r="CM43" s="1044"/>
      <c r="CN43" s="1044"/>
      <c r="CO43" s="1044"/>
      <c r="CP43" s="1044"/>
      <c r="CQ43" s="1044"/>
      <c r="CR43" s="1044"/>
      <c r="CS43" s="1044"/>
      <c r="CT43" s="1044"/>
      <c r="CU43" s="1044"/>
      <c r="CV43" s="1044"/>
      <c r="CW43" s="1044"/>
      <c r="CX43" s="1044"/>
      <c r="CY43" s="1044"/>
      <c r="CZ43" s="1044"/>
      <c r="DA43" s="1044"/>
      <c r="DB43" s="1044"/>
      <c r="DC43" s="1044"/>
      <c r="DD43" s="1044"/>
      <c r="DE43" s="1044"/>
      <c r="DF43" s="1044"/>
      <c r="DG43" s="1044"/>
      <c r="DH43" s="1044"/>
      <c r="DI43" s="1044"/>
      <c r="DJ43" s="1044"/>
      <c r="DK43" s="1044"/>
      <c r="DL43" s="1044"/>
      <c r="DM43" s="1044"/>
      <c r="DN43" s="1044"/>
      <c r="DO43" s="1044"/>
      <c r="DP43" s="1044"/>
      <c r="DQ43" s="1044"/>
      <c r="DR43" s="1044"/>
      <c r="DS43" s="1044"/>
      <c r="DT43" s="1044"/>
      <c r="DU43" s="1044"/>
      <c r="DV43" s="1044"/>
      <c r="DW43" s="1044"/>
      <c r="DX43" s="1044"/>
      <c r="DY43" s="1044"/>
      <c r="DZ43" s="1044"/>
      <c r="EA43" s="1044"/>
      <c r="EB43" s="1044"/>
      <c r="EC43" s="1044"/>
      <c r="ED43" s="1044"/>
      <c r="EE43" s="1044"/>
      <c r="EF43" s="1044"/>
      <c r="EG43" s="1044"/>
      <c r="EH43" s="1044"/>
      <c r="EI43" s="1044"/>
      <c r="EJ43" s="1044"/>
      <c r="EK43" s="1044"/>
      <c r="EL43" s="1044"/>
      <c r="EM43" s="1044"/>
      <c r="EN43" s="1044"/>
      <c r="EO43" s="1044"/>
      <c r="EP43" s="1044"/>
      <c r="EQ43" s="1044"/>
      <c r="ER43" s="1044"/>
      <c r="ES43" s="1044"/>
      <c r="ET43" s="1044"/>
      <c r="EU43" s="1044"/>
      <c r="EV43" s="1044"/>
      <c r="EW43" s="1044"/>
      <c r="EX43" s="1044"/>
      <c r="EY43" s="1044"/>
      <c r="EZ43" s="1044"/>
      <c r="FA43" s="1044"/>
      <c r="FB43" s="1044"/>
      <c r="FC43" s="1044"/>
      <c r="FD43" s="1044"/>
      <c r="FE43" s="1044"/>
      <c r="FF43" s="1044"/>
      <c r="FG43" s="1044"/>
      <c r="FH43" s="1044"/>
      <c r="FI43" s="1044"/>
      <c r="FJ43" s="1044"/>
      <c r="FK43" s="1044"/>
      <c r="FL43" s="1044"/>
      <c r="FM43" s="1044"/>
      <c r="FN43" s="1044"/>
      <c r="FO43" s="1044"/>
      <c r="FP43" s="1044"/>
      <c r="FQ43" s="1044"/>
      <c r="FR43" s="1044"/>
      <c r="FS43" s="1044"/>
      <c r="FT43" s="1044"/>
      <c r="FU43" s="1044"/>
      <c r="FV43" s="1044"/>
      <c r="FW43" s="1044"/>
      <c r="FX43" s="1044"/>
      <c r="FY43" s="1044"/>
      <c r="FZ43" s="1044"/>
      <c r="GA43" s="1044"/>
      <c r="GB43" s="1044"/>
      <c r="GC43" s="1044"/>
      <c r="GD43" s="1044"/>
      <c r="GE43" s="1044"/>
      <c r="GF43" s="1044"/>
      <c r="GG43" s="1044"/>
      <c r="GH43" s="1044"/>
      <c r="GI43" s="1044"/>
      <c r="GJ43" s="1044"/>
      <c r="GK43" s="1044"/>
      <c r="GL43" s="1044"/>
      <c r="GM43" s="1044"/>
      <c r="GN43" s="1044"/>
      <c r="GO43" s="1044"/>
      <c r="GP43" s="1044"/>
      <c r="GQ43" s="1044"/>
      <c r="GR43" s="1044"/>
      <c r="GS43" s="1044"/>
      <c r="GT43" s="1044"/>
      <c r="GU43" s="1044"/>
      <c r="GV43" s="1044"/>
      <c r="GW43" s="1044"/>
      <c r="GX43" s="1044"/>
      <c r="GY43" s="1044"/>
      <c r="GZ43" s="1044"/>
      <c r="HA43" s="1044"/>
      <c r="HB43" s="1044"/>
      <c r="HC43" s="1044"/>
      <c r="HD43" s="1044"/>
      <c r="HE43" s="1044"/>
      <c r="HF43" s="1044"/>
      <c r="HG43" s="1044"/>
      <c r="HH43" s="1044"/>
      <c r="HI43" s="1044"/>
      <c r="HJ43" s="1044"/>
      <c r="HK43" s="1044"/>
      <c r="HL43" s="1044"/>
      <c r="HM43" s="1044"/>
      <c r="HN43" s="1044"/>
      <c r="HO43" s="1044"/>
      <c r="HP43" s="1044"/>
      <c r="HQ43" s="1044"/>
      <c r="HR43" s="1044"/>
      <c r="HS43" s="1044"/>
      <c r="HT43" s="1044"/>
      <c r="HU43" s="1044"/>
      <c r="HV43" s="1044"/>
      <c r="HW43" s="1044"/>
      <c r="HX43" s="1044"/>
      <c r="HY43" s="1044"/>
      <c r="HZ43" s="1044"/>
      <c r="IA43" s="1044"/>
      <c r="IB43" s="1044"/>
      <c r="IC43" s="1044"/>
      <c r="ID43" s="1044"/>
      <c r="IE43" s="1044"/>
      <c r="IF43" s="1044"/>
      <c r="IG43" s="1044"/>
      <c r="IH43" s="1044"/>
      <c r="II43" s="1044"/>
      <c r="IJ43" s="1044"/>
      <c r="IK43" s="1044"/>
      <c r="IL43" s="1044"/>
      <c r="IM43" s="1044"/>
      <c r="IN43" s="1044"/>
      <c r="IO43" s="1044"/>
      <c r="IP43" s="1044"/>
      <c r="IQ43" s="1044"/>
      <c r="IR43" s="1044"/>
      <c r="IS43" s="1044"/>
      <c r="IT43" s="1044"/>
      <c r="IU43" s="1044"/>
      <c r="IV43" s="1044"/>
    </row>
    <row r="44" spans="1:256" s="391" customFormat="1" ht="16.5" customHeight="1">
      <c r="A44" s="1035" t="s">
        <v>887</v>
      </c>
      <c r="B44" s="1023">
        <v>14</v>
      </c>
      <c r="C44" s="1036" t="s">
        <v>2627</v>
      </c>
      <c r="D44" s="1025"/>
      <c r="E44" s="1037" t="s">
        <v>2697</v>
      </c>
      <c r="F44" s="885" t="s">
        <v>39</v>
      </c>
      <c r="G44" s="885" t="s">
        <v>2722</v>
      </c>
      <c r="H44" s="885"/>
      <c r="I44" s="886" t="s">
        <v>2723</v>
      </c>
      <c r="J44" s="887"/>
      <c r="K44" s="1038">
        <v>87</v>
      </c>
      <c r="L44" s="889"/>
      <c r="M44" s="889">
        <v>36.862499999999997</v>
      </c>
      <c r="N44" s="889"/>
      <c r="O44" s="889">
        <v>39.799999999999997</v>
      </c>
      <c r="P44" s="889"/>
      <c r="Q44" s="877">
        <v>26.9</v>
      </c>
      <c r="R44" s="877"/>
      <c r="S44" s="1039">
        <f t="shared" si="2"/>
        <v>7.380653266331659E-2</v>
      </c>
      <c r="T44" s="891"/>
      <c r="U44" s="877">
        <v>53.9</v>
      </c>
      <c r="V44" s="875"/>
      <c r="W44" s="891"/>
      <c r="X44" s="891">
        <v>53.9</v>
      </c>
      <c r="Y44" s="889"/>
      <c r="Z44" s="885"/>
      <c r="AA44" s="1028">
        <f t="shared" si="3"/>
        <v>12.730873749999994</v>
      </c>
      <c r="AB44" s="1040"/>
      <c r="AC44" s="1041"/>
      <c r="AD44" s="1041"/>
      <c r="AE44" s="1041"/>
      <c r="AF44" s="1041"/>
      <c r="AG44" s="1042"/>
      <c r="AH44" s="1043"/>
      <c r="AI44" s="1043"/>
      <c r="AJ44" s="1043"/>
      <c r="AK44" s="1043"/>
      <c r="AL44" s="1043"/>
      <c r="AM44" s="1044"/>
      <c r="AN44" s="1044"/>
      <c r="AO44" s="1044"/>
      <c r="AP44" s="1044"/>
      <c r="AQ44" s="1044"/>
      <c r="AR44" s="1044"/>
      <c r="AS44" s="1044"/>
      <c r="AT44" s="1044"/>
      <c r="AU44" s="1044"/>
      <c r="AV44" s="1044"/>
      <c r="AW44" s="1044"/>
      <c r="AX44" s="1044"/>
      <c r="AY44" s="1044"/>
      <c r="AZ44" s="1044"/>
      <c r="BA44" s="1044"/>
      <c r="BB44" s="1044"/>
      <c r="BC44" s="1044"/>
      <c r="BD44" s="1044"/>
      <c r="BE44" s="1044"/>
      <c r="BF44" s="1044"/>
      <c r="BG44" s="1044"/>
      <c r="BH44" s="1044"/>
      <c r="BI44" s="1044"/>
      <c r="BJ44" s="1044"/>
      <c r="BK44" s="1044"/>
      <c r="BL44" s="1044"/>
      <c r="BM44" s="1044"/>
      <c r="BN44" s="1044"/>
      <c r="BO44" s="1044"/>
      <c r="BP44" s="1044"/>
      <c r="BQ44" s="1044"/>
      <c r="BR44" s="1044"/>
      <c r="BS44" s="1044"/>
      <c r="BT44" s="1044"/>
      <c r="BU44" s="1044"/>
      <c r="BV44" s="1044"/>
      <c r="BW44" s="1044"/>
      <c r="BX44" s="1044"/>
      <c r="BY44" s="1044"/>
      <c r="BZ44" s="1044"/>
      <c r="CA44" s="1044"/>
      <c r="CB44" s="1044"/>
      <c r="CC44" s="1044"/>
      <c r="CD44" s="1044"/>
      <c r="CE44" s="1044"/>
      <c r="CF44" s="1044"/>
      <c r="CG44" s="1044"/>
      <c r="CH44" s="1044"/>
      <c r="CI44" s="1044"/>
      <c r="CJ44" s="1044"/>
      <c r="CK44" s="1044"/>
      <c r="CL44" s="1044"/>
      <c r="CM44" s="1044"/>
      <c r="CN44" s="1044"/>
      <c r="CO44" s="1044"/>
      <c r="CP44" s="1044"/>
      <c r="CQ44" s="1044"/>
      <c r="CR44" s="1044"/>
      <c r="CS44" s="1044"/>
      <c r="CT44" s="1044"/>
      <c r="CU44" s="1044"/>
      <c r="CV44" s="1044"/>
      <c r="CW44" s="1044"/>
      <c r="CX44" s="1044"/>
      <c r="CY44" s="1044"/>
      <c r="CZ44" s="1044"/>
      <c r="DA44" s="1044"/>
      <c r="DB44" s="1044"/>
      <c r="DC44" s="1044"/>
      <c r="DD44" s="1044"/>
      <c r="DE44" s="1044"/>
      <c r="DF44" s="1044"/>
      <c r="DG44" s="1044"/>
      <c r="DH44" s="1044"/>
      <c r="DI44" s="1044"/>
      <c r="DJ44" s="1044"/>
      <c r="DK44" s="1044"/>
      <c r="DL44" s="1044"/>
      <c r="DM44" s="1044"/>
      <c r="DN44" s="1044"/>
      <c r="DO44" s="1044"/>
      <c r="DP44" s="1044"/>
      <c r="DQ44" s="1044"/>
      <c r="DR44" s="1044"/>
      <c r="DS44" s="1044"/>
      <c r="DT44" s="1044"/>
      <c r="DU44" s="1044"/>
      <c r="DV44" s="1044"/>
      <c r="DW44" s="1044"/>
      <c r="DX44" s="1044"/>
      <c r="DY44" s="1044"/>
      <c r="DZ44" s="1044"/>
      <c r="EA44" s="1044"/>
      <c r="EB44" s="1044"/>
      <c r="EC44" s="1044"/>
      <c r="ED44" s="1044"/>
      <c r="EE44" s="1044"/>
      <c r="EF44" s="1044"/>
      <c r="EG44" s="1044"/>
      <c r="EH44" s="1044"/>
      <c r="EI44" s="1044"/>
      <c r="EJ44" s="1044"/>
      <c r="EK44" s="1044"/>
      <c r="EL44" s="1044"/>
      <c r="EM44" s="1044"/>
      <c r="EN44" s="1044"/>
      <c r="EO44" s="1044"/>
      <c r="EP44" s="1044"/>
      <c r="EQ44" s="1044"/>
      <c r="ER44" s="1044"/>
      <c r="ES44" s="1044"/>
      <c r="ET44" s="1044"/>
      <c r="EU44" s="1044"/>
      <c r="EV44" s="1044"/>
      <c r="EW44" s="1044"/>
      <c r="EX44" s="1044"/>
      <c r="EY44" s="1044"/>
      <c r="EZ44" s="1044"/>
      <c r="FA44" s="1044"/>
      <c r="FB44" s="1044"/>
      <c r="FC44" s="1044"/>
      <c r="FD44" s="1044"/>
      <c r="FE44" s="1044"/>
      <c r="FF44" s="1044"/>
      <c r="FG44" s="1044"/>
      <c r="FH44" s="1044"/>
      <c r="FI44" s="1044"/>
      <c r="FJ44" s="1044"/>
      <c r="FK44" s="1044"/>
      <c r="FL44" s="1044"/>
      <c r="FM44" s="1044"/>
      <c r="FN44" s="1044"/>
      <c r="FO44" s="1044"/>
      <c r="FP44" s="1044"/>
      <c r="FQ44" s="1044"/>
      <c r="FR44" s="1044"/>
      <c r="FS44" s="1044"/>
      <c r="FT44" s="1044"/>
      <c r="FU44" s="1044"/>
      <c r="FV44" s="1044"/>
      <c r="FW44" s="1044"/>
      <c r="FX44" s="1044"/>
      <c r="FY44" s="1044"/>
      <c r="FZ44" s="1044"/>
      <c r="GA44" s="1044"/>
      <c r="GB44" s="1044"/>
      <c r="GC44" s="1044"/>
      <c r="GD44" s="1044"/>
      <c r="GE44" s="1044"/>
      <c r="GF44" s="1044"/>
      <c r="GG44" s="1044"/>
      <c r="GH44" s="1044"/>
      <c r="GI44" s="1044"/>
      <c r="GJ44" s="1044"/>
      <c r="GK44" s="1044"/>
      <c r="GL44" s="1044"/>
      <c r="GM44" s="1044"/>
      <c r="GN44" s="1044"/>
      <c r="GO44" s="1044"/>
      <c r="GP44" s="1044"/>
      <c r="GQ44" s="1044"/>
      <c r="GR44" s="1044"/>
      <c r="GS44" s="1044"/>
      <c r="GT44" s="1044"/>
      <c r="GU44" s="1044"/>
      <c r="GV44" s="1044"/>
      <c r="GW44" s="1044"/>
      <c r="GX44" s="1044"/>
      <c r="GY44" s="1044"/>
      <c r="GZ44" s="1044"/>
      <c r="HA44" s="1044"/>
      <c r="HB44" s="1044"/>
      <c r="HC44" s="1044"/>
      <c r="HD44" s="1044"/>
      <c r="HE44" s="1044"/>
      <c r="HF44" s="1044"/>
      <c r="HG44" s="1044"/>
      <c r="HH44" s="1044"/>
      <c r="HI44" s="1044"/>
      <c r="HJ44" s="1044"/>
      <c r="HK44" s="1044"/>
      <c r="HL44" s="1044"/>
      <c r="HM44" s="1044"/>
      <c r="HN44" s="1044"/>
      <c r="HO44" s="1044"/>
      <c r="HP44" s="1044"/>
      <c r="HQ44" s="1044"/>
      <c r="HR44" s="1044"/>
      <c r="HS44" s="1044"/>
      <c r="HT44" s="1044"/>
      <c r="HU44" s="1044"/>
      <c r="HV44" s="1044"/>
      <c r="HW44" s="1044"/>
      <c r="HX44" s="1044"/>
      <c r="HY44" s="1044"/>
      <c r="HZ44" s="1044"/>
      <c r="IA44" s="1044"/>
      <c r="IB44" s="1044"/>
      <c r="IC44" s="1044"/>
      <c r="ID44" s="1044"/>
      <c r="IE44" s="1044"/>
      <c r="IF44" s="1044"/>
      <c r="IG44" s="1044"/>
      <c r="IH44" s="1044"/>
      <c r="II44" s="1044"/>
      <c r="IJ44" s="1044"/>
      <c r="IK44" s="1044"/>
      <c r="IL44" s="1044"/>
      <c r="IM44" s="1044"/>
      <c r="IN44" s="1044"/>
      <c r="IO44" s="1044"/>
      <c r="IP44" s="1044"/>
      <c r="IQ44" s="1044"/>
      <c r="IR44" s="1044"/>
      <c r="IS44" s="1044"/>
      <c r="IT44" s="1044"/>
      <c r="IU44" s="1044"/>
      <c r="IV44" s="1044"/>
    </row>
    <row r="45" spans="1:256" s="391" customFormat="1" ht="16.5" customHeight="1">
      <c r="A45" s="1035" t="s">
        <v>887</v>
      </c>
      <c r="B45" s="1023">
        <v>15</v>
      </c>
      <c r="C45" s="1036" t="s">
        <v>2627</v>
      </c>
      <c r="D45" s="1025"/>
      <c r="E45" s="1037" t="s">
        <v>2697</v>
      </c>
      <c r="F45" s="885" t="s">
        <v>39</v>
      </c>
      <c r="G45" s="885" t="s">
        <v>2724</v>
      </c>
      <c r="H45" s="885"/>
      <c r="I45" s="886" t="s">
        <v>2725</v>
      </c>
      <c r="J45" s="887"/>
      <c r="K45" s="1038">
        <v>18</v>
      </c>
      <c r="L45" s="889"/>
      <c r="M45" s="889">
        <v>30.471699999999998</v>
      </c>
      <c r="N45" s="889"/>
      <c r="O45" s="889">
        <v>33</v>
      </c>
      <c r="P45" s="889"/>
      <c r="Q45" s="877">
        <v>16.5</v>
      </c>
      <c r="R45" s="877"/>
      <c r="S45" s="1039">
        <f t="shared" si="2"/>
        <v>7.6615151515151567E-2</v>
      </c>
      <c r="T45" s="891"/>
      <c r="U45" s="877">
        <v>32.9</v>
      </c>
      <c r="V45" s="875"/>
      <c r="W45" s="891">
        <v>32.9</v>
      </c>
      <c r="X45" s="891"/>
      <c r="Y45" s="889"/>
      <c r="Z45" s="885"/>
      <c r="AA45" s="1028">
        <f t="shared" si="3"/>
        <v>16.260124669999996</v>
      </c>
      <c r="AB45" s="1040"/>
      <c r="AC45" s="1041"/>
      <c r="AD45" s="1041"/>
      <c r="AE45" s="1041"/>
      <c r="AF45" s="1041"/>
      <c r="AG45" s="1042"/>
      <c r="AH45" s="1043"/>
      <c r="AI45" s="1043"/>
      <c r="AJ45" s="1043"/>
      <c r="AK45" s="1043"/>
      <c r="AL45" s="1043"/>
      <c r="AM45" s="1044"/>
      <c r="AN45" s="1044"/>
      <c r="AO45" s="1044"/>
      <c r="AP45" s="1044"/>
      <c r="AQ45" s="1044"/>
      <c r="AR45" s="1044"/>
      <c r="AS45" s="1044"/>
      <c r="AT45" s="1044"/>
      <c r="AU45" s="1044"/>
      <c r="AV45" s="1044"/>
      <c r="AW45" s="1044"/>
      <c r="AX45" s="1044"/>
      <c r="AY45" s="1044"/>
      <c r="AZ45" s="1044"/>
      <c r="BA45" s="1044"/>
      <c r="BB45" s="1044"/>
      <c r="BC45" s="1044"/>
      <c r="BD45" s="1044"/>
      <c r="BE45" s="1044"/>
      <c r="BF45" s="1044"/>
      <c r="BG45" s="1044"/>
      <c r="BH45" s="1044"/>
      <c r="BI45" s="1044"/>
      <c r="BJ45" s="1044"/>
      <c r="BK45" s="1044"/>
      <c r="BL45" s="1044"/>
      <c r="BM45" s="1044"/>
      <c r="BN45" s="1044"/>
      <c r="BO45" s="1044"/>
      <c r="BP45" s="1044"/>
      <c r="BQ45" s="1044"/>
      <c r="BR45" s="1044"/>
      <c r="BS45" s="1044"/>
      <c r="BT45" s="1044"/>
      <c r="BU45" s="1044"/>
      <c r="BV45" s="1044"/>
      <c r="BW45" s="1044"/>
      <c r="BX45" s="1044"/>
      <c r="BY45" s="1044"/>
      <c r="BZ45" s="1044"/>
      <c r="CA45" s="1044"/>
      <c r="CB45" s="1044"/>
      <c r="CC45" s="1044"/>
      <c r="CD45" s="1044"/>
      <c r="CE45" s="1044"/>
      <c r="CF45" s="1044"/>
      <c r="CG45" s="1044"/>
      <c r="CH45" s="1044"/>
      <c r="CI45" s="1044"/>
      <c r="CJ45" s="1044"/>
      <c r="CK45" s="1044"/>
      <c r="CL45" s="1044"/>
      <c r="CM45" s="1044"/>
      <c r="CN45" s="1044"/>
      <c r="CO45" s="1044"/>
      <c r="CP45" s="1044"/>
      <c r="CQ45" s="1044"/>
      <c r="CR45" s="1044"/>
      <c r="CS45" s="1044"/>
      <c r="CT45" s="1044"/>
      <c r="CU45" s="1044"/>
      <c r="CV45" s="1044"/>
      <c r="CW45" s="1044"/>
      <c r="CX45" s="1044"/>
      <c r="CY45" s="1044"/>
      <c r="CZ45" s="1044"/>
      <c r="DA45" s="1044"/>
      <c r="DB45" s="1044"/>
      <c r="DC45" s="1044"/>
      <c r="DD45" s="1044"/>
      <c r="DE45" s="1044"/>
      <c r="DF45" s="1044"/>
      <c r="DG45" s="1044"/>
      <c r="DH45" s="1044"/>
      <c r="DI45" s="1044"/>
      <c r="DJ45" s="1044"/>
      <c r="DK45" s="1044"/>
      <c r="DL45" s="1044"/>
      <c r="DM45" s="1044"/>
      <c r="DN45" s="1044"/>
      <c r="DO45" s="1044"/>
      <c r="DP45" s="1044"/>
      <c r="DQ45" s="1044"/>
      <c r="DR45" s="1044"/>
      <c r="DS45" s="1044"/>
      <c r="DT45" s="1044"/>
      <c r="DU45" s="1044"/>
      <c r="DV45" s="1044"/>
      <c r="DW45" s="1044"/>
      <c r="DX45" s="1044"/>
      <c r="DY45" s="1044"/>
      <c r="DZ45" s="1044"/>
      <c r="EA45" s="1044"/>
      <c r="EB45" s="1044"/>
      <c r="EC45" s="1044"/>
      <c r="ED45" s="1044"/>
      <c r="EE45" s="1044"/>
      <c r="EF45" s="1044"/>
      <c r="EG45" s="1044"/>
      <c r="EH45" s="1044"/>
      <c r="EI45" s="1044"/>
      <c r="EJ45" s="1044"/>
      <c r="EK45" s="1044"/>
      <c r="EL45" s="1044"/>
      <c r="EM45" s="1044"/>
      <c r="EN45" s="1044"/>
      <c r="EO45" s="1044"/>
      <c r="EP45" s="1044"/>
      <c r="EQ45" s="1044"/>
      <c r="ER45" s="1044"/>
      <c r="ES45" s="1044"/>
      <c r="ET45" s="1044"/>
      <c r="EU45" s="1044"/>
      <c r="EV45" s="1044"/>
      <c r="EW45" s="1044"/>
      <c r="EX45" s="1044"/>
      <c r="EY45" s="1044"/>
      <c r="EZ45" s="1044"/>
      <c r="FA45" s="1044"/>
      <c r="FB45" s="1044"/>
      <c r="FC45" s="1044"/>
      <c r="FD45" s="1044"/>
      <c r="FE45" s="1044"/>
      <c r="FF45" s="1044"/>
      <c r="FG45" s="1044"/>
      <c r="FH45" s="1044"/>
      <c r="FI45" s="1044"/>
      <c r="FJ45" s="1044"/>
      <c r="FK45" s="1044"/>
      <c r="FL45" s="1044"/>
      <c r="FM45" s="1044"/>
      <c r="FN45" s="1044"/>
      <c r="FO45" s="1044"/>
      <c r="FP45" s="1044"/>
      <c r="FQ45" s="1044"/>
      <c r="FR45" s="1044"/>
      <c r="FS45" s="1044"/>
      <c r="FT45" s="1044"/>
      <c r="FU45" s="1044"/>
      <c r="FV45" s="1044"/>
      <c r="FW45" s="1044"/>
      <c r="FX45" s="1044"/>
      <c r="FY45" s="1044"/>
      <c r="FZ45" s="1044"/>
      <c r="GA45" s="1044"/>
      <c r="GB45" s="1044"/>
      <c r="GC45" s="1044"/>
      <c r="GD45" s="1044"/>
      <c r="GE45" s="1044"/>
      <c r="GF45" s="1044"/>
      <c r="GG45" s="1044"/>
      <c r="GH45" s="1044"/>
      <c r="GI45" s="1044"/>
      <c r="GJ45" s="1044"/>
      <c r="GK45" s="1044"/>
      <c r="GL45" s="1044"/>
      <c r="GM45" s="1044"/>
      <c r="GN45" s="1044"/>
      <c r="GO45" s="1044"/>
      <c r="GP45" s="1044"/>
      <c r="GQ45" s="1044"/>
      <c r="GR45" s="1044"/>
      <c r="GS45" s="1044"/>
      <c r="GT45" s="1044"/>
      <c r="GU45" s="1044"/>
      <c r="GV45" s="1044"/>
      <c r="GW45" s="1044"/>
      <c r="GX45" s="1044"/>
      <c r="GY45" s="1044"/>
      <c r="GZ45" s="1044"/>
      <c r="HA45" s="1044"/>
      <c r="HB45" s="1044"/>
      <c r="HC45" s="1044"/>
      <c r="HD45" s="1044"/>
      <c r="HE45" s="1044"/>
      <c r="HF45" s="1044"/>
      <c r="HG45" s="1044"/>
      <c r="HH45" s="1044"/>
      <c r="HI45" s="1044"/>
      <c r="HJ45" s="1044"/>
      <c r="HK45" s="1044"/>
      <c r="HL45" s="1044"/>
      <c r="HM45" s="1044"/>
      <c r="HN45" s="1044"/>
      <c r="HO45" s="1044"/>
      <c r="HP45" s="1044"/>
      <c r="HQ45" s="1044"/>
      <c r="HR45" s="1044"/>
      <c r="HS45" s="1044"/>
      <c r="HT45" s="1044"/>
      <c r="HU45" s="1044"/>
      <c r="HV45" s="1044"/>
      <c r="HW45" s="1044"/>
      <c r="HX45" s="1044"/>
      <c r="HY45" s="1044"/>
      <c r="HZ45" s="1044"/>
      <c r="IA45" s="1044"/>
      <c r="IB45" s="1044"/>
      <c r="IC45" s="1044"/>
      <c r="ID45" s="1044"/>
      <c r="IE45" s="1044"/>
      <c r="IF45" s="1044"/>
      <c r="IG45" s="1044"/>
      <c r="IH45" s="1044"/>
      <c r="II45" s="1044"/>
      <c r="IJ45" s="1044"/>
      <c r="IK45" s="1044"/>
      <c r="IL45" s="1044"/>
      <c r="IM45" s="1044"/>
      <c r="IN45" s="1044"/>
      <c r="IO45" s="1044"/>
      <c r="IP45" s="1044"/>
      <c r="IQ45" s="1044"/>
      <c r="IR45" s="1044"/>
      <c r="IS45" s="1044"/>
      <c r="IT45" s="1044"/>
      <c r="IU45" s="1044"/>
      <c r="IV45" s="1044"/>
    </row>
    <row r="46" spans="1:256" s="391" customFormat="1" ht="16.5" customHeight="1">
      <c r="A46" s="1035" t="s">
        <v>887</v>
      </c>
      <c r="B46" s="1023">
        <v>16</v>
      </c>
      <c r="C46" s="1036" t="s">
        <v>2627</v>
      </c>
      <c r="D46" s="1025"/>
      <c r="E46" s="1037" t="s">
        <v>2726</v>
      </c>
      <c r="F46" s="885" t="s">
        <v>39</v>
      </c>
      <c r="G46" s="885" t="s">
        <v>2727</v>
      </c>
      <c r="H46" s="885"/>
      <c r="I46" s="886" t="s">
        <v>2728</v>
      </c>
      <c r="J46" s="887"/>
      <c r="K46" s="1038">
        <v>59</v>
      </c>
      <c r="L46" s="889"/>
      <c r="M46" s="889">
        <v>25.19</v>
      </c>
      <c r="N46" s="889"/>
      <c r="O46" s="889">
        <v>31.5</v>
      </c>
      <c r="P46" s="889"/>
      <c r="Q46" s="877">
        <v>19.8</v>
      </c>
      <c r="R46" s="877"/>
      <c r="S46" s="1039">
        <f t="shared" si="2"/>
        <v>0.20031746031746028</v>
      </c>
      <c r="T46" s="891"/>
      <c r="U46" s="877">
        <v>39.5</v>
      </c>
      <c r="V46" s="875"/>
      <c r="W46" s="891"/>
      <c r="X46" s="891">
        <v>39.5</v>
      </c>
      <c r="Y46" s="889"/>
      <c r="Z46" s="885"/>
      <c r="AA46" s="1028">
        <f t="shared" si="3"/>
        <v>7.2817690000000006</v>
      </c>
      <c r="AB46" s="1040"/>
      <c r="AC46" s="1041"/>
      <c r="AD46" s="1041"/>
      <c r="AE46" s="1041"/>
      <c r="AF46" s="1041"/>
      <c r="AG46" s="1042"/>
      <c r="AH46" s="1043"/>
      <c r="AI46" s="1043"/>
      <c r="AJ46" s="1043"/>
      <c r="AK46" s="1043"/>
      <c r="AL46" s="1043"/>
      <c r="AM46" s="1044"/>
      <c r="AN46" s="1044"/>
      <c r="AO46" s="1044"/>
      <c r="AP46" s="1044"/>
      <c r="AQ46" s="1044"/>
      <c r="AR46" s="1044"/>
      <c r="AS46" s="1044"/>
      <c r="AT46" s="1044"/>
      <c r="AU46" s="1044"/>
      <c r="AV46" s="1044"/>
      <c r="AW46" s="1044"/>
      <c r="AX46" s="1044"/>
      <c r="AY46" s="1044"/>
      <c r="AZ46" s="1044"/>
      <c r="BA46" s="1044"/>
      <c r="BB46" s="1044"/>
      <c r="BC46" s="1044"/>
      <c r="BD46" s="1044"/>
      <c r="BE46" s="1044"/>
      <c r="BF46" s="1044"/>
      <c r="BG46" s="1044"/>
      <c r="BH46" s="1044"/>
      <c r="BI46" s="1044"/>
      <c r="BJ46" s="1044"/>
      <c r="BK46" s="1044"/>
      <c r="BL46" s="1044"/>
      <c r="BM46" s="1044"/>
      <c r="BN46" s="1044"/>
      <c r="BO46" s="1044"/>
      <c r="BP46" s="1044"/>
      <c r="BQ46" s="1044"/>
      <c r="BR46" s="1044"/>
      <c r="BS46" s="1044"/>
      <c r="BT46" s="1044"/>
      <c r="BU46" s="1044"/>
      <c r="BV46" s="1044"/>
      <c r="BW46" s="1044"/>
      <c r="BX46" s="1044"/>
      <c r="BY46" s="1044"/>
      <c r="BZ46" s="1044"/>
      <c r="CA46" s="1044"/>
      <c r="CB46" s="1044"/>
      <c r="CC46" s="1044"/>
      <c r="CD46" s="1044"/>
      <c r="CE46" s="1044"/>
      <c r="CF46" s="1044"/>
      <c r="CG46" s="1044"/>
      <c r="CH46" s="1044"/>
      <c r="CI46" s="1044"/>
      <c r="CJ46" s="1044"/>
      <c r="CK46" s="1044"/>
      <c r="CL46" s="1044"/>
      <c r="CM46" s="1044"/>
      <c r="CN46" s="1044"/>
      <c r="CO46" s="1044"/>
      <c r="CP46" s="1044"/>
      <c r="CQ46" s="1044"/>
      <c r="CR46" s="1044"/>
      <c r="CS46" s="1044"/>
      <c r="CT46" s="1044"/>
      <c r="CU46" s="1044"/>
      <c r="CV46" s="1044"/>
      <c r="CW46" s="1044"/>
      <c r="CX46" s="1044"/>
      <c r="CY46" s="1044"/>
      <c r="CZ46" s="1044"/>
      <c r="DA46" s="1044"/>
      <c r="DB46" s="1044"/>
      <c r="DC46" s="1044"/>
      <c r="DD46" s="1044"/>
      <c r="DE46" s="1044"/>
      <c r="DF46" s="1044"/>
      <c r="DG46" s="1044"/>
      <c r="DH46" s="1044"/>
      <c r="DI46" s="1044"/>
      <c r="DJ46" s="1044"/>
      <c r="DK46" s="1044"/>
      <c r="DL46" s="1044"/>
      <c r="DM46" s="1044"/>
      <c r="DN46" s="1044"/>
      <c r="DO46" s="1044"/>
      <c r="DP46" s="1044"/>
      <c r="DQ46" s="1044"/>
      <c r="DR46" s="1044"/>
      <c r="DS46" s="1044"/>
      <c r="DT46" s="1044"/>
      <c r="DU46" s="1044"/>
      <c r="DV46" s="1044"/>
      <c r="DW46" s="1044"/>
      <c r="DX46" s="1044"/>
      <c r="DY46" s="1044"/>
      <c r="DZ46" s="1044"/>
      <c r="EA46" s="1044"/>
      <c r="EB46" s="1044"/>
      <c r="EC46" s="1044"/>
      <c r="ED46" s="1044"/>
      <c r="EE46" s="1044"/>
      <c r="EF46" s="1044"/>
      <c r="EG46" s="1044"/>
      <c r="EH46" s="1044"/>
      <c r="EI46" s="1044"/>
      <c r="EJ46" s="1044"/>
      <c r="EK46" s="1044"/>
      <c r="EL46" s="1044"/>
      <c r="EM46" s="1044"/>
      <c r="EN46" s="1044"/>
      <c r="EO46" s="1044"/>
      <c r="EP46" s="1044"/>
      <c r="EQ46" s="1044"/>
      <c r="ER46" s="1044"/>
      <c r="ES46" s="1044"/>
      <c r="ET46" s="1044"/>
      <c r="EU46" s="1044"/>
      <c r="EV46" s="1044"/>
      <c r="EW46" s="1044"/>
      <c r="EX46" s="1044"/>
      <c r="EY46" s="1044"/>
      <c r="EZ46" s="1044"/>
      <c r="FA46" s="1044"/>
      <c r="FB46" s="1044"/>
      <c r="FC46" s="1044"/>
      <c r="FD46" s="1044"/>
      <c r="FE46" s="1044"/>
      <c r="FF46" s="1044"/>
      <c r="FG46" s="1044"/>
      <c r="FH46" s="1044"/>
      <c r="FI46" s="1044"/>
      <c r="FJ46" s="1044"/>
      <c r="FK46" s="1044"/>
      <c r="FL46" s="1044"/>
      <c r="FM46" s="1044"/>
      <c r="FN46" s="1044"/>
      <c r="FO46" s="1044"/>
      <c r="FP46" s="1044"/>
      <c r="FQ46" s="1044"/>
      <c r="FR46" s="1044"/>
      <c r="FS46" s="1044"/>
      <c r="FT46" s="1044"/>
      <c r="FU46" s="1044"/>
      <c r="FV46" s="1044"/>
      <c r="FW46" s="1044"/>
      <c r="FX46" s="1044"/>
      <c r="FY46" s="1044"/>
      <c r="FZ46" s="1044"/>
      <c r="GA46" s="1044"/>
      <c r="GB46" s="1044"/>
      <c r="GC46" s="1044"/>
      <c r="GD46" s="1044"/>
      <c r="GE46" s="1044"/>
      <c r="GF46" s="1044"/>
      <c r="GG46" s="1044"/>
      <c r="GH46" s="1044"/>
      <c r="GI46" s="1044"/>
      <c r="GJ46" s="1044"/>
      <c r="GK46" s="1044"/>
      <c r="GL46" s="1044"/>
      <c r="GM46" s="1044"/>
      <c r="GN46" s="1044"/>
      <c r="GO46" s="1044"/>
      <c r="GP46" s="1044"/>
      <c r="GQ46" s="1044"/>
      <c r="GR46" s="1044"/>
      <c r="GS46" s="1044"/>
      <c r="GT46" s="1044"/>
      <c r="GU46" s="1044"/>
      <c r="GV46" s="1044"/>
      <c r="GW46" s="1044"/>
      <c r="GX46" s="1044"/>
      <c r="GY46" s="1044"/>
      <c r="GZ46" s="1044"/>
      <c r="HA46" s="1044"/>
      <c r="HB46" s="1044"/>
      <c r="HC46" s="1044"/>
      <c r="HD46" s="1044"/>
      <c r="HE46" s="1044"/>
      <c r="HF46" s="1044"/>
      <c r="HG46" s="1044"/>
      <c r="HH46" s="1044"/>
      <c r="HI46" s="1044"/>
      <c r="HJ46" s="1044"/>
      <c r="HK46" s="1044"/>
      <c r="HL46" s="1044"/>
      <c r="HM46" s="1044"/>
      <c r="HN46" s="1044"/>
      <c r="HO46" s="1044"/>
      <c r="HP46" s="1044"/>
      <c r="HQ46" s="1044"/>
      <c r="HR46" s="1044"/>
      <c r="HS46" s="1044"/>
      <c r="HT46" s="1044"/>
      <c r="HU46" s="1044"/>
      <c r="HV46" s="1044"/>
      <c r="HW46" s="1044"/>
      <c r="HX46" s="1044"/>
      <c r="HY46" s="1044"/>
      <c r="HZ46" s="1044"/>
      <c r="IA46" s="1044"/>
      <c r="IB46" s="1044"/>
      <c r="IC46" s="1044"/>
      <c r="ID46" s="1044"/>
      <c r="IE46" s="1044"/>
      <c r="IF46" s="1044"/>
      <c r="IG46" s="1044"/>
      <c r="IH46" s="1044"/>
      <c r="II46" s="1044"/>
      <c r="IJ46" s="1044"/>
      <c r="IK46" s="1044"/>
      <c r="IL46" s="1044"/>
      <c r="IM46" s="1044"/>
      <c r="IN46" s="1044"/>
      <c r="IO46" s="1044"/>
      <c r="IP46" s="1044"/>
      <c r="IQ46" s="1044"/>
      <c r="IR46" s="1044"/>
      <c r="IS46" s="1044"/>
      <c r="IT46" s="1044"/>
      <c r="IU46" s="1044"/>
      <c r="IV46" s="1044"/>
    </row>
    <row r="47" spans="1:256" s="391" customFormat="1" ht="16.5" customHeight="1">
      <c r="A47" s="1035" t="s">
        <v>887</v>
      </c>
      <c r="B47" s="1023">
        <v>17</v>
      </c>
      <c r="C47" s="1036" t="s">
        <v>2627</v>
      </c>
      <c r="D47" s="1025"/>
      <c r="E47" s="1037" t="s">
        <v>2726</v>
      </c>
      <c r="F47" s="885" t="s">
        <v>39</v>
      </c>
      <c r="G47" s="885" t="s">
        <v>2729</v>
      </c>
      <c r="H47" s="885"/>
      <c r="I47" s="886" t="s">
        <v>2730</v>
      </c>
      <c r="J47" s="887"/>
      <c r="K47" s="1038">
        <v>59</v>
      </c>
      <c r="L47" s="889"/>
      <c r="M47" s="889">
        <v>25.19</v>
      </c>
      <c r="N47" s="889"/>
      <c r="O47" s="889">
        <v>31.5</v>
      </c>
      <c r="P47" s="889"/>
      <c r="Q47" s="877">
        <v>19.8</v>
      </c>
      <c r="R47" s="877"/>
      <c r="S47" s="1039">
        <f t="shared" si="2"/>
        <v>0.20031746031746028</v>
      </c>
      <c r="T47" s="891"/>
      <c r="U47" s="877">
        <v>39.5</v>
      </c>
      <c r="V47" s="875"/>
      <c r="W47" s="891"/>
      <c r="X47" s="891">
        <v>39.5</v>
      </c>
      <c r="Y47" s="889"/>
      <c r="Z47" s="885"/>
      <c r="AA47" s="1028">
        <f t="shared" si="3"/>
        <v>7.2817690000000006</v>
      </c>
      <c r="AB47" s="1040"/>
      <c r="AC47" s="1041"/>
      <c r="AD47" s="1041"/>
      <c r="AE47" s="1041"/>
      <c r="AF47" s="1041"/>
      <c r="AG47" s="1042"/>
      <c r="AH47" s="1043"/>
      <c r="AI47" s="1043"/>
      <c r="AJ47" s="1043"/>
      <c r="AK47" s="1043"/>
      <c r="AL47" s="1043"/>
      <c r="AM47" s="1044"/>
      <c r="AN47" s="1044"/>
      <c r="AO47" s="1044"/>
      <c r="AP47" s="1044"/>
      <c r="AQ47" s="1044"/>
      <c r="AR47" s="1044"/>
      <c r="AS47" s="1044"/>
      <c r="AT47" s="1044"/>
      <c r="AU47" s="1044"/>
      <c r="AV47" s="1044"/>
      <c r="AW47" s="1044"/>
      <c r="AX47" s="1044"/>
      <c r="AY47" s="1044"/>
      <c r="AZ47" s="1044"/>
      <c r="BA47" s="1044"/>
      <c r="BB47" s="1044"/>
      <c r="BC47" s="1044"/>
      <c r="BD47" s="1044"/>
      <c r="BE47" s="1044"/>
      <c r="BF47" s="1044"/>
      <c r="BG47" s="1044"/>
      <c r="BH47" s="1044"/>
      <c r="BI47" s="1044"/>
      <c r="BJ47" s="1044"/>
      <c r="BK47" s="1044"/>
      <c r="BL47" s="1044"/>
      <c r="BM47" s="1044"/>
      <c r="BN47" s="1044"/>
      <c r="BO47" s="1044"/>
      <c r="BP47" s="1044"/>
      <c r="BQ47" s="1044"/>
      <c r="BR47" s="1044"/>
      <c r="BS47" s="1044"/>
      <c r="BT47" s="1044"/>
      <c r="BU47" s="1044"/>
      <c r="BV47" s="1044"/>
      <c r="BW47" s="1044"/>
      <c r="BX47" s="1044"/>
      <c r="BY47" s="1044"/>
      <c r="BZ47" s="1044"/>
      <c r="CA47" s="1044"/>
      <c r="CB47" s="1044"/>
      <c r="CC47" s="1044"/>
      <c r="CD47" s="1044"/>
      <c r="CE47" s="1044"/>
      <c r="CF47" s="1044"/>
      <c r="CG47" s="1044"/>
      <c r="CH47" s="1044"/>
      <c r="CI47" s="1044"/>
      <c r="CJ47" s="1044"/>
      <c r="CK47" s="1044"/>
      <c r="CL47" s="1044"/>
      <c r="CM47" s="1044"/>
      <c r="CN47" s="1044"/>
      <c r="CO47" s="1044"/>
      <c r="CP47" s="1044"/>
      <c r="CQ47" s="1044"/>
      <c r="CR47" s="1044"/>
      <c r="CS47" s="1044"/>
      <c r="CT47" s="1044"/>
      <c r="CU47" s="1044"/>
      <c r="CV47" s="1044"/>
      <c r="CW47" s="1044"/>
      <c r="CX47" s="1044"/>
      <c r="CY47" s="1044"/>
      <c r="CZ47" s="1044"/>
      <c r="DA47" s="1044"/>
      <c r="DB47" s="1044"/>
      <c r="DC47" s="1044"/>
      <c r="DD47" s="1044"/>
      <c r="DE47" s="1044"/>
      <c r="DF47" s="1044"/>
      <c r="DG47" s="1044"/>
      <c r="DH47" s="1044"/>
      <c r="DI47" s="1044"/>
      <c r="DJ47" s="1044"/>
      <c r="DK47" s="1044"/>
      <c r="DL47" s="1044"/>
      <c r="DM47" s="1044"/>
      <c r="DN47" s="1044"/>
      <c r="DO47" s="1044"/>
      <c r="DP47" s="1044"/>
      <c r="DQ47" s="1044"/>
      <c r="DR47" s="1044"/>
      <c r="DS47" s="1044"/>
      <c r="DT47" s="1044"/>
      <c r="DU47" s="1044"/>
      <c r="DV47" s="1044"/>
      <c r="DW47" s="1044"/>
      <c r="DX47" s="1044"/>
      <c r="DY47" s="1044"/>
      <c r="DZ47" s="1044"/>
      <c r="EA47" s="1044"/>
      <c r="EB47" s="1044"/>
      <c r="EC47" s="1044"/>
      <c r="ED47" s="1044"/>
      <c r="EE47" s="1044"/>
      <c r="EF47" s="1044"/>
      <c r="EG47" s="1044"/>
      <c r="EH47" s="1044"/>
      <c r="EI47" s="1044"/>
      <c r="EJ47" s="1044"/>
      <c r="EK47" s="1044"/>
      <c r="EL47" s="1044"/>
      <c r="EM47" s="1044"/>
      <c r="EN47" s="1044"/>
      <c r="EO47" s="1044"/>
      <c r="EP47" s="1044"/>
      <c r="EQ47" s="1044"/>
      <c r="ER47" s="1044"/>
      <c r="ES47" s="1044"/>
      <c r="ET47" s="1044"/>
      <c r="EU47" s="1044"/>
      <c r="EV47" s="1044"/>
      <c r="EW47" s="1044"/>
      <c r="EX47" s="1044"/>
      <c r="EY47" s="1044"/>
      <c r="EZ47" s="1044"/>
      <c r="FA47" s="1044"/>
      <c r="FB47" s="1044"/>
      <c r="FC47" s="1044"/>
      <c r="FD47" s="1044"/>
      <c r="FE47" s="1044"/>
      <c r="FF47" s="1044"/>
      <c r="FG47" s="1044"/>
      <c r="FH47" s="1044"/>
      <c r="FI47" s="1044"/>
      <c r="FJ47" s="1044"/>
      <c r="FK47" s="1044"/>
      <c r="FL47" s="1044"/>
      <c r="FM47" s="1044"/>
      <c r="FN47" s="1044"/>
      <c r="FO47" s="1044"/>
      <c r="FP47" s="1044"/>
      <c r="FQ47" s="1044"/>
      <c r="FR47" s="1044"/>
      <c r="FS47" s="1044"/>
      <c r="FT47" s="1044"/>
      <c r="FU47" s="1044"/>
      <c r="FV47" s="1044"/>
      <c r="FW47" s="1044"/>
      <c r="FX47" s="1044"/>
      <c r="FY47" s="1044"/>
      <c r="FZ47" s="1044"/>
      <c r="GA47" s="1044"/>
      <c r="GB47" s="1044"/>
      <c r="GC47" s="1044"/>
      <c r="GD47" s="1044"/>
      <c r="GE47" s="1044"/>
      <c r="GF47" s="1044"/>
      <c r="GG47" s="1044"/>
      <c r="GH47" s="1044"/>
      <c r="GI47" s="1044"/>
      <c r="GJ47" s="1044"/>
      <c r="GK47" s="1044"/>
      <c r="GL47" s="1044"/>
      <c r="GM47" s="1044"/>
      <c r="GN47" s="1044"/>
      <c r="GO47" s="1044"/>
      <c r="GP47" s="1044"/>
      <c r="GQ47" s="1044"/>
      <c r="GR47" s="1044"/>
      <c r="GS47" s="1044"/>
      <c r="GT47" s="1044"/>
      <c r="GU47" s="1044"/>
      <c r="GV47" s="1044"/>
      <c r="GW47" s="1044"/>
      <c r="GX47" s="1044"/>
      <c r="GY47" s="1044"/>
      <c r="GZ47" s="1044"/>
      <c r="HA47" s="1044"/>
      <c r="HB47" s="1044"/>
      <c r="HC47" s="1044"/>
      <c r="HD47" s="1044"/>
      <c r="HE47" s="1044"/>
      <c r="HF47" s="1044"/>
      <c r="HG47" s="1044"/>
      <c r="HH47" s="1044"/>
      <c r="HI47" s="1044"/>
      <c r="HJ47" s="1044"/>
      <c r="HK47" s="1044"/>
      <c r="HL47" s="1044"/>
      <c r="HM47" s="1044"/>
      <c r="HN47" s="1044"/>
      <c r="HO47" s="1044"/>
      <c r="HP47" s="1044"/>
      <c r="HQ47" s="1044"/>
      <c r="HR47" s="1044"/>
      <c r="HS47" s="1044"/>
      <c r="HT47" s="1044"/>
      <c r="HU47" s="1044"/>
      <c r="HV47" s="1044"/>
      <c r="HW47" s="1044"/>
      <c r="HX47" s="1044"/>
      <c r="HY47" s="1044"/>
      <c r="HZ47" s="1044"/>
      <c r="IA47" s="1044"/>
      <c r="IB47" s="1044"/>
      <c r="IC47" s="1044"/>
      <c r="ID47" s="1044"/>
      <c r="IE47" s="1044"/>
      <c r="IF47" s="1044"/>
      <c r="IG47" s="1044"/>
      <c r="IH47" s="1044"/>
      <c r="II47" s="1044"/>
      <c r="IJ47" s="1044"/>
      <c r="IK47" s="1044"/>
      <c r="IL47" s="1044"/>
      <c r="IM47" s="1044"/>
      <c r="IN47" s="1044"/>
      <c r="IO47" s="1044"/>
      <c r="IP47" s="1044"/>
      <c r="IQ47" s="1044"/>
      <c r="IR47" s="1044"/>
      <c r="IS47" s="1044"/>
      <c r="IT47" s="1044"/>
      <c r="IU47" s="1044"/>
      <c r="IV47" s="1044"/>
    </row>
    <row r="48" spans="1:256" s="391" customFormat="1" ht="16.5" customHeight="1">
      <c r="A48" s="1035" t="s">
        <v>887</v>
      </c>
      <c r="B48" s="1023">
        <v>18</v>
      </c>
      <c r="C48" s="1036" t="s">
        <v>2627</v>
      </c>
      <c r="D48" s="1025"/>
      <c r="E48" s="1037" t="s">
        <v>2726</v>
      </c>
      <c r="F48" s="885" t="s">
        <v>39</v>
      </c>
      <c r="G48" s="885" t="s">
        <v>2731</v>
      </c>
      <c r="H48" s="885"/>
      <c r="I48" s="886" t="s">
        <v>2732</v>
      </c>
      <c r="J48" s="887"/>
      <c r="K48" s="1038">
        <v>30</v>
      </c>
      <c r="L48" s="889"/>
      <c r="M48" s="889">
        <v>25.19</v>
      </c>
      <c r="N48" s="889"/>
      <c r="O48" s="889">
        <v>31.5</v>
      </c>
      <c r="P48" s="889"/>
      <c r="Q48" s="877">
        <v>19.8</v>
      </c>
      <c r="R48" s="877"/>
      <c r="S48" s="1039">
        <f t="shared" si="2"/>
        <v>0.20031746031746028</v>
      </c>
      <c r="T48" s="891"/>
      <c r="U48" s="877">
        <v>39.5</v>
      </c>
      <c r="V48" s="875"/>
      <c r="W48" s="891"/>
      <c r="X48" s="891">
        <v>39.5</v>
      </c>
      <c r="Y48" s="889"/>
      <c r="Z48" s="885"/>
      <c r="AA48" s="1028">
        <f t="shared" si="3"/>
        <v>7.2817690000000006</v>
      </c>
      <c r="AB48" s="1040"/>
      <c r="AC48" s="1041"/>
      <c r="AD48" s="1041"/>
      <c r="AE48" s="1041"/>
      <c r="AF48" s="1041"/>
      <c r="AG48" s="1042"/>
      <c r="AH48" s="1043"/>
      <c r="AI48" s="1043"/>
      <c r="AJ48" s="1043"/>
      <c r="AK48" s="1043"/>
      <c r="AL48" s="1043"/>
      <c r="AM48" s="1044"/>
      <c r="AN48" s="1044"/>
      <c r="AO48" s="1044"/>
      <c r="AP48" s="1044"/>
      <c r="AQ48" s="1044"/>
      <c r="AR48" s="1044"/>
      <c r="AS48" s="1044"/>
      <c r="AT48" s="1044"/>
      <c r="AU48" s="1044"/>
      <c r="AV48" s="1044"/>
      <c r="AW48" s="1044"/>
      <c r="AX48" s="1044"/>
      <c r="AY48" s="1044"/>
      <c r="AZ48" s="1044"/>
      <c r="BA48" s="1044"/>
      <c r="BB48" s="1044"/>
      <c r="BC48" s="1044"/>
      <c r="BD48" s="1044"/>
      <c r="BE48" s="1044"/>
      <c r="BF48" s="1044"/>
      <c r="BG48" s="1044"/>
      <c r="BH48" s="1044"/>
      <c r="BI48" s="1044"/>
      <c r="BJ48" s="1044"/>
      <c r="BK48" s="1044"/>
      <c r="BL48" s="1044"/>
      <c r="BM48" s="1044"/>
      <c r="BN48" s="1044"/>
      <c r="BO48" s="1044"/>
      <c r="BP48" s="1044"/>
      <c r="BQ48" s="1044"/>
      <c r="BR48" s="1044"/>
      <c r="BS48" s="1044"/>
      <c r="BT48" s="1044"/>
      <c r="BU48" s="1044"/>
      <c r="BV48" s="1044"/>
      <c r="BW48" s="1044"/>
      <c r="BX48" s="1044"/>
      <c r="BY48" s="1044"/>
      <c r="BZ48" s="1044"/>
      <c r="CA48" s="1044"/>
      <c r="CB48" s="1044"/>
      <c r="CC48" s="1044"/>
      <c r="CD48" s="1044"/>
      <c r="CE48" s="1044"/>
      <c r="CF48" s="1044"/>
      <c r="CG48" s="1044"/>
      <c r="CH48" s="1044"/>
      <c r="CI48" s="1044"/>
      <c r="CJ48" s="1044"/>
      <c r="CK48" s="1044"/>
      <c r="CL48" s="1044"/>
      <c r="CM48" s="1044"/>
      <c r="CN48" s="1044"/>
      <c r="CO48" s="1044"/>
      <c r="CP48" s="1044"/>
      <c r="CQ48" s="1044"/>
      <c r="CR48" s="1044"/>
      <c r="CS48" s="1044"/>
      <c r="CT48" s="1044"/>
      <c r="CU48" s="1044"/>
      <c r="CV48" s="1044"/>
      <c r="CW48" s="1044"/>
      <c r="CX48" s="1044"/>
      <c r="CY48" s="1044"/>
      <c r="CZ48" s="1044"/>
      <c r="DA48" s="1044"/>
      <c r="DB48" s="1044"/>
      <c r="DC48" s="1044"/>
      <c r="DD48" s="1044"/>
      <c r="DE48" s="1044"/>
      <c r="DF48" s="1044"/>
      <c r="DG48" s="1044"/>
      <c r="DH48" s="1044"/>
      <c r="DI48" s="1044"/>
      <c r="DJ48" s="1044"/>
      <c r="DK48" s="1044"/>
      <c r="DL48" s="1044"/>
      <c r="DM48" s="1044"/>
      <c r="DN48" s="1044"/>
      <c r="DO48" s="1044"/>
      <c r="DP48" s="1044"/>
      <c r="DQ48" s="1044"/>
      <c r="DR48" s="1044"/>
      <c r="DS48" s="1044"/>
      <c r="DT48" s="1044"/>
      <c r="DU48" s="1044"/>
      <c r="DV48" s="1044"/>
      <c r="DW48" s="1044"/>
      <c r="DX48" s="1044"/>
      <c r="DY48" s="1044"/>
      <c r="DZ48" s="1044"/>
      <c r="EA48" s="1044"/>
      <c r="EB48" s="1044"/>
      <c r="EC48" s="1044"/>
      <c r="ED48" s="1044"/>
      <c r="EE48" s="1044"/>
      <c r="EF48" s="1044"/>
      <c r="EG48" s="1044"/>
      <c r="EH48" s="1044"/>
      <c r="EI48" s="1044"/>
      <c r="EJ48" s="1044"/>
      <c r="EK48" s="1044"/>
      <c r="EL48" s="1044"/>
      <c r="EM48" s="1044"/>
      <c r="EN48" s="1044"/>
      <c r="EO48" s="1044"/>
      <c r="EP48" s="1044"/>
      <c r="EQ48" s="1044"/>
      <c r="ER48" s="1044"/>
      <c r="ES48" s="1044"/>
      <c r="ET48" s="1044"/>
      <c r="EU48" s="1044"/>
      <c r="EV48" s="1044"/>
      <c r="EW48" s="1044"/>
      <c r="EX48" s="1044"/>
      <c r="EY48" s="1044"/>
      <c r="EZ48" s="1044"/>
      <c r="FA48" s="1044"/>
      <c r="FB48" s="1044"/>
      <c r="FC48" s="1044"/>
      <c r="FD48" s="1044"/>
      <c r="FE48" s="1044"/>
      <c r="FF48" s="1044"/>
      <c r="FG48" s="1044"/>
      <c r="FH48" s="1044"/>
      <c r="FI48" s="1044"/>
      <c r="FJ48" s="1044"/>
      <c r="FK48" s="1044"/>
      <c r="FL48" s="1044"/>
      <c r="FM48" s="1044"/>
      <c r="FN48" s="1044"/>
      <c r="FO48" s="1044"/>
      <c r="FP48" s="1044"/>
      <c r="FQ48" s="1044"/>
      <c r="FR48" s="1044"/>
      <c r="FS48" s="1044"/>
      <c r="FT48" s="1044"/>
      <c r="FU48" s="1044"/>
      <c r="FV48" s="1044"/>
      <c r="FW48" s="1044"/>
      <c r="FX48" s="1044"/>
      <c r="FY48" s="1044"/>
      <c r="FZ48" s="1044"/>
      <c r="GA48" s="1044"/>
      <c r="GB48" s="1044"/>
      <c r="GC48" s="1044"/>
      <c r="GD48" s="1044"/>
      <c r="GE48" s="1044"/>
      <c r="GF48" s="1044"/>
      <c r="GG48" s="1044"/>
      <c r="GH48" s="1044"/>
      <c r="GI48" s="1044"/>
      <c r="GJ48" s="1044"/>
      <c r="GK48" s="1044"/>
      <c r="GL48" s="1044"/>
      <c r="GM48" s="1044"/>
      <c r="GN48" s="1044"/>
      <c r="GO48" s="1044"/>
      <c r="GP48" s="1044"/>
      <c r="GQ48" s="1044"/>
      <c r="GR48" s="1044"/>
      <c r="GS48" s="1044"/>
      <c r="GT48" s="1044"/>
      <c r="GU48" s="1044"/>
      <c r="GV48" s="1044"/>
      <c r="GW48" s="1044"/>
      <c r="GX48" s="1044"/>
      <c r="GY48" s="1044"/>
      <c r="GZ48" s="1044"/>
      <c r="HA48" s="1044"/>
      <c r="HB48" s="1044"/>
      <c r="HC48" s="1044"/>
      <c r="HD48" s="1044"/>
      <c r="HE48" s="1044"/>
      <c r="HF48" s="1044"/>
      <c r="HG48" s="1044"/>
      <c r="HH48" s="1044"/>
      <c r="HI48" s="1044"/>
      <c r="HJ48" s="1044"/>
      <c r="HK48" s="1044"/>
      <c r="HL48" s="1044"/>
      <c r="HM48" s="1044"/>
      <c r="HN48" s="1044"/>
      <c r="HO48" s="1044"/>
      <c r="HP48" s="1044"/>
      <c r="HQ48" s="1044"/>
      <c r="HR48" s="1044"/>
      <c r="HS48" s="1044"/>
      <c r="HT48" s="1044"/>
      <c r="HU48" s="1044"/>
      <c r="HV48" s="1044"/>
      <c r="HW48" s="1044"/>
      <c r="HX48" s="1044"/>
      <c r="HY48" s="1044"/>
      <c r="HZ48" s="1044"/>
      <c r="IA48" s="1044"/>
      <c r="IB48" s="1044"/>
      <c r="IC48" s="1044"/>
      <c r="ID48" s="1044"/>
      <c r="IE48" s="1044"/>
      <c r="IF48" s="1044"/>
      <c r="IG48" s="1044"/>
      <c r="IH48" s="1044"/>
      <c r="II48" s="1044"/>
      <c r="IJ48" s="1044"/>
      <c r="IK48" s="1044"/>
      <c r="IL48" s="1044"/>
      <c r="IM48" s="1044"/>
      <c r="IN48" s="1044"/>
      <c r="IO48" s="1044"/>
      <c r="IP48" s="1044"/>
      <c r="IQ48" s="1044"/>
      <c r="IR48" s="1044"/>
      <c r="IS48" s="1044"/>
      <c r="IT48" s="1044"/>
      <c r="IU48" s="1044"/>
      <c r="IV48" s="1044"/>
    </row>
    <row r="49" spans="1:256" s="391" customFormat="1" ht="16.5" customHeight="1">
      <c r="A49" s="1046" t="s">
        <v>2733</v>
      </c>
      <c r="B49" s="1047"/>
      <c r="C49" s="1048"/>
      <c r="D49" s="1049"/>
      <c r="E49" s="1048"/>
      <c r="F49" s="894"/>
      <c r="G49" s="894"/>
      <c r="H49" s="894"/>
      <c r="I49" s="1050"/>
      <c r="J49" s="1051"/>
      <c r="K49" s="1052"/>
      <c r="L49" s="1053"/>
      <c r="M49" s="1053"/>
      <c r="N49" s="1053"/>
      <c r="O49" s="1053"/>
      <c r="P49" s="1053"/>
      <c r="Q49" s="1054"/>
      <c r="R49" s="1054"/>
      <c r="S49" s="1055"/>
      <c r="T49" s="1056"/>
      <c r="U49" s="1054"/>
      <c r="V49" s="1057"/>
      <c r="W49" s="1056"/>
      <c r="X49" s="1056"/>
      <c r="Y49" s="1053"/>
      <c r="Z49" s="894"/>
      <c r="AA49" s="1058"/>
      <c r="AB49" s="1059"/>
      <c r="AC49" s="1044"/>
      <c r="AD49" s="1044"/>
      <c r="AE49" s="1044"/>
      <c r="AF49" s="1044"/>
      <c r="AG49" s="1044"/>
      <c r="AH49" s="1060"/>
      <c r="AI49" s="1060"/>
      <c r="AJ49" s="1060"/>
      <c r="AK49" s="1060"/>
      <c r="AL49" s="1060"/>
      <c r="AM49" s="1044"/>
      <c r="AN49" s="1044"/>
      <c r="AO49" s="1044"/>
      <c r="AP49" s="1044"/>
      <c r="AQ49" s="1044"/>
      <c r="AR49" s="1044"/>
      <c r="AS49" s="1044"/>
      <c r="AT49" s="1044"/>
      <c r="AU49" s="1044"/>
      <c r="AV49" s="1044"/>
      <c r="AW49" s="1044"/>
      <c r="AX49" s="1044"/>
      <c r="AY49" s="1044"/>
      <c r="AZ49" s="1044"/>
      <c r="BA49" s="1044"/>
      <c r="BB49" s="1044"/>
      <c r="BC49" s="1044"/>
      <c r="BD49" s="1044"/>
      <c r="BE49" s="1044"/>
      <c r="BF49" s="1044"/>
      <c r="BG49" s="1044"/>
      <c r="BH49" s="1044"/>
      <c r="BI49" s="1044"/>
      <c r="BJ49" s="1044"/>
      <c r="BK49" s="1044"/>
      <c r="BL49" s="1044"/>
      <c r="BM49" s="1044"/>
      <c r="BN49" s="1044"/>
      <c r="BO49" s="1044"/>
      <c r="BP49" s="1044"/>
      <c r="BQ49" s="1044"/>
      <c r="BR49" s="1044"/>
      <c r="BS49" s="1044"/>
      <c r="BT49" s="1044"/>
      <c r="BU49" s="1044"/>
      <c r="BV49" s="1044"/>
      <c r="BW49" s="1044"/>
      <c r="BX49" s="1044"/>
      <c r="BY49" s="1044"/>
      <c r="BZ49" s="1044"/>
      <c r="CA49" s="1044"/>
      <c r="CB49" s="1044"/>
      <c r="CC49" s="1044"/>
      <c r="CD49" s="1044"/>
      <c r="CE49" s="1044"/>
      <c r="CF49" s="1044"/>
      <c r="CG49" s="1044"/>
      <c r="CH49" s="1044"/>
      <c r="CI49" s="1044"/>
      <c r="CJ49" s="1044"/>
      <c r="CK49" s="1044"/>
      <c r="CL49" s="1044"/>
      <c r="CM49" s="1044"/>
      <c r="CN49" s="1044"/>
      <c r="CO49" s="1044"/>
      <c r="CP49" s="1044"/>
      <c r="CQ49" s="1044"/>
      <c r="CR49" s="1044"/>
      <c r="CS49" s="1044"/>
      <c r="CT49" s="1044"/>
      <c r="CU49" s="1044"/>
      <c r="CV49" s="1044"/>
      <c r="CW49" s="1044"/>
      <c r="CX49" s="1044"/>
      <c r="CY49" s="1044"/>
      <c r="CZ49" s="1044"/>
      <c r="DA49" s="1044"/>
      <c r="DB49" s="1044"/>
      <c r="DC49" s="1044"/>
      <c r="DD49" s="1044"/>
      <c r="DE49" s="1044"/>
      <c r="DF49" s="1044"/>
      <c r="DG49" s="1044"/>
      <c r="DH49" s="1044"/>
      <c r="DI49" s="1044"/>
      <c r="DJ49" s="1044"/>
      <c r="DK49" s="1044"/>
      <c r="DL49" s="1044"/>
      <c r="DM49" s="1044"/>
      <c r="DN49" s="1044"/>
      <c r="DO49" s="1044"/>
      <c r="DP49" s="1044"/>
      <c r="DQ49" s="1044"/>
      <c r="DR49" s="1044"/>
      <c r="DS49" s="1044"/>
      <c r="DT49" s="1044"/>
      <c r="DU49" s="1044"/>
      <c r="DV49" s="1044"/>
      <c r="DW49" s="1044"/>
      <c r="DX49" s="1044"/>
      <c r="DY49" s="1044"/>
      <c r="DZ49" s="1044"/>
      <c r="EA49" s="1044"/>
      <c r="EB49" s="1044"/>
      <c r="EC49" s="1044"/>
      <c r="ED49" s="1044"/>
      <c r="EE49" s="1044"/>
      <c r="EF49" s="1044"/>
      <c r="EG49" s="1044"/>
      <c r="EH49" s="1044"/>
      <c r="EI49" s="1044"/>
      <c r="EJ49" s="1044"/>
      <c r="EK49" s="1044"/>
      <c r="EL49" s="1044"/>
      <c r="EM49" s="1044"/>
      <c r="EN49" s="1044"/>
      <c r="EO49" s="1044"/>
      <c r="EP49" s="1044"/>
      <c r="EQ49" s="1044"/>
      <c r="ER49" s="1044"/>
      <c r="ES49" s="1044"/>
      <c r="ET49" s="1044"/>
      <c r="EU49" s="1044"/>
      <c r="EV49" s="1044"/>
      <c r="EW49" s="1044"/>
      <c r="EX49" s="1044"/>
      <c r="EY49" s="1044"/>
      <c r="EZ49" s="1044"/>
      <c r="FA49" s="1044"/>
      <c r="FB49" s="1044"/>
      <c r="FC49" s="1044"/>
      <c r="FD49" s="1044"/>
      <c r="FE49" s="1044"/>
      <c r="FF49" s="1044"/>
      <c r="FG49" s="1044"/>
      <c r="FH49" s="1044"/>
      <c r="FI49" s="1044"/>
      <c r="FJ49" s="1044"/>
      <c r="FK49" s="1044"/>
      <c r="FL49" s="1044"/>
      <c r="FM49" s="1044"/>
      <c r="FN49" s="1044"/>
      <c r="FO49" s="1044"/>
      <c r="FP49" s="1044"/>
      <c r="FQ49" s="1044"/>
      <c r="FR49" s="1044"/>
      <c r="FS49" s="1044"/>
      <c r="FT49" s="1044"/>
      <c r="FU49" s="1044"/>
      <c r="FV49" s="1044"/>
      <c r="FW49" s="1044"/>
      <c r="FX49" s="1044"/>
      <c r="FY49" s="1044"/>
      <c r="FZ49" s="1044"/>
      <c r="GA49" s="1044"/>
      <c r="GB49" s="1044"/>
      <c r="GC49" s="1044"/>
      <c r="GD49" s="1044"/>
      <c r="GE49" s="1044"/>
      <c r="GF49" s="1044"/>
      <c r="GG49" s="1044"/>
      <c r="GH49" s="1044"/>
      <c r="GI49" s="1044"/>
      <c r="GJ49" s="1044"/>
      <c r="GK49" s="1044"/>
      <c r="GL49" s="1044"/>
      <c r="GM49" s="1044"/>
      <c r="GN49" s="1044"/>
      <c r="GO49" s="1044"/>
      <c r="GP49" s="1044"/>
      <c r="GQ49" s="1044"/>
      <c r="GR49" s="1044"/>
      <c r="GS49" s="1044"/>
      <c r="GT49" s="1044"/>
      <c r="GU49" s="1044"/>
      <c r="GV49" s="1044"/>
      <c r="GW49" s="1044"/>
      <c r="GX49" s="1044"/>
      <c r="GY49" s="1044"/>
      <c r="GZ49" s="1044"/>
      <c r="HA49" s="1044"/>
      <c r="HB49" s="1044"/>
      <c r="HC49" s="1044"/>
      <c r="HD49" s="1044"/>
      <c r="HE49" s="1044"/>
      <c r="HF49" s="1044"/>
      <c r="HG49" s="1044"/>
      <c r="HH49" s="1044"/>
      <c r="HI49" s="1044"/>
      <c r="HJ49" s="1044"/>
      <c r="HK49" s="1044"/>
      <c r="HL49" s="1044"/>
      <c r="HM49" s="1044"/>
      <c r="HN49" s="1044"/>
      <c r="HO49" s="1044"/>
      <c r="HP49" s="1044"/>
      <c r="HQ49" s="1044"/>
      <c r="HR49" s="1044"/>
      <c r="HS49" s="1044"/>
      <c r="HT49" s="1044"/>
      <c r="HU49" s="1044"/>
      <c r="HV49" s="1044"/>
      <c r="HW49" s="1044"/>
      <c r="HX49" s="1044"/>
      <c r="HY49" s="1044"/>
      <c r="HZ49" s="1044"/>
      <c r="IA49" s="1044"/>
      <c r="IB49" s="1044"/>
      <c r="IC49" s="1044"/>
      <c r="ID49" s="1044"/>
      <c r="IE49" s="1044"/>
      <c r="IF49" s="1044"/>
      <c r="IG49" s="1044"/>
      <c r="IH49" s="1044"/>
      <c r="II49" s="1044"/>
      <c r="IJ49" s="1044"/>
      <c r="IK49" s="1044"/>
      <c r="IL49" s="1044"/>
      <c r="IM49" s="1044"/>
      <c r="IN49" s="1044"/>
      <c r="IO49" s="1044"/>
      <c r="IP49" s="1044"/>
      <c r="IQ49" s="1044"/>
      <c r="IR49" s="1044"/>
      <c r="IS49" s="1044"/>
      <c r="IT49" s="1044"/>
      <c r="IU49" s="1044"/>
      <c r="IV49" s="1044"/>
    </row>
    <row r="50" spans="1:256" s="845" customFormat="1" ht="16.5" customHeight="1">
      <c r="A50" s="1014" t="s">
        <v>875</v>
      </c>
      <c r="B50" s="1015">
        <v>1</v>
      </c>
      <c r="C50" s="1016" t="s">
        <v>2627</v>
      </c>
      <c r="D50" s="1017" t="s">
        <v>2734</v>
      </c>
      <c r="E50" s="1018" t="s">
        <v>2735</v>
      </c>
      <c r="F50" s="1018" t="s">
        <v>39</v>
      </c>
      <c r="G50" s="1019" t="s">
        <v>2736</v>
      </c>
      <c r="H50" s="1020"/>
      <c r="I50" s="1019" t="s">
        <v>2737</v>
      </c>
      <c r="J50" s="132"/>
      <c r="K50" s="133">
        <v>15</v>
      </c>
      <c r="L50" s="132"/>
      <c r="M50" s="132">
        <v>40.950000000000003</v>
      </c>
      <c r="N50" s="132"/>
      <c r="O50" s="1061">
        <v>44.5</v>
      </c>
      <c r="P50" s="1061"/>
      <c r="Q50" s="134">
        <v>29.9</v>
      </c>
      <c r="S50" s="135">
        <f>(O50-M50)/O50</f>
        <v>7.9775280898876338E-2</v>
      </c>
      <c r="T50" s="135"/>
      <c r="U50" s="132">
        <v>59.9</v>
      </c>
      <c r="V50" s="132"/>
      <c r="W50" s="132"/>
      <c r="X50" s="132">
        <v>59.9</v>
      </c>
      <c r="Y50" s="132"/>
      <c r="Z50" s="132"/>
      <c r="AA50" s="134">
        <f>M50*1.0751-Q50</f>
        <v>14.125345000000003</v>
      </c>
      <c r="AB50" s="134"/>
      <c r="AC50" s="132"/>
      <c r="AD50" s="132"/>
      <c r="AE50" s="424"/>
      <c r="AF50" s="424"/>
      <c r="AG50" s="424"/>
      <c r="AH50" s="424"/>
    </row>
    <row r="51" spans="1:256" s="845" customFormat="1" ht="16.5" customHeight="1">
      <c r="A51" s="1014" t="s">
        <v>875</v>
      </c>
      <c r="B51" s="1015">
        <v>2</v>
      </c>
      <c r="C51" s="1016" t="s">
        <v>2627</v>
      </c>
      <c r="D51" s="1017" t="s">
        <v>2734</v>
      </c>
      <c r="E51" s="1018" t="s">
        <v>2735</v>
      </c>
      <c r="F51" s="1018" t="s">
        <v>39</v>
      </c>
      <c r="G51" s="1019" t="s">
        <v>2738</v>
      </c>
      <c r="H51" s="1020"/>
      <c r="I51" s="1019" t="s">
        <v>2739</v>
      </c>
      <c r="J51" s="132"/>
      <c r="K51" s="133">
        <v>32</v>
      </c>
      <c r="L51" s="132"/>
      <c r="M51" s="132">
        <v>44.96</v>
      </c>
      <c r="N51" s="132"/>
      <c r="O51" s="1061">
        <v>48.8</v>
      </c>
      <c r="P51" s="1061"/>
      <c r="Q51" s="134">
        <v>34.9</v>
      </c>
      <c r="S51" s="135">
        <f t="shared" ref="S51:S78" si="4">(O51-M51)/O51</f>
        <v>7.8688524590163858E-2</v>
      </c>
      <c r="T51" s="135"/>
      <c r="U51" s="132">
        <v>69.900000000000006</v>
      </c>
      <c r="V51" s="132"/>
      <c r="W51" s="132"/>
      <c r="X51" s="132">
        <v>69.900000000000006</v>
      </c>
      <c r="Y51" s="1062" t="s">
        <v>2740</v>
      </c>
      <c r="Z51" s="132"/>
      <c r="AA51" s="134">
        <f t="shared" ref="AA51:AA78" si="5">M51*1.0751-Q51</f>
        <v>13.436495999999998</v>
      </c>
      <c r="AB51" s="134"/>
      <c r="AC51" s="132"/>
      <c r="AD51" s="132"/>
      <c r="AE51" s="424"/>
      <c r="AF51" s="424"/>
      <c r="AG51" s="424"/>
      <c r="AH51" s="424"/>
    </row>
    <row r="52" spans="1:256" s="845" customFormat="1" ht="16.5" customHeight="1">
      <c r="A52" s="1014" t="s">
        <v>875</v>
      </c>
      <c r="B52" s="1015">
        <v>3</v>
      </c>
      <c r="C52" s="1016" t="s">
        <v>2627</v>
      </c>
      <c r="D52" s="1017" t="s">
        <v>2734</v>
      </c>
      <c r="E52" s="1018" t="s">
        <v>2735</v>
      </c>
      <c r="F52" s="1018" t="s">
        <v>39</v>
      </c>
      <c r="G52" s="1019" t="s">
        <v>2741</v>
      </c>
      <c r="H52" s="1020"/>
      <c r="I52" s="1019" t="s">
        <v>2742</v>
      </c>
      <c r="J52" s="132"/>
      <c r="K52" s="133">
        <v>31</v>
      </c>
      <c r="L52" s="132"/>
      <c r="M52" s="132">
        <v>31.64</v>
      </c>
      <c r="N52" s="132"/>
      <c r="O52" s="1061">
        <v>37.799999999999997</v>
      </c>
      <c r="P52" s="1061"/>
      <c r="Q52" s="134">
        <f>X52/2</f>
        <v>22.75</v>
      </c>
      <c r="S52" s="135">
        <f t="shared" si="4"/>
        <v>0.16296296296296289</v>
      </c>
      <c r="T52" s="135"/>
      <c r="U52" s="132">
        <v>45.5</v>
      </c>
      <c r="V52" s="132"/>
      <c r="W52" s="132"/>
      <c r="X52" s="132">
        <v>45.5</v>
      </c>
      <c r="Y52" s="132"/>
      <c r="Z52" s="132"/>
      <c r="AA52" s="134">
        <f t="shared" si="5"/>
        <v>11.266163999999996</v>
      </c>
      <c r="AB52" s="134"/>
      <c r="AC52" s="132"/>
      <c r="AD52" s="132"/>
      <c r="AE52" s="424"/>
      <c r="AF52" s="424"/>
      <c r="AG52" s="424"/>
      <c r="AH52" s="424"/>
    </row>
    <row r="53" spans="1:256" s="845" customFormat="1" ht="16.5" customHeight="1">
      <c r="A53" s="1014" t="s">
        <v>875</v>
      </c>
      <c r="B53" s="1015">
        <v>4</v>
      </c>
      <c r="C53" s="1016" t="s">
        <v>2627</v>
      </c>
      <c r="D53" s="1017" t="s">
        <v>2734</v>
      </c>
      <c r="E53" s="1018" t="s">
        <v>2735</v>
      </c>
      <c r="F53" s="1018" t="s">
        <v>39</v>
      </c>
      <c r="G53" s="1019" t="s">
        <v>2743</v>
      </c>
      <c r="H53" s="1018"/>
      <c r="I53" s="1019" t="s">
        <v>2744</v>
      </c>
      <c r="J53" s="132"/>
      <c r="K53" s="133">
        <v>45</v>
      </c>
      <c r="L53" s="132"/>
      <c r="M53" s="132">
        <v>31.64</v>
      </c>
      <c r="N53" s="132"/>
      <c r="O53" s="1061">
        <v>34.5</v>
      </c>
      <c r="P53" s="1061"/>
      <c r="Q53" s="134">
        <f>X53/2</f>
        <v>19.8</v>
      </c>
      <c r="S53" s="135">
        <f t="shared" si="4"/>
        <v>8.2898550724637671E-2</v>
      </c>
      <c r="T53" s="135"/>
      <c r="U53" s="132">
        <v>39.6</v>
      </c>
      <c r="V53" s="132"/>
      <c r="W53" s="132"/>
      <c r="X53" s="132">
        <v>39.6</v>
      </c>
      <c r="Y53" s="1063"/>
      <c r="Z53" s="132"/>
      <c r="AA53" s="134">
        <f t="shared" si="5"/>
        <v>14.216163999999996</v>
      </c>
      <c r="AB53" s="134"/>
      <c r="AC53" s="132"/>
      <c r="AD53" s="132"/>
      <c r="AE53" s="424"/>
      <c r="AF53" s="424"/>
      <c r="AG53" s="424"/>
      <c r="AH53" s="424"/>
    </row>
    <row r="54" spans="1:256" s="845" customFormat="1" ht="16.5" customHeight="1">
      <c r="A54" s="1014" t="s">
        <v>875</v>
      </c>
      <c r="B54" s="1015">
        <v>5</v>
      </c>
      <c r="C54" s="1016" t="s">
        <v>2627</v>
      </c>
      <c r="D54" s="1017" t="s">
        <v>2734</v>
      </c>
      <c r="E54" s="1018" t="s">
        <v>2735</v>
      </c>
      <c r="F54" s="1018" t="s">
        <v>39</v>
      </c>
      <c r="G54" s="1019" t="s">
        <v>2745</v>
      </c>
      <c r="H54" s="1020"/>
      <c r="I54" s="1019" t="s">
        <v>2746</v>
      </c>
      <c r="J54" s="132"/>
      <c r="K54" s="133">
        <v>26</v>
      </c>
      <c r="L54" s="132"/>
      <c r="M54" s="132">
        <v>44.96</v>
      </c>
      <c r="N54" s="132"/>
      <c r="O54" s="1061">
        <v>49.9</v>
      </c>
      <c r="P54" s="1061"/>
      <c r="Q54" s="134">
        <v>34.9</v>
      </c>
      <c r="S54" s="135">
        <f t="shared" si="4"/>
        <v>9.8997995991983931E-2</v>
      </c>
      <c r="T54" s="135"/>
      <c r="U54" s="132">
        <v>69.900000000000006</v>
      </c>
      <c r="V54" s="132"/>
      <c r="W54" s="132"/>
      <c r="X54" s="132">
        <v>69.900000000000006</v>
      </c>
      <c r="Y54" s="1062" t="s">
        <v>2740</v>
      </c>
      <c r="Z54" s="132"/>
      <c r="AA54" s="134">
        <f t="shared" si="5"/>
        <v>13.436495999999998</v>
      </c>
      <c r="AB54" s="134"/>
      <c r="AC54" s="132"/>
      <c r="AD54" s="132"/>
      <c r="AE54" s="424"/>
      <c r="AF54" s="424"/>
      <c r="AG54" s="424"/>
      <c r="AH54" s="424"/>
    </row>
    <row r="55" spans="1:256" s="845" customFormat="1" ht="16.5" customHeight="1">
      <c r="A55" s="1014" t="s">
        <v>875</v>
      </c>
      <c r="B55" s="1015">
        <v>6</v>
      </c>
      <c r="C55" s="1016" t="s">
        <v>2627</v>
      </c>
      <c r="D55" s="1017" t="s">
        <v>2734</v>
      </c>
      <c r="E55" s="1018" t="s">
        <v>2735</v>
      </c>
      <c r="F55" s="1018" t="s">
        <v>39</v>
      </c>
      <c r="G55" s="1019" t="s">
        <v>2747</v>
      </c>
      <c r="H55" s="1020"/>
      <c r="I55" s="1019" t="s">
        <v>2748</v>
      </c>
      <c r="J55" s="132"/>
      <c r="K55" s="133">
        <v>18</v>
      </c>
      <c r="L55" s="132"/>
      <c r="M55" s="132">
        <v>32.549999999999997</v>
      </c>
      <c r="N55" s="132"/>
      <c r="O55" s="1061">
        <v>35.799999999999997</v>
      </c>
      <c r="P55" s="1061"/>
      <c r="Q55" s="134">
        <v>23.8</v>
      </c>
      <c r="S55" s="135">
        <f t="shared" si="4"/>
        <v>9.0782122905027934E-2</v>
      </c>
      <c r="T55" s="135"/>
      <c r="U55" s="132">
        <v>47</v>
      </c>
      <c r="V55" s="132"/>
      <c r="W55" s="132"/>
      <c r="X55" s="132">
        <v>47</v>
      </c>
      <c r="Y55" s="132"/>
      <c r="Z55" s="132"/>
      <c r="AA55" s="134">
        <f t="shared" si="5"/>
        <v>11.194504999999996</v>
      </c>
      <c r="AB55" s="134"/>
      <c r="AC55" s="132"/>
      <c r="AD55" s="132"/>
      <c r="AE55" s="424"/>
      <c r="AF55" s="424"/>
      <c r="AG55" s="424"/>
      <c r="AH55" s="424"/>
    </row>
    <row r="56" spans="1:256" s="845" customFormat="1" ht="16.5" customHeight="1">
      <c r="A56" s="1014" t="s">
        <v>875</v>
      </c>
      <c r="B56" s="1015">
        <v>7</v>
      </c>
      <c r="C56" s="1016" t="s">
        <v>2627</v>
      </c>
      <c r="D56" s="1017" t="s">
        <v>2734</v>
      </c>
      <c r="E56" s="1018" t="s">
        <v>2735</v>
      </c>
      <c r="F56" s="1018" t="s">
        <v>39</v>
      </c>
      <c r="G56" s="1019" t="s">
        <v>2749</v>
      </c>
      <c r="H56" s="1020"/>
      <c r="I56" s="1019" t="s">
        <v>2750</v>
      </c>
      <c r="J56" s="132"/>
      <c r="K56" s="133">
        <v>38</v>
      </c>
      <c r="L56" s="132"/>
      <c r="M56" s="132">
        <v>23.77</v>
      </c>
      <c r="N56" s="132"/>
      <c r="O56" s="1061">
        <v>25.9</v>
      </c>
      <c r="P56" s="1061"/>
      <c r="Q56" s="134">
        <v>14.8</v>
      </c>
      <c r="S56" s="135">
        <f t="shared" si="4"/>
        <v>8.2239382239382208E-2</v>
      </c>
      <c r="T56" s="135"/>
      <c r="U56" s="132">
        <v>29</v>
      </c>
      <c r="V56" s="132"/>
      <c r="W56" s="132"/>
      <c r="X56" s="132">
        <v>29</v>
      </c>
      <c r="Y56" s="132"/>
      <c r="Z56" s="132"/>
      <c r="AA56" s="134">
        <f t="shared" si="5"/>
        <v>10.755126999999998</v>
      </c>
      <c r="AB56" s="134"/>
      <c r="AC56" s="132"/>
      <c r="AD56" s="132"/>
      <c r="AE56" s="424"/>
      <c r="AF56" s="424"/>
      <c r="AG56" s="424"/>
      <c r="AH56" s="424"/>
    </row>
    <row r="57" spans="1:256" s="845" customFormat="1" ht="16.5" customHeight="1">
      <c r="A57" s="1014" t="s">
        <v>875</v>
      </c>
      <c r="B57" s="1015">
        <v>8</v>
      </c>
      <c r="C57" s="1016" t="s">
        <v>2627</v>
      </c>
      <c r="D57" s="1017" t="s">
        <v>2734</v>
      </c>
      <c r="E57" s="1018" t="s">
        <v>2735</v>
      </c>
      <c r="F57" s="1018" t="s">
        <v>39</v>
      </c>
      <c r="G57" s="1019" t="s">
        <v>2751</v>
      </c>
      <c r="H57" s="1020"/>
      <c r="I57" s="1019" t="s">
        <v>2752</v>
      </c>
      <c r="J57" s="132"/>
      <c r="K57" s="133">
        <v>436</v>
      </c>
      <c r="L57" s="132"/>
      <c r="M57" s="132">
        <v>14.24</v>
      </c>
      <c r="N57" s="132"/>
      <c r="O57" s="1061">
        <v>18.899999999999999</v>
      </c>
      <c r="P57" s="1061"/>
      <c r="Q57" s="134">
        <v>8.8000000000000007</v>
      </c>
      <c r="S57" s="135">
        <f t="shared" si="4"/>
        <v>0.24656084656084648</v>
      </c>
      <c r="T57" s="135"/>
      <c r="U57" s="132">
        <v>16.899999999999999</v>
      </c>
      <c r="V57" s="132"/>
      <c r="W57" s="132"/>
      <c r="X57" s="132">
        <v>16.899999999999999</v>
      </c>
      <c r="Y57" s="1063"/>
      <c r="Z57" s="132"/>
      <c r="AA57" s="134">
        <f t="shared" si="5"/>
        <v>6.5094239999999992</v>
      </c>
      <c r="AB57" s="134"/>
      <c r="AC57" s="132"/>
      <c r="AD57" s="132"/>
      <c r="AE57" s="424"/>
      <c r="AF57" s="424"/>
      <c r="AG57" s="424"/>
      <c r="AH57" s="424"/>
    </row>
    <row r="58" spans="1:256" s="845" customFormat="1" ht="16.5" customHeight="1">
      <c r="A58" s="1014" t="s">
        <v>875</v>
      </c>
      <c r="B58" s="1015">
        <v>9</v>
      </c>
      <c r="C58" s="1016" t="s">
        <v>2627</v>
      </c>
      <c r="D58" s="1017" t="s">
        <v>2734</v>
      </c>
      <c r="E58" s="1018" t="s">
        <v>2735</v>
      </c>
      <c r="F58" s="1018" t="s">
        <v>39</v>
      </c>
      <c r="G58" s="1019" t="s">
        <v>2753</v>
      </c>
      <c r="H58" s="1019"/>
      <c r="I58" s="1019" t="s">
        <v>2754</v>
      </c>
      <c r="J58" s="132"/>
      <c r="K58" s="133">
        <v>24</v>
      </c>
      <c r="L58" s="132"/>
      <c r="M58" s="132">
        <v>32.549999999999997</v>
      </c>
      <c r="N58" s="132"/>
      <c r="O58" s="1061">
        <v>35.799999999999997</v>
      </c>
      <c r="P58" s="1061"/>
      <c r="Q58" s="134">
        <v>22.8</v>
      </c>
      <c r="S58" s="135">
        <f t="shared" si="4"/>
        <v>9.0782122905027934E-2</v>
      </c>
      <c r="T58" s="135"/>
      <c r="U58" s="132">
        <v>44.8</v>
      </c>
      <c r="V58" s="132"/>
      <c r="W58" s="132"/>
      <c r="X58" s="132">
        <v>44.8</v>
      </c>
      <c r="Y58" s="132"/>
      <c r="Z58" s="132"/>
      <c r="AA58" s="134">
        <f t="shared" si="5"/>
        <v>12.194504999999996</v>
      </c>
      <c r="AB58" s="134"/>
      <c r="AC58" s="132"/>
      <c r="AD58" s="132"/>
      <c r="AE58" s="424"/>
      <c r="AF58" s="424"/>
      <c r="AG58" s="424"/>
      <c r="AH58" s="424"/>
    </row>
    <row r="59" spans="1:256" s="845" customFormat="1" ht="16.5" customHeight="1">
      <c r="A59" s="1014" t="s">
        <v>875</v>
      </c>
      <c r="B59" s="1015">
        <v>10</v>
      </c>
      <c r="C59" s="1016" t="s">
        <v>2627</v>
      </c>
      <c r="D59" s="1017" t="s">
        <v>2734</v>
      </c>
      <c r="E59" s="1018" t="s">
        <v>2735</v>
      </c>
      <c r="F59" s="1018" t="s">
        <v>39</v>
      </c>
      <c r="G59" s="1019" t="s">
        <v>2755</v>
      </c>
      <c r="H59" s="1020"/>
      <c r="I59" s="1019" t="s">
        <v>2756</v>
      </c>
      <c r="J59" s="132"/>
      <c r="K59" s="133">
        <v>436</v>
      </c>
      <c r="L59" s="132"/>
      <c r="M59" s="132">
        <v>14.24</v>
      </c>
      <c r="N59" s="132"/>
      <c r="O59" s="1061">
        <v>15.9</v>
      </c>
      <c r="P59" s="1061"/>
      <c r="Q59" s="134">
        <v>11.8</v>
      </c>
      <c r="S59" s="135">
        <f t="shared" si="4"/>
        <v>0.10440251572327044</v>
      </c>
      <c r="T59" s="135"/>
      <c r="U59" s="132">
        <v>22.8</v>
      </c>
      <c r="V59" s="132"/>
      <c r="W59" s="132"/>
      <c r="X59" s="132">
        <v>22.8</v>
      </c>
      <c r="Y59" s="132"/>
      <c r="Z59" s="132"/>
      <c r="AA59" s="134">
        <f t="shared" si="5"/>
        <v>3.5094239999999992</v>
      </c>
      <c r="AB59" s="134"/>
      <c r="AC59" s="132"/>
      <c r="AD59" s="132"/>
      <c r="AE59" s="424"/>
      <c r="AF59" s="424"/>
      <c r="AG59" s="424"/>
      <c r="AH59" s="424"/>
    </row>
    <row r="60" spans="1:256" s="845" customFormat="1" ht="16.5" customHeight="1">
      <c r="A60" s="1014" t="s">
        <v>875</v>
      </c>
      <c r="B60" s="1015">
        <v>11</v>
      </c>
      <c r="C60" s="1016" t="s">
        <v>2627</v>
      </c>
      <c r="D60" s="1017" t="s">
        <v>2734</v>
      </c>
      <c r="E60" s="1018" t="s">
        <v>2735</v>
      </c>
      <c r="F60" s="1018" t="s">
        <v>39</v>
      </c>
      <c r="G60" s="1019" t="s">
        <v>2757</v>
      </c>
      <c r="H60" s="1020"/>
      <c r="I60" s="1019" t="s">
        <v>2758</v>
      </c>
      <c r="J60" s="132"/>
      <c r="K60" s="133">
        <v>14</v>
      </c>
      <c r="L60" s="132"/>
      <c r="M60" s="132">
        <v>32.549999999999997</v>
      </c>
      <c r="N60" s="132"/>
      <c r="O60" s="1061">
        <v>37.5</v>
      </c>
      <c r="P60" s="1061"/>
      <c r="Q60" s="134">
        <v>23.8</v>
      </c>
      <c r="S60" s="135">
        <f t="shared" si="4"/>
        <v>0.13200000000000009</v>
      </c>
      <c r="T60" s="135"/>
      <c r="U60" s="132">
        <v>48</v>
      </c>
      <c r="V60" s="132"/>
      <c r="W60" s="132"/>
      <c r="X60" s="132">
        <v>48</v>
      </c>
      <c r="Y60" s="132"/>
      <c r="Z60" s="132"/>
      <c r="AA60" s="134">
        <f t="shared" si="5"/>
        <v>11.194504999999996</v>
      </c>
      <c r="AB60" s="134"/>
      <c r="AC60" s="132"/>
      <c r="AD60" s="132"/>
      <c r="AE60" s="424"/>
      <c r="AF60" s="424"/>
      <c r="AG60" s="424"/>
      <c r="AH60" s="424"/>
    </row>
    <row r="61" spans="1:256" s="845" customFormat="1" ht="16.5" customHeight="1">
      <c r="A61" s="1064" t="s">
        <v>875</v>
      </c>
      <c r="B61" s="1015">
        <v>12</v>
      </c>
      <c r="C61" s="981" t="s">
        <v>2627</v>
      </c>
      <c r="D61" s="1065" t="s">
        <v>2734</v>
      </c>
      <c r="E61" s="1066" t="s">
        <v>2735</v>
      </c>
      <c r="F61" s="1066" t="s">
        <v>39</v>
      </c>
      <c r="G61" s="1067" t="s">
        <v>2759</v>
      </c>
      <c r="H61" s="1066"/>
      <c r="I61" s="1067" t="s">
        <v>2760</v>
      </c>
      <c r="J61" s="1068"/>
      <c r="K61" s="1069">
        <v>38</v>
      </c>
      <c r="L61" s="1068"/>
      <c r="M61" s="1068">
        <v>43.3</v>
      </c>
      <c r="N61" s="1068"/>
      <c r="O61" s="1061">
        <v>46.8</v>
      </c>
      <c r="P61" s="1061"/>
      <c r="Q61" s="1070">
        <v>29.8</v>
      </c>
      <c r="S61" s="1071">
        <f>(O61-M61)/O61</f>
        <v>7.4786324786324784E-2</v>
      </c>
      <c r="T61" s="1071"/>
      <c r="U61" s="1068">
        <v>58.8</v>
      </c>
      <c r="V61" s="1068"/>
      <c r="W61" s="1068"/>
      <c r="X61" s="1068">
        <v>58.8</v>
      </c>
      <c r="Y61" s="1068"/>
      <c r="Z61" s="1068"/>
      <c r="AA61" s="134">
        <f t="shared" si="5"/>
        <v>16.751829999999995</v>
      </c>
      <c r="AB61" s="1070"/>
      <c r="AC61" s="1068"/>
      <c r="AD61" s="1068"/>
      <c r="AE61" s="1072"/>
      <c r="AF61" s="1072"/>
      <c r="AG61" s="1072"/>
      <c r="AH61" s="1072"/>
    </row>
    <row r="62" spans="1:256" s="845" customFormat="1" ht="16.5" customHeight="1">
      <c r="A62" s="1064"/>
      <c r="B62" s="1015"/>
      <c r="C62" s="981"/>
      <c r="D62" s="1065"/>
      <c r="E62" s="1066"/>
      <c r="F62" s="1066"/>
      <c r="G62" s="1067"/>
      <c r="H62" s="1066"/>
      <c r="I62" s="1067"/>
      <c r="J62" s="1068"/>
      <c r="K62" s="1069"/>
      <c r="L62" s="1068"/>
      <c r="M62" s="1068"/>
      <c r="N62" s="1068"/>
      <c r="O62" s="1061"/>
      <c r="P62" s="1061"/>
      <c r="Q62" s="1070"/>
      <c r="S62" s="1071"/>
      <c r="T62" s="1071"/>
      <c r="U62" s="1068"/>
      <c r="V62" s="1068"/>
      <c r="W62" s="1068"/>
      <c r="X62" s="1068"/>
      <c r="Y62" s="1068"/>
      <c r="Z62" s="1068"/>
      <c r="AA62" s="134"/>
      <c r="AB62" s="1070"/>
      <c r="AC62" s="1068"/>
      <c r="AD62" s="1068"/>
      <c r="AE62" s="1072"/>
      <c r="AF62" s="1072"/>
      <c r="AG62" s="1072"/>
      <c r="AH62" s="1072"/>
    </row>
    <row r="63" spans="1:256" s="845" customFormat="1" ht="16.5" customHeight="1">
      <c r="A63" s="1087" t="s">
        <v>2796</v>
      </c>
      <c r="B63" s="1015"/>
      <c r="C63" s="1016"/>
      <c r="D63" s="1017"/>
      <c r="E63" s="1018"/>
      <c r="F63" s="1018"/>
      <c r="G63" s="1019"/>
      <c r="H63" s="1020"/>
      <c r="I63" s="1019"/>
      <c r="J63" s="132"/>
      <c r="K63" s="133"/>
      <c r="L63" s="132"/>
      <c r="M63" s="132"/>
      <c r="N63" s="132"/>
      <c r="O63" s="1061"/>
      <c r="P63" s="1061"/>
      <c r="Q63" s="134"/>
      <c r="S63" s="135"/>
      <c r="T63" s="135"/>
      <c r="U63" s="132"/>
      <c r="V63" s="132"/>
      <c r="W63" s="132"/>
      <c r="X63" s="132"/>
      <c r="Y63" s="132"/>
      <c r="Z63" s="132"/>
      <c r="AA63" s="134">
        <f t="shared" si="5"/>
        <v>0</v>
      </c>
      <c r="AB63" s="134"/>
      <c r="AC63" s="132"/>
      <c r="AD63" s="132"/>
      <c r="AE63" s="424"/>
      <c r="AF63" s="424"/>
      <c r="AG63" s="424"/>
      <c r="AH63" s="424"/>
    </row>
    <row r="64" spans="1:256" s="845" customFormat="1" ht="16.5" customHeight="1">
      <c r="A64" s="1014" t="s">
        <v>875</v>
      </c>
      <c r="B64" s="1015">
        <v>1</v>
      </c>
      <c r="C64" s="1016" t="s">
        <v>2627</v>
      </c>
      <c r="D64" s="1017" t="s">
        <v>2761</v>
      </c>
      <c r="E64" s="1018" t="s">
        <v>2735</v>
      </c>
      <c r="F64" s="1018" t="s">
        <v>39</v>
      </c>
      <c r="G64" s="1019" t="s">
        <v>2762</v>
      </c>
      <c r="H64" s="1020"/>
      <c r="I64" s="1019" t="s">
        <v>2763</v>
      </c>
      <c r="J64" s="132"/>
      <c r="K64" s="133">
        <v>75</v>
      </c>
      <c r="L64" s="132"/>
      <c r="M64" s="132">
        <v>15.88</v>
      </c>
      <c r="N64" s="132"/>
      <c r="O64" s="1061">
        <v>18.899999999999999</v>
      </c>
      <c r="P64" s="1061"/>
      <c r="Q64" s="134">
        <v>9.9</v>
      </c>
      <c r="S64" s="135">
        <f t="shared" si="4"/>
        <v>0.15978835978835967</v>
      </c>
      <c r="T64" s="135"/>
      <c r="U64" s="132">
        <v>20.9</v>
      </c>
      <c r="V64" s="132"/>
      <c r="W64" s="132"/>
      <c r="X64" s="132">
        <v>20.9</v>
      </c>
      <c r="Y64" s="132"/>
      <c r="Z64" s="132"/>
      <c r="AA64" s="134">
        <f t="shared" si="5"/>
        <v>7.1725879999999993</v>
      </c>
      <c r="AB64" s="134"/>
      <c r="AC64" s="132"/>
      <c r="AD64" s="132"/>
      <c r="AE64" s="424"/>
      <c r="AF64" s="424"/>
      <c r="AG64" s="424"/>
      <c r="AH64" s="424"/>
    </row>
    <row r="65" spans="1:34" s="845" customFormat="1" ht="16.5" customHeight="1">
      <c r="A65" s="1014" t="s">
        <v>875</v>
      </c>
      <c r="B65" s="1015">
        <v>2</v>
      </c>
      <c r="C65" s="1016" t="s">
        <v>2627</v>
      </c>
      <c r="D65" s="1017" t="s">
        <v>2761</v>
      </c>
      <c r="E65" s="1018" t="s">
        <v>2735</v>
      </c>
      <c r="F65" s="1018" t="s">
        <v>39</v>
      </c>
      <c r="G65" s="1019" t="s">
        <v>2764</v>
      </c>
      <c r="H65" s="1020"/>
      <c r="I65" s="1019" t="s">
        <v>2765</v>
      </c>
      <c r="J65" s="132"/>
      <c r="K65" s="133">
        <v>17</v>
      </c>
      <c r="L65" s="132"/>
      <c r="M65" s="132">
        <v>20.420000000000002</v>
      </c>
      <c r="N65" s="132"/>
      <c r="O65" s="1061">
        <v>22.9</v>
      </c>
      <c r="P65" s="1061"/>
      <c r="Q65" s="134">
        <v>13.9</v>
      </c>
      <c r="S65" s="135">
        <f t="shared" si="4"/>
        <v>0.10829694323144091</v>
      </c>
      <c r="T65" s="135"/>
      <c r="U65" s="132">
        <v>27.9</v>
      </c>
      <c r="V65" s="132"/>
      <c r="W65" s="132"/>
      <c r="X65" s="132">
        <v>27.9</v>
      </c>
      <c r="Y65" s="1063" t="s">
        <v>2740</v>
      </c>
      <c r="Z65" s="132"/>
      <c r="AA65" s="134">
        <f t="shared" si="5"/>
        <v>8.053542000000002</v>
      </c>
      <c r="AB65" s="134"/>
      <c r="AC65" s="132"/>
      <c r="AD65" s="132"/>
      <c r="AE65" s="424"/>
      <c r="AF65" s="424"/>
      <c r="AG65" s="424"/>
      <c r="AH65" s="424"/>
    </row>
    <row r="66" spans="1:34" s="845" customFormat="1" ht="16.5" customHeight="1">
      <c r="A66" s="1014" t="s">
        <v>875</v>
      </c>
      <c r="B66" s="1015">
        <v>3</v>
      </c>
      <c r="C66" s="1016" t="s">
        <v>2627</v>
      </c>
      <c r="D66" s="1017" t="s">
        <v>2761</v>
      </c>
      <c r="E66" s="1018" t="s">
        <v>2735</v>
      </c>
      <c r="F66" s="1018" t="s">
        <v>39</v>
      </c>
      <c r="G66" s="1019" t="s">
        <v>2766</v>
      </c>
      <c r="H66" s="1020"/>
      <c r="I66" s="1019" t="s">
        <v>2767</v>
      </c>
      <c r="J66" s="132"/>
      <c r="K66" s="133">
        <v>111</v>
      </c>
      <c r="L66" s="132"/>
      <c r="M66" s="132">
        <v>14.47</v>
      </c>
      <c r="N66" s="132"/>
      <c r="O66" s="1061">
        <v>15.8</v>
      </c>
      <c r="P66" s="1061"/>
      <c r="Q66" s="134">
        <v>9.9</v>
      </c>
      <c r="S66" s="135">
        <f t="shared" si="4"/>
        <v>8.4177215189873422E-2</v>
      </c>
      <c r="T66" s="135"/>
      <c r="U66" s="132">
        <v>20</v>
      </c>
      <c r="V66" s="132"/>
      <c r="W66" s="132"/>
      <c r="X66" s="132">
        <v>20</v>
      </c>
      <c r="Y66" s="132"/>
      <c r="Z66" s="132"/>
      <c r="AA66" s="134">
        <f t="shared" si="5"/>
        <v>5.6566969999999994</v>
      </c>
      <c r="AB66" s="134"/>
      <c r="AC66" s="132"/>
      <c r="AD66" s="132"/>
      <c r="AE66" s="424"/>
      <c r="AF66" s="424"/>
      <c r="AG66" s="424"/>
      <c r="AH66" s="424"/>
    </row>
    <row r="67" spans="1:34" s="845" customFormat="1" ht="16.5" customHeight="1">
      <c r="A67" s="1014" t="s">
        <v>875</v>
      </c>
      <c r="B67" s="1015">
        <v>4</v>
      </c>
      <c r="C67" s="1016" t="s">
        <v>2627</v>
      </c>
      <c r="D67" s="1017" t="s">
        <v>2761</v>
      </c>
      <c r="E67" s="1018" t="s">
        <v>2735</v>
      </c>
      <c r="F67" s="1018" t="s">
        <v>39</v>
      </c>
      <c r="G67" s="1020" t="s">
        <v>2768</v>
      </c>
      <c r="H67" s="1073" t="s">
        <v>2769</v>
      </c>
      <c r="I67" s="1019" t="s">
        <v>2770</v>
      </c>
      <c r="J67" s="132"/>
      <c r="K67" s="133">
        <v>135</v>
      </c>
      <c r="L67" s="132"/>
      <c r="M67" s="132">
        <v>10.88</v>
      </c>
      <c r="N67" s="132"/>
      <c r="O67" s="1061">
        <v>13.6</v>
      </c>
      <c r="P67" s="1061"/>
      <c r="R67" s="134">
        <v>6.9</v>
      </c>
      <c r="S67" s="135">
        <f t="shared" si="4"/>
        <v>0.19999999999999993</v>
      </c>
      <c r="T67" s="135"/>
      <c r="U67" s="132">
        <v>14</v>
      </c>
      <c r="V67" s="132"/>
      <c r="W67" s="132"/>
      <c r="X67" s="132">
        <v>14</v>
      </c>
      <c r="Y67" s="132"/>
      <c r="Z67" s="132"/>
      <c r="AA67" s="134">
        <f>M67*1.0751-R67</f>
        <v>4.7970880000000005</v>
      </c>
      <c r="AB67" s="134"/>
      <c r="AC67" s="132"/>
      <c r="AD67" s="132"/>
      <c r="AE67" s="424"/>
      <c r="AF67" s="424"/>
      <c r="AG67" s="424"/>
      <c r="AH67" s="424"/>
    </row>
    <row r="68" spans="1:34" s="845" customFormat="1" ht="16.5" customHeight="1">
      <c r="A68" s="1014" t="s">
        <v>875</v>
      </c>
      <c r="B68" s="1015">
        <v>5</v>
      </c>
      <c r="C68" s="1016" t="s">
        <v>2627</v>
      </c>
      <c r="D68" s="1017" t="s">
        <v>2761</v>
      </c>
      <c r="E68" s="1018" t="s">
        <v>2735</v>
      </c>
      <c r="F68" s="1018" t="s">
        <v>39</v>
      </c>
      <c r="G68" s="1019" t="s">
        <v>2771</v>
      </c>
      <c r="H68" s="1019"/>
      <c r="I68" s="1019" t="s">
        <v>2772</v>
      </c>
      <c r="J68" s="132"/>
      <c r="K68" s="133">
        <v>224</v>
      </c>
      <c r="L68" s="132"/>
      <c r="M68" s="132">
        <v>14.47</v>
      </c>
      <c r="N68" s="132"/>
      <c r="O68" s="1061">
        <v>16.899999999999999</v>
      </c>
      <c r="P68" s="1061"/>
      <c r="Q68" s="134">
        <f>X68/2</f>
        <v>9.3000000000000007</v>
      </c>
      <c r="S68" s="135">
        <f t="shared" si="4"/>
        <v>0.1437869822485206</v>
      </c>
      <c r="T68" s="135"/>
      <c r="U68" s="132">
        <v>18.600000000000001</v>
      </c>
      <c r="V68" s="132"/>
      <c r="W68" s="132"/>
      <c r="X68" s="132">
        <v>18.600000000000001</v>
      </c>
      <c r="Y68" s="132"/>
      <c r="Z68" s="132"/>
      <c r="AA68" s="134">
        <f t="shared" si="5"/>
        <v>6.2566969999999991</v>
      </c>
      <c r="AB68" s="134"/>
      <c r="AC68" s="132"/>
      <c r="AD68" s="132"/>
      <c r="AE68" s="424"/>
      <c r="AF68" s="424"/>
      <c r="AG68" s="424"/>
      <c r="AH68" s="424"/>
    </row>
    <row r="69" spans="1:34" s="845" customFormat="1" ht="16.5" customHeight="1">
      <c r="A69" s="1014" t="s">
        <v>875</v>
      </c>
      <c r="B69" s="1015">
        <v>6</v>
      </c>
      <c r="C69" s="1016" t="s">
        <v>2627</v>
      </c>
      <c r="D69" s="1017" t="s">
        <v>2761</v>
      </c>
      <c r="E69" s="1018" t="s">
        <v>2735</v>
      </c>
      <c r="F69" s="1018" t="s">
        <v>39</v>
      </c>
      <c r="G69" s="1020" t="s">
        <v>2773</v>
      </c>
      <c r="H69" s="1073" t="s">
        <v>2774</v>
      </c>
      <c r="I69" s="1019" t="s">
        <v>2775</v>
      </c>
      <c r="J69" s="132"/>
      <c r="K69" s="133">
        <v>210</v>
      </c>
      <c r="L69" s="132"/>
      <c r="M69" s="132">
        <v>17.88</v>
      </c>
      <c r="N69" s="132"/>
      <c r="O69" s="1061">
        <v>19.8</v>
      </c>
      <c r="P69" s="1061"/>
      <c r="R69" s="134">
        <f>X69/2</f>
        <v>9.9</v>
      </c>
      <c r="S69" s="135">
        <f t="shared" si="4"/>
        <v>9.6969696969697053E-2</v>
      </c>
      <c r="T69" s="135"/>
      <c r="U69" s="1074">
        <v>19.8</v>
      </c>
      <c r="V69" s="132"/>
      <c r="W69" s="1074"/>
      <c r="X69" s="1074">
        <v>19.8</v>
      </c>
      <c r="Y69" s="1075" t="s">
        <v>2740</v>
      </c>
      <c r="Z69" s="1074"/>
      <c r="AA69" s="134">
        <f>M69*1.0751-R69</f>
        <v>9.3227879999999974</v>
      </c>
      <c r="AB69" s="134"/>
      <c r="AC69" s="1074"/>
      <c r="AD69" s="1074"/>
      <c r="AE69" s="1076"/>
      <c r="AF69" s="1076"/>
      <c r="AG69" s="1076"/>
      <c r="AH69" s="1076"/>
    </row>
    <row r="70" spans="1:34" s="845" customFormat="1" ht="16.5" customHeight="1">
      <c r="A70" s="1014" t="s">
        <v>875</v>
      </c>
      <c r="B70" s="1015">
        <v>7</v>
      </c>
      <c r="C70" s="1016" t="s">
        <v>2627</v>
      </c>
      <c r="D70" s="1017" t="s">
        <v>2761</v>
      </c>
      <c r="E70" s="1018" t="s">
        <v>2735</v>
      </c>
      <c r="F70" s="1018" t="s">
        <v>39</v>
      </c>
      <c r="G70" s="1020" t="s">
        <v>2776</v>
      </c>
      <c r="H70" s="1074" t="s">
        <v>2777</v>
      </c>
      <c r="I70" s="1019" t="s">
        <v>2778</v>
      </c>
      <c r="J70" s="132"/>
      <c r="K70" s="133">
        <v>221</v>
      </c>
      <c r="L70" s="132"/>
      <c r="M70" s="132">
        <v>8.2799999999999994</v>
      </c>
      <c r="N70" s="132"/>
      <c r="O70" s="1061">
        <v>10.5</v>
      </c>
      <c r="P70" s="1061"/>
      <c r="R70" s="134">
        <f>X70/2</f>
        <v>6.75</v>
      </c>
      <c r="S70" s="135">
        <f t="shared" si="4"/>
        <v>0.21142857142857149</v>
      </c>
      <c r="T70" s="135"/>
      <c r="U70" s="132">
        <v>13.5</v>
      </c>
      <c r="V70" s="132"/>
      <c r="W70" s="132"/>
      <c r="X70" s="132">
        <v>13.5</v>
      </c>
      <c r="Y70" s="1063" t="s">
        <v>2740</v>
      </c>
      <c r="Z70" s="132"/>
      <c r="AA70" s="134">
        <f>M70*1.0751-R70</f>
        <v>2.1518279999999983</v>
      </c>
      <c r="AB70" s="134"/>
      <c r="AC70" s="132"/>
      <c r="AD70" s="132"/>
      <c r="AE70" s="424"/>
      <c r="AF70" s="424"/>
      <c r="AG70" s="424"/>
      <c r="AH70" s="424"/>
    </row>
    <row r="71" spans="1:34" s="845" customFormat="1" ht="16.5" customHeight="1">
      <c r="A71" s="1014" t="s">
        <v>875</v>
      </c>
      <c r="B71" s="1015">
        <v>8</v>
      </c>
      <c r="C71" s="1016" t="s">
        <v>2627</v>
      </c>
      <c r="D71" s="1017" t="s">
        <v>2761</v>
      </c>
      <c r="E71" s="1018" t="s">
        <v>2779</v>
      </c>
      <c r="F71" s="1018" t="s">
        <v>39</v>
      </c>
      <c r="G71" s="1019" t="s">
        <v>2780</v>
      </c>
      <c r="H71" s="1020"/>
      <c r="I71" s="1019" t="s">
        <v>2781</v>
      </c>
      <c r="J71" s="132"/>
      <c r="K71" s="133">
        <v>24</v>
      </c>
      <c r="L71" s="132"/>
      <c r="M71" s="132">
        <v>17.489999999999998</v>
      </c>
      <c r="N71" s="132"/>
      <c r="O71" s="1061">
        <v>18.8</v>
      </c>
      <c r="P71" s="1061"/>
      <c r="Q71" s="134">
        <v>11.9</v>
      </c>
      <c r="S71" s="135">
        <f t="shared" si="4"/>
        <v>6.9680851063829902E-2</v>
      </c>
      <c r="T71" s="135"/>
      <c r="U71" s="132">
        <v>23.9</v>
      </c>
      <c r="V71" s="132"/>
      <c r="W71" s="132"/>
      <c r="X71" s="132">
        <v>23.9</v>
      </c>
      <c r="Y71" s="132"/>
      <c r="Z71" s="132"/>
      <c r="AA71" s="134">
        <f t="shared" si="5"/>
        <v>6.9034989999999983</v>
      </c>
      <c r="AB71" s="134"/>
      <c r="AC71" s="132"/>
      <c r="AD71" s="132"/>
      <c r="AE71" s="424"/>
      <c r="AF71" s="424"/>
      <c r="AG71" s="424"/>
      <c r="AH71" s="424"/>
    </row>
    <row r="72" spans="1:34" s="845" customFormat="1" ht="16.5" customHeight="1">
      <c r="A72" s="1014" t="s">
        <v>875</v>
      </c>
      <c r="B72" s="1015">
        <v>9</v>
      </c>
      <c r="C72" s="1016" t="s">
        <v>2627</v>
      </c>
      <c r="D72" s="1017" t="s">
        <v>2761</v>
      </c>
      <c r="E72" s="1018" t="s">
        <v>2779</v>
      </c>
      <c r="F72" s="1018" t="s">
        <v>39</v>
      </c>
      <c r="G72" s="1019" t="s">
        <v>2782</v>
      </c>
      <c r="H72" s="1020"/>
      <c r="I72" s="1019" t="s">
        <v>2783</v>
      </c>
      <c r="J72" s="132"/>
      <c r="K72" s="133">
        <v>24</v>
      </c>
      <c r="L72" s="132"/>
      <c r="M72" s="132">
        <v>17.489999999999998</v>
      </c>
      <c r="N72" s="132"/>
      <c r="O72" s="1061">
        <v>18.8</v>
      </c>
      <c r="P72" s="1061"/>
      <c r="Q72" s="134">
        <f>X72/2</f>
        <v>11.9</v>
      </c>
      <c r="S72" s="135">
        <f t="shared" si="4"/>
        <v>6.9680851063829902E-2</v>
      </c>
      <c r="T72" s="135"/>
      <c r="U72" s="132">
        <v>23.8</v>
      </c>
      <c r="V72" s="132"/>
      <c r="W72" s="132"/>
      <c r="X72" s="132">
        <v>23.8</v>
      </c>
      <c r="Y72" s="132"/>
      <c r="Z72" s="132"/>
      <c r="AA72" s="134">
        <f t="shared" si="5"/>
        <v>6.9034989999999983</v>
      </c>
      <c r="AB72" s="134"/>
      <c r="AC72" s="132"/>
      <c r="AD72" s="132"/>
      <c r="AE72" s="424"/>
      <c r="AF72" s="424"/>
      <c r="AG72" s="424"/>
      <c r="AH72" s="424"/>
    </row>
    <row r="73" spans="1:34" s="845" customFormat="1" ht="16.5" customHeight="1">
      <c r="A73" s="1014" t="s">
        <v>875</v>
      </c>
      <c r="B73" s="1015">
        <v>10</v>
      </c>
      <c r="C73" s="1016" t="s">
        <v>2627</v>
      </c>
      <c r="D73" s="1017" t="s">
        <v>2761</v>
      </c>
      <c r="E73" s="1018" t="s">
        <v>2779</v>
      </c>
      <c r="F73" s="1018" t="s">
        <v>39</v>
      </c>
      <c r="G73" s="1019" t="s">
        <v>2784</v>
      </c>
      <c r="H73" s="1020"/>
      <c r="I73" s="1019" t="s">
        <v>2785</v>
      </c>
      <c r="J73" s="132"/>
      <c r="K73" s="133">
        <v>48</v>
      </c>
      <c r="L73" s="132"/>
      <c r="M73" s="132">
        <v>17.489999999999998</v>
      </c>
      <c r="N73" s="132"/>
      <c r="O73" s="1061">
        <v>19.5</v>
      </c>
      <c r="P73" s="1061"/>
      <c r="Q73" s="134">
        <v>11.9</v>
      </c>
      <c r="S73" s="135">
        <f t="shared" si="4"/>
        <v>0.10307692307692316</v>
      </c>
      <c r="T73" s="135"/>
      <c r="U73" s="132">
        <v>23.9</v>
      </c>
      <c r="V73" s="132"/>
      <c r="W73" s="132"/>
      <c r="X73" s="132">
        <v>23.9</v>
      </c>
      <c r="Y73" s="1062" t="s">
        <v>2740</v>
      </c>
      <c r="Z73" s="132"/>
      <c r="AA73" s="134">
        <f t="shared" si="5"/>
        <v>6.9034989999999983</v>
      </c>
      <c r="AB73" s="134"/>
      <c r="AC73" s="132"/>
      <c r="AD73" s="132"/>
      <c r="AE73" s="424"/>
      <c r="AF73" s="424"/>
      <c r="AG73" s="424"/>
      <c r="AH73" s="424"/>
    </row>
    <row r="74" spans="1:34" s="845" customFormat="1" ht="16.5" customHeight="1">
      <c r="A74" s="1014" t="s">
        <v>875</v>
      </c>
      <c r="B74" s="1015">
        <v>11</v>
      </c>
      <c r="C74" s="1016" t="s">
        <v>2627</v>
      </c>
      <c r="D74" s="1017" t="s">
        <v>2761</v>
      </c>
      <c r="E74" s="1018" t="s">
        <v>2779</v>
      </c>
      <c r="F74" s="1018" t="s">
        <v>39</v>
      </c>
      <c r="G74" s="1019" t="s">
        <v>2786</v>
      </c>
      <c r="H74" s="1020"/>
      <c r="I74" s="1019" t="s">
        <v>2787</v>
      </c>
      <c r="J74" s="132"/>
      <c r="K74" s="133">
        <v>48</v>
      </c>
      <c r="L74" s="132"/>
      <c r="M74" s="132">
        <v>17.489999999999998</v>
      </c>
      <c r="N74" s="132"/>
      <c r="O74" s="1061">
        <v>19.5</v>
      </c>
      <c r="P74" s="1061"/>
      <c r="Q74" s="134">
        <v>13.8</v>
      </c>
      <c r="S74" s="135">
        <f t="shared" si="4"/>
        <v>0.10307692307692316</v>
      </c>
      <c r="T74" s="135"/>
      <c r="U74" s="132">
        <v>26.8</v>
      </c>
      <c r="V74" s="132"/>
      <c r="W74" s="132"/>
      <c r="X74" s="132">
        <v>26.8</v>
      </c>
      <c r="Y74" s="132"/>
      <c r="Z74" s="132"/>
      <c r="AA74" s="134">
        <f t="shared" si="5"/>
        <v>5.0034989999999979</v>
      </c>
      <c r="AB74" s="134"/>
      <c r="AC74" s="132"/>
      <c r="AD74" s="132"/>
      <c r="AE74" s="424"/>
      <c r="AF74" s="424"/>
      <c r="AG74" s="424"/>
      <c r="AH74" s="424"/>
    </row>
    <row r="75" spans="1:34" s="845" customFormat="1" ht="16.5" customHeight="1">
      <c r="A75" s="1014" t="s">
        <v>875</v>
      </c>
      <c r="B75" s="1015">
        <v>12</v>
      </c>
      <c r="C75" s="1016" t="s">
        <v>2627</v>
      </c>
      <c r="D75" s="1017" t="s">
        <v>2761</v>
      </c>
      <c r="E75" s="1018" t="s">
        <v>2779</v>
      </c>
      <c r="F75" s="1018" t="s">
        <v>39</v>
      </c>
      <c r="G75" s="1019" t="s">
        <v>2788</v>
      </c>
      <c r="H75" s="1020"/>
      <c r="I75" s="1019" t="s">
        <v>2789</v>
      </c>
      <c r="J75" s="132"/>
      <c r="K75" s="133">
        <v>222</v>
      </c>
      <c r="L75" s="132"/>
      <c r="M75" s="132">
        <v>10.55</v>
      </c>
      <c r="N75" s="132"/>
      <c r="O75" s="1061">
        <v>11.9</v>
      </c>
      <c r="P75" s="1061"/>
      <c r="Q75" s="134">
        <f>X75/2</f>
        <v>7.95</v>
      </c>
      <c r="S75" s="135">
        <f t="shared" si="4"/>
        <v>0.11344537815126048</v>
      </c>
      <c r="T75" s="135"/>
      <c r="U75" s="132">
        <v>15.9</v>
      </c>
      <c r="V75" s="132"/>
      <c r="W75" s="132"/>
      <c r="X75" s="132">
        <v>15.9</v>
      </c>
      <c r="Y75" s="132"/>
      <c r="Z75" s="132"/>
      <c r="AA75" s="134">
        <f t="shared" si="5"/>
        <v>3.3923049999999995</v>
      </c>
      <c r="AB75" s="134"/>
      <c r="AC75" s="132"/>
      <c r="AD75" s="132"/>
      <c r="AE75" s="424"/>
      <c r="AF75" s="424"/>
      <c r="AG75" s="424"/>
      <c r="AH75" s="424"/>
    </row>
    <row r="76" spans="1:34" s="845" customFormat="1" ht="16.5" customHeight="1">
      <c r="A76" s="1014" t="s">
        <v>875</v>
      </c>
      <c r="B76" s="1015">
        <v>13</v>
      </c>
      <c r="C76" s="1016" t="s">
        <v>2627</v>
      </c>
      <c r="D76" s="1017" t="s">
        <v>2761</v>
      </c>
      <c r="E76" s="1018" t="s">
        <v>2779</v>
      </c>
      <c r="F76" s="1018" t="s">
        <v>39</v>
      </c>
      <c r="G76" s="1019" t="s">
        <v>2790</v>
      </c>
      <c r="H76" s="1020"/>
      <c r="I76" s="1019" t="s">
        <v>2791</v>
      </c>
      <c r="J76" s="132"/>
      <c r="K76" s="133">
        <v>92</v>
      </c>
      <c r="L76" s="132"/>
      <c r="M76" s="132">
        <v>10.55</v>
      </c>
      <c r="N76" s="132"/>
      <c r="O76" s="1061">
        <v>11.5</v>
      </c>
      <c r="P76" s="1061"/>
      <c r="Q76" s="134">
        <f>X76/2</f>
        <v>7.95</v>
      </c>
      <c r="S76" s="135">
        <f t="shared" si="4"/>
        <v>8.2608695652173852E-2</v>
      </c>
      <c r="T76" s="135"/>
      <c r="U76" s="132">
        <v>15.9</v>
      </c>
      <c r="V76" s="132"/>
      <c r="W76" s="132"/>
      <c r="X76" s="132">
        <v>15.9</v>
      </c>
      <c r="Y76" s="132"/>
      <c r="Z76" s="132"/>
      <c r="AA76" s="134">
        <f t="shared" si="5"/>
        <v>3.3923049999999995</v>
      </c>
      <c r="AB76" s="134"/>
      <c r="AC76" s="132"/>
      <c r="AD76" s="132"/>
      <c r="AE76" s="424"/>
      <c r="AF76" s="424"/>
      <c r="AG76" s="424"/>
      <c r="AH76" s="424"/>
    </row>
    <row r="77" spans="1:34" s="845" customFormat="1" ht="16.5" customHeight="1">
      <c r="A77" s="1014" t="s">
        <v>875</v>
      </c>
      <c r="B77" s="1015">
        <v>14</v>
      </c>
      <c r="C77" s="1016" t="s">
        <v>2627</v>
      </c>
      <c r="D77" s="1017" t="s">
        <v>2761</v>
      </c>
      <c r="E77" s="1018" t="s">
        <v>2779</v>
      </c>
      <c r="F77" s="1018" t="s">
        <v>39</v>
      </c>
      <c r="G77" s="1019" t="s">
        <v>2792</v>
      </c>
      <c r="H77" s="1020"/>
      <c r="I77" s="1019" t="s">
        <v>2793</v>
      </c>
      <c r="J77" s="132"/>
      <c r="K77" s="133">
        <v>225</v>
      </c>
      <c r="L77" s="132"/>
      <c r="M77" s="132">
        <v>12.41</v>
      </c>
      <c r="N77" s="132"/>
      <c r="O77" s="1061">
        <v>14.9</v>
      </c>
      <c r="P77" s="1061"/>
      <c r="Q77" s="134">
        <f>X77/2</f>
        <v>9.9</v>
      </c>
      <c r="S77" s="135">
        <f t="shared" si="4"/>
        <v>0.16711409395973156</v>
      </c>
      <c r="T77" s="135"/>
      <c r="U77" s="132">
        <v>19.8</v>
      </c>
      <c r="V77" s="132"/>
      <c r="W77" s="132"/>
      <c r="X77" s="132">
        <v>19.8</v>
      </c>
      <c r="Y77" s="132"/>
      <c r="Z77" s="132"/>
      <c r="AA77" s="134">
        <f t="shared" si="5"/>
        <v>3.4419909999999998</v>
      </c>
      <c r="AB77" s="134"/>
      <c r="AC77" s="132"/>
      <c r="AD77" s="132"/>
      <c r="AE77" s="424"/>
      <c r="AF77" s="424"/>
      <c r="AG77" s="424"/>
      <c r="AH77" s="424"/>
    </row>
    <row r="78" spans="1:34" s="845" customFormat="1" ht="16.5" customHeight="1">
      <c r="A78" s="1077" t="s">
        <v>875</v>
      </c>
      <c r="B78" s="1015">
        <v>15</v>
      </c>
      <c r="C78" s="1078" t="s">
        <v>2627</v>
      </c>
      <c r="D78" s="1079" t="s">
        <v>2761</v>
      </c>
      <c r="E78" s="1080" t="s">
        <v>2779</v>
      </c>
      <c r="F78" s="1080" t="s">
        <v>39</v>
      </c>
      <c r="G78" s="1081" t="s">
        <v>2794</v>
      </c>
      <c r="H78" s="1082"/>
      <c r="I78" s="1081" t="s">
        <v>2795</v>
      </c>
      <c r="J78" s="1082"/>
      <c r="K78" s="1083">
        <v>22</v>
      </c>
      <c r="L78" s="1082"/>
      <c r="M78" s="1082">
        <v>12.41</v>
      </c>
      <c r="N78" s="1082"/>
      <c r="O78" s="1061">
        <v>14.9</v>
      </c>
      <c r="P78" s="1061"/>
      <c r="Q78" s="1084">
        <v>9.9</v>
      </c>
      <c r="S78" s="1085">
        <f t="shared" si="4"/>
        <v>0.16711409395973156</v>
      </c>
      <c r="T78" s="1085"/>
      <c r="U78" s="1082">
        <v>18.899999999999999</v>
      </c>
      <c r="V78" s="1082"/>
      <c r="W78" s="1082"/>
      <c r="X78" s="1082">
        <v>18.899999999999999</v>
      </c>
      <c r="Y78" s="1082"/>
      <c r="Z78" s="1082"/>
      <c r="AA78" s="134">
        <f t="shared" si="5"/>
        <v>3.4419909999999998</v>
      </c>
      <c r="AB78" s="1084"/>
      <c r="AC78" s="1082"/>
      <c r="AD78" s="1082"/>
      <c r="AE78" s="1086"/>
      <c r="AF78" s="1086"/>
      <c r="AG78" s="1086"/>
      <c r="AH78" s="1086"/>
    </row>
  </sheetData>
  <protectedRanges>
    <protectedRange sqref="M8:M9 M46:M49 M5:M6" name="区域1_1_1"/>
  </protectedRanges>
  <mergeCells count="28">
    <mergeCell ref="AB2:AB3"/>
    <mergeCell ref="AC2:AC3"/>
    <mergeCell ref="AD2:AD3"/>
    <mergeCell ref="AE2:AE3"/>
    <mergeCell ref="AF2:AF3"/>
    <mergeCell ref="AG2:AG3"/>
    <mergeCell ref="Q2:Q3"/>
    <mergeCell ref="R2:R3"/>
    <mergeCell ref="S2:T2"/>
    <mergeCell ref="U2:U3"/>
    <mergeCell ref="V2:V3"/>
    <mergeCell ref="W2:Z2"/>
    <mergeCell ref="H2:H3"/>
    <mergeCell ref="I2:I3"/>
    <mergeCell ref="J2:J3"/>
    <mergeCell ref="K2:K3"/>
    <mergeCell ref="M2:N2"/>
    <mergeCell ref="O2:P2"/>
    <mergeCell ref="A1:K1"/>
    <mergeCell ref="L1:AD1"/>
    <mergeCell ref="AE1:AG1"/>
    <mergeCell ref="AH1:AH3"/>
    <mergeCell ref="A2:A3"/>
    <mergeCell ref="B2:B3"/>
    <mergeCell ref="C2:C3"/>
    <mergeCell ref="D2:D3"/>
    <mergeCell ref="E2:E3"/>
    <mergeCell ref="G2:G3"/>
  </mergeCells>
  <phoneticPr fontId="1" type="noConversion"/>
  <pageMargins left="0.7" right="0.7" top="0.75" bottom="0.75" header="0.3" footer="0.3"/>
  <legacyDrawing r:id="rId1"/>
</worksheet>
</file>

<file path=xl/worksheets/sheet20.xml><?xml version="1.0" encoding="utf-8"?>
<worksheet xmlns="http://schemas.openxmlformats.org/spreadsheetml/2006/main" xmlns:r="http://schemas.openxmlformats.org/officeDocument/2006/relationships">
  <dimension ref="A1:AD16"/>
  <sheetViews>
    <sheetView topLeftCell="F1" workbookViewId="0">
      <selection activeCell="K23" sqref="K23"/>
    </sheetView>
  </sheetViews>
  <sheetFormatPr defaultRowHeight="13.5"/>
  <sheetData>
    <row r="1" spans="1:30" s="1" customFormat="1" ht="18.75">
      <c r="A1" s="583" t="s">
        <v>0</v>
      </c>
      <c r="B1" s="583"/>
      <c r="C1" s="583"/>
      <c r="D1" s="583"/>
      <c r="E1" s="583"/>
      <c r="F1" s="583"/>
      <c r="G1" s="583"/>
      <c r="H1" s="583"/>
      <c r="I1" s="583"/>
      <c r="J1" s="583"/>
      <c r="K1" s="583"/>
      <c r="L1" s="584"/>
      <c r="M1" s="581"/>
      <c r="N1" s="581"/>
      <c r="O1" s="581"/>
      <c r="P1" s="581"/>
      <c r="Q1" s="581"/>
      <c r="R1" s="581"/>
      <c r="S1" s="585"/>
      <c r="T1" s="581"/>
      <c r="U1" s="581"/>
      <c r="V1" s="581"/>
      <c r="W1" s="581"/>
      <c r="X1" s="581"/>
      <c r="Y1" s="581"/>
      <c r="Z1" s="581"/>
      <c r="AA1" s="586" t="s">
        <v>1</v>
      </c>
      <c r="AB1" s="575"/>
      <c r="AC1" s="575"/>
      <c r="AD1" s="587" t="s">
        <v>2</v>
      </c>
    </row>
    <row r="2" spans="1:30" s="1" customFormat="1" ht="14.25">
      <c r="A2" s="576" t="s">
        <v>3</v>
      </c>
      <c r="B2" s="576" t="s">
        <v>4</v>
      </c>
      <c r="C2" s="576" t="s">
        <v>5</v>
      </c>
      <c r="D2" s="576" t="s">
        <v>6</v>
      </c>
      <c r="E2" s="576" t="s">
        <v>7</v>
      </c>
      <c r="F2" s="2" t="s">
        <v>8</v>
      </c>
      <c r="G2" s="576" t="s">
        <v>9</v>
      </c>
      <c r="H2" s="580" t="s">
        <v>10</v>
      </c>
      <c r="I2" s="576" t="s">
        <v>11</v>
      </c>
      <c r="J2" s="588" t="s">
        <v>12</v>
      </c>
      <c r="K2" s="588" t="s">
        <v>13</v>
      </c>
      <c r="L2" s="2" t="s">
        <v>14</v>
      </c>
      <c r="M2" s="576" t="s">
        <v>15</v>
      </c>
      <c r="N2" s="577"/>
      <c r="O2" s="576" t="s">
        <v>16</v>
      </c>
      <c r="P2" s="577"/>
      <c r="Q2" s="576" t="s">
        <v>17</v>
      </c>
      <c r="R2" s="577"/>
      <c r="S2" s="578" t="s">
        <v>18</v>
      </c>
      <c r="T2" s="579"/>
      <c r="U2" s="579"/>
      <c r="V2" s="579"/>
      <c r="W2" s="3" t="s">
        <v>19</v>
      </c>
      <c r="X2" s="580" t="s">
        <v>20</v>
      </c>
      <c r="Y2" s="580" t="s">
        <v>21</v>
      </c>
      <c r="Z2" s="582" t="s">
        <v>22</v>
      </c>
      <c r="AA2" s="574" t="s">
        <v>23</v>
      </c>
      <c r="AB2" s="574" t="s">
        <v>24</v>
      </c>
      <c r="AC2" s="574" t="s">
        <v>25</v>
      </c>
      <c r="AD2" s="575"/>
    </row>
    <row r="3" spans="1:30" s="1" customFormat="1">
      <c r="A3" s="577"/>
      <c r="B3" s="577"/>
      <c r="C3" s="577"/>
      <c r="D3" s="577"/>
      <c r="E3" s="577"/>
      <c r="F3" s="2" t="s">
        <v>26</v>
      </c>
      <c r="G3" s="577"/>
      <c r="H3" s="581"/>
      <c r="I3" s="577"/>
      <c r="J3" s="577"/>
      <c r="K3" s="588"/>
      <c r="L3" s="2" t="s">
        <v>27</v>
      </c>
      <c r="M3" s="4" t="s">
        <v>28</v>
      </c>
      <c r="N3" s="5" t="s">
        <v>29</v>
      </c>
      <c r="O3" s="4" t="s">
        <v>28</v>
      </c>
      <c r="P3" s="5" t="s">
        <v>30</v>
      </c>
      <c r="Q3" s="4" t="s">
        <v>28</v>
      </c>
      <c r="R3" s="5"/>
      <c r="S3" s="6" t="s">
        <v>31</v>
      </c>
      <c r="T3" s="2" t="s">
        <v>32</v>
      </c>
      <c r="U3" s="2" t="s">
        <v>33</v>
      </c>
      <c r="V3" s="2" t="s">
        <v>34</v>
      </c>
      <c r="W3" s="3" t="s">
        <v>35</v>
      </c>
      <c r="X3" s="581"/>
      <c r="Y3" s="581"/>
      <c r="Z3" s="581"/>
      <c r="AA3" s="575"/>
      <c r="AB3" s="575"/>
      <c r="AC3" s="575"/>
      <c r="AD3" s="575"/>
    </row>
    <row r="4" spans="1:30" s="1" customFormat="1" ht="15">
      <c r="A4" s="15" t="s">
        <v>36</v>
      </c>
      <c r="B4" s="14">
        <v>1</v>
      </c>
      <c r="C4" s="7" t="s">
        <v>212</v>
      </c>
      <c r="D4" s="7" t="s">
        <v>38</v>
      </c>
      <c r="E4" s="7" t="s">
        <v>213</v>
      </c>
      <c r="F4" s="7" t="s">
        <v>39</v>
      </c>
      <c r="G4" s="7" t="s">
        <v>214</v>
      </c>
      <c r="H4" s="7"/>
      <c r="I4" s="7" t="s">
        <v>215</v>
      </c>
      <c r="J4" s="7">
        <v>35</v>
      </c>
      <c r="K4" s="7" t="s">
        <v>216</v>
      </c>
      <c r="L4" s="7">
        <v>274</v>
      </c>
      <c r="M4" s="7">
        <v>235</v>
      </c>
      <c r="N4" s="7">
        <v>220</v>
      </c>
      <c r="O4" s="7">
        <v>278</v>
      </c>
      <c r="P4" s="7">
        <v>199</v>
      </c>
      <c r="Q4" s="7"/>
      <c r="R4" s="7"/>
      <c r="S4" s="7"/>
      <c r="T4" s="7">
        <v>399</v>
      </c>
      <c r="U4" s="7"/>
      <c r="V4" s="7">
        <v>279</v>
      </c>
      <c r="W4" s="7">
        <f>N4-P4</f>
        <v>21</v>
      </c>
      <c r="Y4" s="11" t="s">
        <v>217</v>
      </c>
      <c r="Z4" s="8"/>
      <c r="AA4" s="9"/>
      <c r="AB4" s="9"/>
      <c r="AC4" s="9"/>
      <c r="AD4" s="9"/>
    </row>
    <row r="5" spans="1:30" s="1" customFormat="1" ht="15">
      <c r="A5" s="10" t="s">
        <v>36</v>
      </c>
      <c r="B5" s="14">
        <v>2</v>
      </c>
      <c r="C5" s="8" t="s">
        <v>212</v>
      </c>
      <c r="D5" s="8" t="s">
        <v>218</v>
      </c>
      <c r="E5" s="8" t="s">
        <v>219</v>
      </c>
      <c r="F5" s="8" t="s">
        <v>123</v>
      </c>
      <c r="G5" s="8" t="s">
        <v>220</v>
      </c>
      <c r="H5" s="8"/>
      <c r="I5" s="8" t="s">
        <v>221</v>
      </c>
      <c r="J5" s="8" t="s">
        <v>1523</v>
      </c>
      <c r="K5" s="11">
        <v>100</v>
      </c>
      <c r="L5" s="8">
        <v>56</v>
      </c>
      <c r="M5" s="8">
        <v>56</v>
      </c>
      <c r="N5" s="8">
        <v>56</v>
      </c>
      <c r="O5" s="8">
        <v>59</v>
      </c>
      <c r="P5" s="8">
        <v>39.9</v>
      </c>
      <c r="Q5" s="8"/>
      <c r="R5" s="8"/>
      <c r="S5" s="8"/>
      <c r="T5" s="8"/>
      <c r="U5" s="8"/>
      <c r="V5" s="8">
        <v>99</v>
      </c>
      <c r="W5" s="8">
        <f t="shared" ref="W5:W12" si="0">N5-P5</f>
        <v>16.100000000000001</v>
      </c>
      <c r="Y5" s="8" t="s">
        <v>217</v>
      </c>
      <c r="Z5" s="11"/>
      <c r="AA5" s="12"/>
      <c r="AB5" s="12"/>
      <c r="AC5" s="12"/>
      <c r="AD5" s="12"/>
    </row>
    <row r="6" spans="1:30" s="1" customFormat="1" ht="15">
      <c r="A6" s="10" t="s">
        <v>36</v>
      </c>
      <c r="B6" s="14">
        <v>3</v>
      </c>
      <c r="C6" s="8" t="s">
        <v>212</v>
      </c>
      <c r="D6" s="8" t="s">
        <v>218</v>
      </c>
      <c r="E6" s="8" t="s">
        <v>223</v>
      </c>
      <c r="F6" s="8" t="s">
        <v>123</v>
      </c>
      <c r="G6" s="8" t="s">
        <v>224</v>
      </c>
      <c r="H6" s="8"/>
      <c r="I6" s="8" t="s">
        <v>225</v>
      </c>
      <c r="J6" s="8" t="s">
        <v>222</v>
      </c>
      <c r="K6" s="8">
        <v>300</v>
      </c>
      <c r="L6" s="8">
        <v>56</v>
      </c>
      <c r="M6" s="8">
        <v>56</v>
      </c>
      <c r="N6" s="8">
        <v>56</v>
      </c>
      <c r="O6" s="8">
        <v>59</v>
      </c>
      <c r="P6" s="8">
        <v>39.9</v>
      </c>
      <c r="Q6" s="8"/>
      <c r="R6" s="8"/>
      <c r="S6" s="8"/>
      <c r="T6" s="8"/>
      <c r="U6" s="8"/>
      <c r="V6" s="8">
        <v>99</v>
      </c>
      <c r="W6" s="8">
        <f t="shared" si="0"/>
        <v>16.100000000000001</v>
      </c>
      <c r="Y6" s="8" t="s">
        <v>217</v>
      </c>
      <c r="Z6" s="8"/>
      <c r="AA6" s="13"/>
      <c r="AB6" s="13"/>
      <c r="AC6" s="13"/>
      <c r="AD6" s="9"/>
    </row>
    <row r="7" spans="1:30" s="1" customFormat="1" ht="15">
      <c r="A7" s="10" t="s">
        <v>36</v>
      </c>
      <c r="B7" s="14">
        <v>4</v>
      </c>
      <c r="C7" s="8" t="s">
        <v>212</v>
      </c>
      <c r="D7" s="8" t="s">
        <v>218</v>
      </c>
      <c r="E7" s="8" t="s">
        <v>226</v>
      </c>
      <c r="F7" s="8" t="s">
        <v>123</v>
      </c>
      <c r="G7" s="8" t="s">
        <v>227</v>
      </c>
      <c r="H7" s="8"/>
      <c r="I7" s="8" t="s">
        <v>228</v>
      </c>
      <c r="J7" s="8" t="s">
        <v>229</v>
      </c>
      <c r="K7" s="8">
        <v>300</v>
      </c>
      <c r="L7" s="8">
        <v>99</v>
      </c>
      <c r="M7" s="8">
        <v>99</v>
      </c>
      <c r="N7" s="8">
        <v>69</v>
      </c>
      <c r="O7" s="8">
        <v>69</v>
      </c>
      <c r="P7" s="8">
        <v>69</v>
      </c>
      <c r="Q7" s="8"/>
      <c r="R7" s="8"/>
      <c r="S7" s="8">
        <v>99</v>
      </c>
      <c r="T7" s="8"/>
      <c r="U7" s="8"/>
      <c r="V7" s="8" t="s">
        <v>53</v>
      </c>
      <c r="W7" s="8">
        <f t="shared" si="0"/>
        <v>0</v>
      </c>
      <c r="Y7" s="8" t="s">
        <v>217</v>
      </c>
      <c r="Z7" s="8"/>
      <c r="AA7" s="13"/>
      <c r="AB7" s="13"/>
      <c r="AC7" s="13"/>
      <c r="AD7" s="9"/>
    </row>
    <row r="8" spans="1:30" s="1" customFormat="1" ht="15">
      <c r="A8" s="10" t="s">
        <v>36</v>
      </c>
      <c r="B8" s="14">
        <v>5</v>
      </c>
      <c r="C8" s="8" t="s">
        <v>212</v>
      </c>
      <c r="D8" s="8" t="s">
        <v>218</v>
      </c>
      <c r="E8" s="8" t="s">
        <v>230</v>
      </c>
      <c r="F8" s="8" t="s">
        <v>123</v>
      </c>
      <c r="G8" s="8" t="s">
        <v>231</v>
      </c>
      <c r="H8" s="8"/>
      <c r="I8" s="8" t="s">
        <v>232</v>
      </c>
      <c r="J8" s="8" t="s">
        <v>222</v>
      </c>
      <c r="K8" s="8">
        <v>500</v>
      </c>
      <c r="L8" s="8">
        <v>119</v>
      </c>
      <c r="M8" s="8">
        <v>119</v>
      </c>
      <c r="N8" s="8">
        <v>89</v>
      </c>
      <c r="O8" s="8">
        <v>89</v>
      </c>
      <c r="P8" s="8">
        <v>77.900000000000006</v>
      </c>
      <c r="Q8" s="8"/>
      <c r="R8" s="8"/>
      <c r="S8" s="8"/>
      <c r="T8" s="8"/>
      <c r="U8" s="8"/>
      <c r="V8" s="8">
        <v>155</v>
      </c>
      <c r="W8" s="8">
        <f t="shared" si="0"/>
        <v>11.099999999999994</v>
      </c>
      <c r="Y8" s="8" t="s">
        <v>217</v>
      </c>
      <c r="Z8" s="8"/>
      <c r="AA8" s="9"/>
      <c r="AB8" s="9"/>
      <c r="AC8" s="9"/>
      <c r="AD8" s="9"/>
    </row>
    <row r="9" spans="1:30" s="1" customFormat="1" ht="15">
      <c r="A9" s="10" t="s">
        <v>36</v>
      </c>
      <c r="B9" s="14">
        <v>6</v>
      </c>
      <c r="C9" s="8" t="s">
        <v>212</v>
      </c>
      <c r="D9" s="8" t="s">
        <v>218</v>
      </c>
      <c r="E9" s="8" t="s">
        <v>233</v>
      </c>
      <c r="F9" s="8" t="s">
        <v>123</v>
      </c>
      <c r="G9" s="8" t="s">
        <v>234</v>
      </c>
      <c r="H9" s="8"/>
      <c r="I9" s="8" t="s">
        <v>235</v>
      </c>
      <c r="J9" s="8" t="s">
        <v>222</v>
      </c>
      <c r="K9" s="8">
        <v>300</v>
      </c>
      <c r="L9" s="8">
        <v>99</v>
      </c>
      <c r="M9" s="8">
        <v>99</v>
      </c>
      <c r="N9" s="8">
        <v>99</v>
      </c>
      <c r="O9" s="8">
        <v>99</v>
      </c>
      <c r="P9" s="8">
        <v>79.900000000000006</v>
      </c>
      <c r="Q9" s="8"/>
      <c r="R9" s="8"/>
      <c r="S9" s="8"/>
      <c r="T9" s="8"/>
      <c r="U9" s="8"/>
      <c r="V9" s="8">
        <v>179</v>
      </c>
      <c r="W9" s="8">
        <f t="shared" si="0"/>
        <v>19.099999999999994</v>
      </c>
      <c r="Y9" s="8" t="s">
        <v>217</v>
      </c>
      <c r="Z9" s="8"/>
      <c r="AA9" s="9"/>
      <c r="AB9" s="9"/>
      <c r="AC9" s="9"/>
      <c r="AD9" s="9"/>
    </row>
    <row r="10" spans="1:30" s="1" customFormat="1" ht="15">
      <c r="A10" s="10" t="s">
        <v>36</v>
      </c>
      <c r="B10" s="14">
        <v>7</v>
      </c>
      <c r="C10" s="8" t="s">
        <v>212</v>
      </c>
      <c r="D10" s="8" t="s">
        <v>218</v>
      </c>
      <c r="E10" s="8" t="s">
        <v>223</v>
      </c>
      <c r="F10" s="8" t="s">
        <v>123</v>
      </c>
      <c r="G10" s="8" t="s">
        <v>236</v>
      </c>
      <c r="H10" s="8"/>
      <c r="I10" s="8" t="s">
        <v>237</v>
      </c>
      <c r="J10" s="8" t="s">
        <v>222</v>
      </c>
      <c r="K10" s="8">
        <v>300</v>
      </c>
      <c r="L10" s="8">
        <v>119</v>
      </c>
      <c r="M10" s="8">
        <v>119</v>
      </c>
      <c r="N10" s="8">
        <v>119</v>
      </c>
      <c r="O10" s="8">
        <v>119</v>
      </c>
      <c r="P10" s="8">
        <v>99.9</v>
      </c>
      <c r="Q10" s="8"/>
      <c r="R10" s="8"/>
      <c r="S10" s="8"/>
      <c r="T10" s="8"/>
      <c r="U10" s="8"/>
      <c r="V10" s="8">
        <v>199</v>
      </c>
      <c r="W10" s="8">
        <f t="shared" si="0"/>
        <v>19.099999999999994</v>
      </c>
      <c r="Y10" s="8" t="s">
        <v>217</v>
      </c>
      <c r="Z10" s="8"/>
      <c r="AA10" s="9"/>
      <c r="AB10" s="9"/>
      <c r="AC10" s="9"/>
      <c r="AD10" s="9"/>
    </row>
    <row r="11" spans="1:30" s="1" customFormat="1" ht="15">
      <c r="A11" s="10" t="s">
        <v>36</v>
      </c>
      <c r="B11" s="14">
        <v>8</v>
      </c>
      <c r="C11" s="8" t="s">
        <v>212</v>
      </c>
      <c r="D11" s="8" t="s">
        <v>218</v>
      </c>
      <c r="E11" s="8" t="s">
        <v>219</v>
      </c>
      <c r="F11" s="8" t="s">
        <v>123</v>
      </c>
      <c r="G11" s="8" t="s">
        <v>238</v>
      </c>
      <c r="H11" s="8"/>
      <c r="I11" s="8" t="s">
        <v>239</v>
      </c>
      <c r="J11" s="8" t="s">
        <v>222</v>
      </c>
      <c r="K11" s="8">
        <v>300</v>
      </c>
      <c r="L11" s="8">
        <v>119</v>
      </c>
      <c r="M11" s="8">
        <v>119</v>
      </c>
      <c r="N11" s="8">
        <v>119</v>
      </c>
      <c r="O11" s="8">
        <v>119</v>
      </c>
      <c r="P11" s="8">
        <v>99.9</v>
      </c>
      <c r="Q11" s="8"/>
      <c r="R11" s="8"/>
      <c r="S11" s="8"/>
      <c r="T11" s="8"/>
      <c r="U11" s="8"/>
      <c r="V11" s="8">
        <v>199</v>
      </c>
      <c r="W11" s="8">
        <f t="shared" si="0"/>
        <v>19.099999999999994</v>
      </c>
      <c r="Y11" s="8" t="s">
        <v>217</v>
      </c>
      <c r="Z11" s="8"/>
      <c r="AA11" s="9"/>
      <c r="AB11" s="9"/>
      <c r="AC11" s="9"/>
      <c r="AD11" s="9"/>
    </row>
    <row r="12" spans="1:30" s="1" customFormat="1" ht="15">
      <c r="A12" s="10" t="s">
        <v>36</v>
      </c>
      <c r="B12" s="14">
        <v>9</v>
      </c>
      <c r="C12" s="8" t="s">
        <v>212</v>
      </c>
      <c r="D12" s="8" t="s">
        <v>218</v>
      </c>
      <c r="E12" s="8" t="s">
        <v>226</v>
      </c>
      <c r="F12" s="8" t="s">
        <v>123</v>
      </c>
      <c r="G12" s="8" t="s">
        <v>240</v>
      </c>
      <c r="H12" s="8"/>
      <c r="I12" s="8" t="s">
        <v>241</v>
      </c>
      <c r="J12" s="8" t="s">
        <v>229</v>
      </c>
      <c r="K12" s="8">
        <v>300</v>
      </c>
      <c r="L12" s="8">
        <v>296</v>
      </c>
      <c r="M12" s="8">
        <v>296</v>
      </c>
      <c r="N12" s="8">
        <v>196</v>
      </c>
      <c r="O12" s="8">
        <v>196</v>
      </c>
      <c r="P12" s="8">
        <v>196</v>
      </c>
      <c r="Q12" s="8"/>
      <c r="R12" s="8"/>
      <c r="S12" s="8" t="s">
        <v>53</v>
      </c>
      <c r="T12" s="8">
        <v>296</v>
      </c>
      <c r="U12" s="8"/>
      <c r="V12" s="8" t="s">
        <v>53</v>
      </c>
      <c r="W12" s="8">
        <f t="shared" si="0"/>
        <v>0</v>
      </c>
      <c r="Y12" s="8" t="s">
        <v>217</v>
      </c>
      <c r="Z12" s="8"/>
      <c r="AA12" s="9"/>
      <c r="AB12" s="9"/>
      <c r="AC12" s="9"/>
      <c r="AD12" s="9"/>
    </row>
    <row r="13" spans="1:30" s="1" customFormat="1" ht="15">
      <c r="A13" s="10" t="s">
        <v>36</v>
      </c>
      <c r="B13" s="14">
        <v>10</v>
      </c>
      <c r="C13" s="8" t="s">
        <v>212</v>
      </c>
      <c r="D13" s="8" t="s">
        <v>218</v>
      </c>
      <c r="E13" s="8" t="s">
        <v>246</v>
      </c>
      <c r="F13" s="8" t="s">
        <v>123</v>
      </c>
      <c r="G13" s="8" t="s">
        <v>247</v>
      </c>
      <c r="H13" s="8"/>
      <c r="I13" s="8" t="s">
        <v>242</v>
      </c>
      <c r="J13" s="8"/>
      <c r="K13" s="8">
        <v>500</v>
      </c>
      <c r="L13" s="8"/>
      <c r="M13" s="8">
        <v>140</v>
      </c>
      <c r="N13" s="8"/>
      <c r="O13" s="8">
        <v>268</v>
      </c>
      <c r="P13" s="8">
        <v>120</v>
      </c>
      <c r="Q13" s="8"/>
      <c r="R13" s="8"/>
      <c r="S13" s="8"/>
      <c r="T13" s="8"/>
      <c r="U13" s="8"/>
      <c r="V13" s="8">
        <v>240</v>
      </c>
      <c r="W13" s="8">
        <f>M13-P13</f>
        <v>20</v>
      </c>
      <c r="Y13" s="8"/>
      <c r="Z13" s="8"/>
      <c r="AA13" s="13"/>
      <c r="AB13" s="13"/>
      <c r="AC13" s="13"/>
      <c r="AD13" s="9"/>
    </row>
    <row r="14" spans="1:30" s="1" customFormat="1" ht="15">
      <c r="A14" s="10" t="s">
        <v>36</v>
      </c>
      <c r="B14" s="14">
        <v>11</v>
      </c>
      <c r="C14" s="8" t="s">
        <v>212</v>
      </c>
      <c r="D14" s="8" t="s">
        <v>218</v>
      </c>
      <c r="E14" s="8" t="s">
        <v>246</v>
      </c>
      <c r="F14" s="8" t="s">
        <v>123</v>
      </c>
      <c r="G14" s="8" t="s">
        <v>248</v>
      </c>
      <c r="H14" s="8"/>
      <c r="I14" s="8" t="s">
        <v>243</v>
      </c>
      <c r="J14" s="8"/>
      <c r="K14" s="8">
        <v>80</v>
      </c>
      <c r="L14" s="8"/>
      <c r="M14" s="8">
        <v>125</v>
      </c>
      <c r="N14" s="8"/>
      <c r="O14" s="8">
        <v>228</v>
      </c>
      <c r="P14" s="8">
        <v>105</v>
      </c>
      <c r="Q14" s="8"/>
      <c r="R14" s="8"/>
      <c r="S14" s="8"/>
      <c r="T14" s="8"/>
      <c r="U14" s="8"/>
      <c r="V14" s="8">
        <v>209</v>
      </c>
      <c r="W14" s="8">
        <f>M14-P14</f>
        <v>20</v>
      </c>
      <c r="Y14" s="8"/>
      <c r="Z14" s="8"/>
      <c r="AA14" s="13"/>
      <c r="AB14" s="13"/>
      <c r="AC14" s="13"/>
      <c r="AD14" s="9"/>
    </row>
    <row r="15" spans="1:30" s="1" customFormat="1" ht="15">
      <c r="A15" s="10" t="s">
        <v>36</v>
      </c>
      <c r="B15" s="14">
        <v>12</v>
      </c>
      <c r="C15" s="8" t="s">
        <v>212</v>
      </c>
      <c r="D15" s="8" t="s">
        <v>218</v>
      </c>
      <c r="E15" s="8" t="s">
        <v>246</v>
      </c>
      <c r="F15" s="8" t="s">
        <v>123</v>
      </c>
      <c r="G15" s="8" t="s">
        <v>249</v>
      </c>
      <c r="H15" s="8"/>
      <c r="I15" s="8" t="s">
        <v>244</v>
      </c>
      <c r="J15" s="8"/>
      <c r="K15" s="8">
        <v>80</v>
      </c>
      <c r="L15" s="8"/>
      <c r="M15" s="8">
        <v>86</v>
      </c>
      <c r="N15" s="8"/>
      <c r="O15" s="8">
        <v>128</v>
      </c>
      <c r="P15" s="8">
        <v>66</v>
      </c>
      <c r="Q15" s="8"/>
      <c r="R15" s="8"/>
      <c r="S15" s="8"/>
      <c r="T15" s="8"/>
      <c r="U15" s="8"/>
      <c r="V15" s="8">
        <v>129</v>
      </c>
      <c r="W15" s="8">
        <f>M15-P15</f>
        <v>20</v>
      </c>
      <c r="Y15" s="8"/>
      <c r="Z15" s="8"/>
      <c r="AA15" s="13"/>
      <c r="AB15" s="13"/>
      <c r="AC15" s="13"/>
      <c r="AD15" s="9"/>
    </row>
    <row r="16" spans="1:30" s="1" customFormat="1" ht="15">
      <c r="A16" s="10" t="s">
        <v>36</v>
      </c>
      <c r="B16" s="14">
        <v>13</v>
      </c>
      <c r="C16" s="8" t="s">
        <v>212</v>
      </c>
      <c r="D16" s="8" t="s">
        <v>218</v>
      </c>
      <c r="E16" s="8" t="s">
        <v>246</v>
      </c>
      <c r="F16" s="8" t="s">
        <v>123</v>
      </c>
      <c r="G16" s="8" t="s">
        <v>250</v>
      </c>
      <c r="H16" s="8"/>
      <c r="I16" s="8" t="s">
        <v>245</v>
      </c>
      <c r="J16" s="8"/>
      <c r="K16" s="8">
        <v>80</v>
      </c>
      <c r="L16" s="8"/>
      <c r="M16" s="8">
        <v>86</v>
      </c>
      <c r="N16" s="8"/>
      <c r="O16" s="8">
        <v>128</v>
      </c>
      <c r="P16" s="8">
        <v>66</v>
      </c>
      <c r="Q16" s="8"/>
      <c r="R16" s="8"/>
      <c r="S16" s="8"/>
      <c r="T16" s="8"/>
      <c r="U16" s="8"/>
      <c r="V16" s="8">
        <v>129</v>
      </c>
      <c r="W16" s="8">
        <f>M16-P16</f>
        <v>20</v>
      </c>
      <c r="Y16" s="8"/>
      <c r="Z16" s="8"/>
      <c r="AA16" s="13"/>
      <c r="AB16" s="13"/>
      <c r="AC16" s="13"/>
      <c r="AD16" s="9"/>
    </row>
  </sheetData>
  <mergeCells count="24">
    <mergeCell ref="O2:P2"/>
    <mergeCell ref="A1:K1"/>
    <mergeCell ref="L1:Z1"/>
    <mergeCell ref="AA1:AC1"/>
    <mergeCell ref="AD1:AD3"/>
    <mergeCell ref="A2:A3"/>
    <mergeCell ref="B2:B3"/>
    <mergeCell ref="C2:C3"/>
    <mergeCell ref="D2:D3"/>
    <mergeCell ref="E2:E3"/>
    <mergeCell ref="G2:G3"/>
    <mergeCell ref="H2:H3"/>
    <mergeCell ref="I2:I3"/>
    <mergeCell ref="J2:J3"/>
    <mergeCell ref="K2:K3"/>
    <mergeCell ref="M2:N2"/>
    <mergeCell ref="AB2:AB3"/>
    <mergeCell ref="AC2:AC3"/>
    <mergeCell ref="Q2:R2"/>
    <mergeCell ref="S2:V2"/>
    <mergeCell ref="X2:X3"/>
    <mergeCell ref="Y2:Y3"/>
    <mergeCell ref="Z2:Z3"/>
    <mergeCell ref="AA2:AA3"/>
  </mergeCells>
  <phoneticPr fontId="1" type="noConversion"/>
  <pageMargins left="0.7" right="0.7" top="0.75" bottom="0.75" header="0.3" footer="0.3"/>
</worksheet>
</file>

<file path=xl/worksheets/sheet21.xml><?xml version="1.0" encoding="utf-8"?>
<worksheet xmlns="http://schemas.openxmlformats.org/spreadsheetml/2006/main" xmlns:r="http://schemas.openxmlformats.org/officeDocument/2006/relationships">
  <dimension ref="A1:AD16"/>
  <sheetViews>
    <sheetView topLeftCell="F1" workbookViewId="0">
      <selection activeCell="D20" sqref="D20"/>
    </sheetView>
  </sheetViews>
  <sheetFormatPr defaultRowHeight="13.5"/>
  <sheetData>
    <row r="1" spans="1:30" s="1" customFormat="1" ht="18.75">
      <c r="A1" s="583" t="s">
        <v>0</v>
      </c>
      <c r="B1" s="583"/>
      <c r="C1" s="583"/>
      <c r="D1" s="583"/>
      <c r="E1" s="583"/>
      <c r="F1" s="583"/>
      <c r="G1" s="583"/>
      <c r="H1" s="583"/>
      <c r="I1" s="583"/>
      <c r="J1" s="583"/>
      <c r="K1" s="583"/>
      <c r="L1" s="584"/>
      <c r="M1" s="581"/>
      <c r="N1" s="581"/>
      <c r="O1" s="581"/>
      <c r="P1" s="581"/>
      <c r="Q1" s="581"/>
      <c r="R1" s="581"/>
      <c r="S1" s="585"/>
      <c r="T1" s="581"/>
      <c r="U1" s="581"/>
      <c r="V1" s="581"/>
      <c r="W1" s="581"/>
      <c r="X1" s="581"/>
      <c r="Y1" s="581"/>
      <c r="Z1" s="581"/>
      <c r="AA1" s="586" t="s">
        <v>1</v>
      </c>
      <c r="AB1" s="575"/>
      <c r="AC1" s="575"/>
      <c r="AD1" s="587" t="s">
        <v>2</v>
      </c>
    </row>
    <row r="2" spans="1:30" s="1" customFormat="1" ht="14.25">
      <c r="A2" s="576" t="s">
        <v>3</v>
      </c>
      <c r="B2" s="576" t="s">
        <v>4</v>
      </c>
      <c r="C2" s="576" t="s">
        <v>5</v>
      </c>
      <c r="D2" s="576" t="s">
        <v>6</v>
      </c>
      <c r="E2" s="576" t="s">
        <v>7</v>
      </c>
      <c r="F2" s="2" t="s">
        <v>8</v>
      </c>
      <c r="G2" s="576" t="s">
        <v>9</v>
      </c>
      <c r="H2" s="580" t="s">
        <v>10</v>
      </c>
      <c r="I2" s="576" t="s">
        <v>11</v>
      </c>
      <c r="J2" s="588" t="s">
        <v>12</v>
      </c>
      <c r="K2" s="588" t="s">
        <v>13</v>
      </c>
      <c r="L2" s="2" t="s">
        <v>14</v>
      </c>
      <c r="M2" s="576" t="s">
        <v>15</v>
      </c>
      <c r="N2" s="577"/>
      <c r="O2" s="576" t="s">
        <v>16</v>
      </c>
      <c r="P2" s="577"/>
      <c r="Q2" s="576" t="s">
        <v>17</v>
      </c>
      <c r="R2" s="577"/>
      <c r="S2" s="578" t="s">
        <v>18</v>
      </c>
      <c r="T2" s="579"/>
      <c r="U2" s="579"/>
      <c r="V2" s="579"/>
      <c r="W2" s="3" t="s">
        <v>19</v>
      </c>
      <c r="X2" s="580" t="s">
        <v>20</v>
      </c>
      <c r="Y2" s="580" t="s">
        <v>21</v>
      </c>
      <c r="Z2" s="582" t="s">
        <v>22</v>
      </c>
      <c r="AA2" s="574" t="s">
        <v>23</v>
      </c>
      <c r="AB2" s="574" t="s">
        <v>24</v>
      </c>
      <c r="AC2" s="574" t="s">
        <v>25</v>
      </c>
      <c r="AD2" s="575"/>
    </row>
    <row r="3" spans="1:30" s="1" customFormat="1">
      <c r="A3" s="577"/>
      <c r="B3" s="577"/>
      <c r="C3" s="577"/>
      <c r="D3" s="577"/>
      <c r="E3" s="577"/>
      <c r="F3" s="2" t="s">
        <v>26</v>
      </c>
      <c r="G3" s="577"/>
      <c r="H3" s="581"/>
      <c r="I3" s="577"/>
      <c r="J3" s="577"/>
      <c r="K3" s="588"/>
      <c r="L3" s="2" t="s">
        <v>27</v>
      </c>
      <c r="M3" s="4" t="s">
        <v>28</v>
      </c>
      <c r="N3" s="5" t="s">
        <v>29</v>
      </c>
      <c r="O3" s="4" t="s">
        <v>28</v>
      </c>
      <c r="P3" s="5" t="s">
        <v>30</v>
      </c>
      <c r="Q3" s="4" t="s">
        <v>28</v>
      </c>
      <c r="R3" s="5"/>
      <c r="S3" s="6" t="s">
        <v>31</v>
      </c>
      <c r="T3" s="2" t="s">
        <v>32</v>
      </c>
      <c r="U3" s="2" t="s">
        <v>33</v>
      </c>
      <c r="V3" s="2" t="s">
        <v>34</v>
      </c>
      <c r="W3" s="3" t="s">
        <v>35</v>
      </c>
      <c r="X3" s="581"/>
      <c r="Y3" s="581"/>
      <c r="Z3" s="581"/>
      <c r="AA3" s="575"/>
      <c r="AB3" s="575"/>
      <c r="AC3" s="575"/>
      <c r="AD3" s="575"/>
    </row>
    <row r="4" spans="1:30" s="1" customFormat="1" ht="15">
      <c r="A4" s="15" t="s">
        <v>36</v>
      </c>
      <c r="B4" s="14">
        <v>1</v>
      </c>
      <c r="C4" s="7" t="s">
        <v>251</v>
      </c>
      <c r="D4" s="7" t="s">
        <v>38</v>
      </c>
      <c r="E4" s="7" t="s">
        <v>252</v>
      </c>
      <c r="F4" s="7" t="s">
        <v>39</v>
      </c>
      <c r="G4" s="7" t="s">
        <v>253</v>
      </c>
      <c r="H4" s="7"/>
      <c r="I4" s="7" t="s">
        <v>254</v>
      </c>
      <c r="J4" s="7" t="s">
        <v>255</v>
      </c>
      <c r="K4" s="7" t="s">
        <v>256</v>
      </c>
      <c r="L4" s="7"/>
      <c r="M4" s="7">
        <v>35</v>
      </c>
      <c r="N4" s="7">
        <v>29</v>
      </c>
      <c r="O4" s="7">
        <v>39</v>
      </c>
      <c r="P4" s="7">
        <v>22.9</v>
      </c>
      <c r="Q4" s="7">
        <v>19.899999999999999</v>
      </c>
      <c r="R4" s="7"/>
      <c r="S4" s="7">
        <v>49</v>
      </c>
      <c r="T4" s="7" t="s">
        <v>53</v>
      </c>
      <c r="U4" s="7" t="s">
        <v>53</v>
      </c>
      <c r="V4" s="7"/>
      <c r="W4" s="7">
        <f>N4-P4</f>
        <v>6.1000000000000014</v>
      </c>
      <c r="X4" s="11"/>
      <c r="Y4" s="11"/>
      <c r="Z4" s="11" t="s">
        <v>142</v>
      </c>
      <c r="AA4" s="9"/>
      <c r="AB4" s="9"/>
      <c r="AC4" s="9"/>
      <c r="AD4" s="9"/>
    </row>
    <row r="5" spans="1:30" s="1" customFormat="1" ht="15">
      <c r="A5" s="10" t="s">
        <v>36</v>
      </c>
      <c r="B5" s="14">
        <v>2</v>
      </c>
      <c r="C5" s="8" t="s">
        <v>251</v>
      </c>
      <c r="D5" s="8" t="s">
        <v>42</v>
      </c>
      <c r="E5" s="8" t="s">
        <v>257</v>
      </c>
      <c r="F5" s="8" t="s">
        <v>123</v>
      </c>
      <c r="G5" s="8" t="s">
        <v>258</v>
      </c>
      <c r="H5" s="8"/>
      <c r="I5" s="8" t="s">
        <v>259</v>
      </c>
      <c r="J5" s="8">
        <v>0</v>
      </c>
      <c r="K5" s="8" t="s">
        <v>260</v>
      </c>
      <c r="L5" s="8"/>
      <c r="M5" s="8">
        <v>15</v>
      </c>
      <c r="N5" s="8">
        <v>12.5</v>
      </c>
      <c r="O5" s="8">
        <v>19.899999999999999</v>
      </c>
      <c r="P5" s="8">
        <v>9.9</v>
      </c>
      <c r="Q5" s="8"/>
      <c r="R5" s="8"/>
      <c r="S5" s="8"/>
      <c r="T5" s="8"/>
      <c r="U5" s="8"/>
      <c r="V5" s="8">
        <v>19</v>
      </c>
      <c r="W5" s="8">
        <f>N5-P5</f>
        <v>2.5999999999999996</v>
      </c>
      <c r="X5" s="8"/>
      <c r="Y5" s="8"/>
      <c r="Z5" s="8"/>
      <c r="AA5" s="12"/>
      <c r="AB5" s="12"/>
      <c r="AC5" s="12"/>
      <c r="AD5" s="12"/>
    </row>
    <row r="6" spans="1:30" s="1" customFormat="1" ht="15">
      <c r="A6" s="10" t="s">
        <v>36</v>
      </c>
      <c r="B6" s="14">
        <v>3</v>
      </c>
      <c r="C6" s="8" t="s">
        <v>251</v>
      </c>
      <c r="D6" s="8" t="s">
        <v>42</v>
      </c>
      <c r="E6" s="8" t="s">
        <v>261</v>
      </c>
      <c r="F6" s="8" t="s">
        <v>123</v>
      </c>
      <c r="G6" s="8" t="s">
        <v>262</v>
      </c>
      <c r="H6" s="8"/>
      <c r="I6" s="28" t="s">
        <v>263</v>
      </c>
      <c r="J6" s="8">
        <v>180</v>
      </c>
      <c r="K6" s="8" t="s">
        <v>260</v>
      </c>
      <c r="L6" s="8"/>
      <c r="M6" s="8">
        <v>18</v>
      </c>
      <c r="N6" s="8">
        <v>18</v>
      </c>
      <c r="O6" s="8">
        <v>19.899999999999999</v>
      </c>
      <c r="P6" s="8">
        <v>9.9</v>
      </c>
      <c r="Q6" s="8"/>
      <c r="R6" s="8"/>
      <c r="S6" s="8"/>
      <c r="T6" s="8"/>
      <c r="U6" s="8"/>
      <c r="V6" s="8">
        <v>19.899999999999999</v>
      </c>
      <c r="W6" s="8">
        <v>8.1</v>
      </c>
      <c r="X6" s="8"/>
      <c r="Y6" s="8"/>
      <c r="Z6" s="8"/>
      <c r="AA6" s="9"/>
      <c r="AB6" s="9"/>
      <c r="AC6" s="9"/>
      <c r="AD6" s="9"/>
    </row>
    <row r="7" spans="1:30" s="1" customFormat="1" ht="15">
      <c r="A7" s="10" t="s">
        <v>36</v>
      </c>
      <c r="B7" s="14">
        <v>4</v>
      </c>
      <c r="C7" s="8" t="s">
        <v>251</v>
      </c>
      <c r="D7" s="8" t="s">
        <v>42</v>
      </c>
      <c r="E7" s="8" t="s">
        <v>264</v>
      </c>
      <c r="F7" s="8" t="s">
        <v>123</v>
      </c>
      <c r="G7" s="8" t="s">
        <v>265</v>
      </c>
      <c r="H7" s="8"/>
      <c r="I7" s="8" t="s">
        <v>266</v>
      </c>
      <c r="J7" s="8">
        <v>48</v>
      </c>
      <c r="K7" s="8">
        <v>100</v>
      </c>
      <c r="L7" s="8"/>
      <c r="M7" s="8">
        <v>22</v>
      </c>
      <c r="N7" s="8">
        <v>22</v>
      </c>
      <c r="O7" s="8">
        <v>25</v>
      </c>
      <c r="P7" s="8">
        <v>12.9</v>
      </c>
      <c r="Q7" s="8"/>
      <c r="R7" s="8"/>
      <c r="S7" s="8">
        <v>39</v>
      </c>
      <c r="T7" s="8"/>
      <c r="U7" s="8"/>
      <c r="V7" s="8"/>
      <c r="W7" s="8">
        <f>22-P7</f>
        <v>9.1</v>
      </c>
      <c r="X7" s="8"/>
      <c r="Y7" s="8"/>
      <c r="Z7" s="8"/>
      <c r="AA7" s="9"/>
      <c r="AB7" s="9"/>
      <c r="AC7" s="9"/>
      <c r="AD7" s="9"/>
    </row>
    <row r="8" spans="1:30" s="1" customFormat="1" ht="15">
      <c r="A8" s="10" t="s">
        <v>36</v>
      </c>
      <c r="B8" s="14">
        <v>5</v>
      </c>
      <c r="C8" s="8" t="s">
        <v>251</v>
      </c>
      <c r="D8" s="8" t="s">
        <v>42</v>
      </c>
      <c r="E8" s="8" t="s">
        <v>267</v>
      </c>
      <c r="F8" s="8" t="s">
        <v>123</v>
      </c>
      <c r="G8" s="8" t="s">
        <v>268</v>
      </c>
      <c r="H8" s="8"/>
      <c r="I8" s="28" t="s">
        <v>269</v>
      </c>
      <c r="J8" s="8">
        <v>10</v>
      </c>
      <c r="K8" s="8">
        <v>100</v>
      </c>
      <c r="L8" s="8"/>
      <c r="M8" s="8">
        <v>32.1</v>
      </c>
      <c r="N8" s="8">
        <v>28</v>
      </c>
      <c r="O8" s="8">
        <v>39</v>
      </c>
      <c r="P8" s="8">
        <v>19.899999999999999</v>
      </c>
      <c r="Q8" s="8"/>
      <c r="R8" s="8"/>
      <c r="S8" s="8"/>
      <c r="T8" s="8">
        <v>45</v>
      </c>
      <c r="U8" s="8"/>
      <c r="V8" s="8"/>
      <c r="W8" s="8">
        <f>32.1-P8</f>
        <v>12.200000000000003</v>
      </c>
      <c r="X8" s="8"/>
      <c r="Y8" s="8"/>
      <c r="Z8" s="8"/>
      <c r="AA8" s="9"/>
      <c r="AB8" s="9"/>
      <c r="AC8" s="9"/>
      <c r="AD8" s="9"/>
    </row>
    <row r="9" spans="1:30" s="1" customFormat="1" ht="15">
      <c r="A9" s="10" t="s">
        <v>36</v>
      </c>
      <c r="B9" s="14">
        <v>6</v>
      </c>
      <c r="C9" s="8" t="s">
        <v>251</v>
      </c>
      <c r="D9" s="8" t="s">
        <v>42</v>
      </c>
      <c r="E9" s="8" t="s">
        <v>261</v>
      </c>
      <c r="F9" s="8" t="s">
        <v>123</v>
      </c>
      <c r="G9" s="8" t="s">
        <v>270</v>
      </c>
      <c r="H9" s="8"/>
      <c r="I9" s="28" t="s">
        <v>271</v>
      </c>
      <c r="J9" s="8">
        <v>70</v>
      </c>
      <c r="K9" s="8" t="s">
        <v>272</v>
      </c>
      <c r="L9" s="8"/>
      <c r="M9" s="8">
        <v>35</v>
      </c>
      <c r="N9" s="8">
        <v>35</v>
      </c>
      <c r="O9" s="8">
        <v>39</v>
      </c>
      <c r="P9" s="8">
        <v>24.9</v>
      </c>
      <c r="Q9" s="8"/>
      <c r="R9" s="8"/>
      <c r="S9" s="8"/>
      <c r="T9" s="8"/>
      <c r="U9" s="8"/>
      <c r="V9" s="8">
        <v>48</v>
      </c>
      <c r="W9" s="8">
        <f>35-24.9</f>
        <v>10.100000000000001</v>
      </c>
      <c r="X9" s="8"/>
      <c r="Y9" s="8"/>
      <c r="Z9" s="8"/>
      <c r="AA9" s="9"/>
      <c r="AB9" s="9"/>
      <c r="AC9" s="9"/>
      <c r="AD9" s="9"/>
    </row>
    <row r="10" spans="1:30" s="1" customFormat="1" ht="15">
      <c r="A10" s="10" t="s">
        <v>36</v>
      </c>
      <c r="B10" s="14">
        <v>7</v>
      </c>
      <c r="C10" s="8" t="s">
        <v>251</v>
      </c>
      <c r="D10" s="8" t="s">
        <v>42</v>
      </c>
      <c r="E10" s="8" t="s">
        <v>273</v>
      </c>
      <c r="F10" s="8" t="s">
        <v>123</v>
      </c>
      <c r="G10" s="8" t="s">
        <v>274</v>
      </c>
      <c r="H10" s="8"/>
      <c r="I10" s="8" t="s">
        <v>275</v>
      </c>
      <c r="J10" s="8">
        <v>6</v>
      </c>
      <c r="K10" s="8">
        <v>100</v>
      </c>
      <c r="L10" s="8"/>
      <c r="M10" s="8">
        <v>37.700000000000003</v>
      </c>
      <c r="N10" s="8">
        <v>37.700000000000003</v>
      </c>
      <c r="O10" s="8">
        <v>110</v>
      </c>
      <c r="P10" s="8">
        <v>29.9</v>
      </c>
      <c r="Q10" s="8"/>
      <c r="R10" s="8"/>
      <c r="S10" s="8">
        <v>79</v>
      </c>
      <c r="T10" s="8"/>
      <c r="U10" s="8"/>
      <c r="V10" s="8"/>
      <c r="W10" s="8">
        <f>N10-P10</f>
        <v>7.8000000000000043</v>
      </c>
      <c r="X10" s="8"/>
      <c r="Y10" s="8"/>
      <c r="Z10" s="8"/>
      <c r="AA10" s="9"/>
      <c r="AB10" s="9"/>
      <c r="AC10" s="9"/>
      <c r="AD10" s="9"/>
    </row>
    <row r="11" spans="1:30" s="1" customFormat="1" ht="15">
      <c r="A11" s="10" t="s">
        <v>36</v>
      </c>
      <c r="B11" s="14">
        <v>8</v>
      </c>
      <c r="C11" s="8" t="s">
        <v>251</v>
      </c>
      <c r="D11" s="8" t="s">
        <v>42</v>
      </c>
      <c r="E11" s="8" t="s">
        <v>252</v>
      </c>
      <c r="F11" s="8" t="s">
        <v>39</v>
      </c>
      <c r="G11" s="8" t="s">
        <v>276</v>
      </c>
      <c r="H11" s="8"/>
      <c r="I11" s="29" t="s">
        <v>277</v>
      </c>
      <c r="J11" s="8">
        <v>13</v>
      </c>
      <c r="K11" s="8" t="s">
        <v>278</v>
      </c>
      <c r="L11" s="8"/>
      <c r="M11" s="8">
        <v>49</v>
      </c>
      <c r="N11" s="8">
        <v>45</v>
      </c>
      <c r="O11" s="8">
        <v>65</v>
      </c>
      <c r="P11" s="8">
        <v>32.9</v>
      </c>
      <c r="Q11" s="8"/>
      <c r="R11" s="8"/>
      <c r="S11" s="8">
        <v>65</v>
      </c>
      <c r="T11" s="8"/>
      <c r="U11" s="8"/>
      <c r="V11" s="8"/>
      <c r="W11" s="8">
        <f>N11-P11</f>
        <v>12.100000000000001</v>
      </c>
      <c r="X11" s="8"/>
      <c r="Y11" s="8"/>
      <c r="Z11" s="8"/>
      <c r="AA11" s="9"/>
      <c r="AB11" s="9"/>
      <c r="AC11" s="9"/>
      <c r="AD11" s="9"/>
    </row>
    <row r="12" spans="1:30" s="1" customFormat="1" ht="15">
      <c r="A12" s="10" t="s">
        <v>36</v>
      </c>
      <c r="B12" s="14">
        <v>9</v>
      </c>
      <c r="C12" s="8" t="s">
        <v>251</v>
      </c>
      <c r="D12" s="8" t="s">
        <v>42</v>
      </c>
      <c r="E12" s="8" t="s">
        <v>279</v>
      </c>
      <c r="F12" s="8" t="s">
        <v>123</v>
      </c>
      <c r="G12" s="8" t="s">
        <v>280</v>
      </c>
      <c r="H12" s="8"/>
      <c r="I12" s="8" t="s">
        <v>281</v>
      </c>
      <c r="J12" s="8">
        <v>0</v>
      </c>
      <c r="K12" s="8">
        <v>100</v>
      </c>
      <c r="L12" s="8"/>
      <c r="M12" s="8">
        <v>55</v>
      </c>
      <c r="N12" s="8">
        <v>55</v>
      </c>
      <c r="O12" s="8">
        <v>69</v>
      </c>
      <c r="P12" s="8">
        <v>44.9</v>
      </c>
      <c r="Q12" s="8"/>
      <c r="R12" s="8"/>
      <c r="S12" s="8">
        <v>89</v>
      </c>
      <c r="T12" s="8"/>
      <c r="U12" s="8"/>
      <c r="V12" s="8"/>
      <c r="W12" s="8">
        <f>55-44.9</f>
        <v>10.100000000000001</v>
      </c>
      <c r="X12" s="8"/>
      <c r="Y12" s="8"/>
      <c r="Z12" s="8"/>
      <c r="AA12" s="9"/>
      <c r="AB12" s="9"/>
      <c r="AC12" s="9"/>
      <c r="AD12" s="9"/>
    </row>
    <row r="13" spans="1:30" s="1" customFormat="1" ht="15">
      <c r="A13" s="10" t="s">
        <v>36</v>
      </c>
      <c r="B13" s="14">
        <v>10</v>
      </c>
      <c r="C13" s="8" t="s">
        <v>251</v>
      </c>
      <c r="D13" s="8" t="s">
        <v>42</v>
      </c>
      <c r="E13" s="8" t="s">
        <v>282</v>
      </c>
      <c r="F13" s="8" t="s">
        <v>123</v>
      </c>
      <c r="G13" s="8" t="s">
        <v>283</v>
      </c>
      <c r="H13" s="8"/>
      <c r="I13" s="8" t="s">
        <v>284</v>
      </c>
      <c r="J13" s="8">
        <v>29</v>
      </c>
      <c r="K13" s="8">
        <v>200</v>
      </c>
      <c r="L13" s="8"/>
      <c r="M13" s="8">
        <v>57</v>
      </c>
      <c r="N13" s="8">
        <v>57</v>
      </c>
      <c r="O13" s="8">
        <v>79</v>
      </c>
      <c r="P13" s="8">
        <v>49.9</v>
      </c>
      <c r="Q13" s="8"/>
      <c r="R13" s="8"/>
      <c r="S13" s="8"/>
      <c r="T13" s="8">
        <v>119</v>
      </c>
      <c r="U13" s="8"/>
      <c r="V13" s="8"/>
      <c r="W13" s="8">
        <f>N13-P13</f>
        <v>7.1000000000000014</v>
      </c>
      <c r="X13" s="8"/>
      <c r="Y13" s="8"/>
      <c r="Z13" s="8"/>
      <c r="AA13" s="9"/>
      <c r="AB13" s="9"/>
      <c r="AC13" s="9"/>
      <c r="AD13" s="9"/>
    </row>
    <row r="14" spans="1:30" s="1" customFormat="1" ht="15">
      <c r="A14" s="10" t="s">
        <v>36</v>
      </c>
      <c r="B14" s="14">
        <v>11</v>
      </c>
      <c r="C14" s="8" t="s">
        <v>251</v>
      </c>
      <c r="D14" s="8" t="s">
        <v>42</v>
      </c>
      <c r="E14" s="8" t="s">
        <v>282</v>
      </c>
      <c r="F14" s="8" t="s">
        <v>123</v>
      </c>
      <c r="G14" s="8" t="s">
        <v>285</v>
      </c>
      <c r="H14" s="8"/>
      <c r="I14" s="8" t="s">
        <v>286</v>
      </c>
      <c r="J14" s="8">
        <v>120</v>
      </c>
      <c r="K14" s="8">
        <v>200</v>
      </c>
      <c r="L14" s="8"/>
      <c r="M14" s="8">
        <v>60.5</v>
      </c>
      <c r="N14" s="8">
        <v>60.5</v>
      </c>
      <c r="O14" s="8">
        <v>69</v>
      </c>
      <c r="P14" s="8">
        <v>49.9</v>
      </c>
      <c r="Q14" s="8"/>
      <c r="R14" s="8"/>
      <c r="S14" s="8"/>
      <c r="T14" s="8"/>
      <c r="U14" s="8"/>
      <c r="V14" s="8">
        <v>89</v>
      </c>
      <c r="W14" s="8">
        <f>N14-P14</f>
        <v>10.600000000000001</v>
      </c>
      <c r="X14" s="8"/>
      <c r="Y14" s="8"/>
      <c r="Z14" s="8"/>
      <c r="AA14" s="9"/>
      <c r="AB14" s="9"/>
      <c r="AC14" s="9"/>
      <c r="AD14" s="9"/>
    </row>
    <row r="15" spans="1:30" s="1" customFormat="1" ht="15">
      <c r="A15" s="10" t="s">
        <v>36</v>
      </c>
      <c r="B15" s="14">
        <v>12</v>
      </c>
      <c r="C15" s="8" t="s">
        <v>251</v>
      </c>
      <c r="D15" s="8" t="s">
        <v>42</v>
      </c>
      <c r="E15" s="8" t="s">
        <v>287</v>
      </c>
      <c r="F15" s="8" t="s">
        <v>123</v>
      </c>
      <c r="G15" s="8" t="s">
        <v>288</v>
      </c>
      <c r="H15" s="8"/>
      <c r="I15" s="8" t="s">
        <v>289</v>
      </c>
      <c r="J15" s="8">
        <v>8</v>
      </c>
      <c r="K15" s="8" t="s">
        <v>272</v>
      </c>
      <c r="L15" s="8"/>
      <c r="M15" s="8">
        <v>80</v>
      </c>
      <c r="N15" s="8">
        <v>64</v>
      </c>
      <c r="O15" s="8">
        <v>89</v>
      </c>
      <c r="P15" s="8">
        <v>59.9</v>
      </c>
      <c r="Q15" s="8"/>
      <c r="R15" s="8"/>
      <c r="S15" s="8"/>
      <c r="T15" s="8"/>
      <c r="U15" s="8"/>
      <c r="V15" s="8">
        <v>138</v>
      </c>
      <c r="W15" s="8">
        <f>N15-P15</f>
        <v>4.1000000000000014</v>
      </c>
      <c r="X15" s="8"/>
      <c r="Y15" s="8"/>
      <c r="Z15" s="8"/>
      <c r="AA15" s="9"/>
      <c r="AB15" s="9"/>
      <c r="AC15" s="9"/>
      <c r="AD15" s="9"/>
    </row>
    <row r="16" spans="1:30" s="1" customFormat="1" ht="15">
      <c r="A16" s="10" t="s">
        <v>36</v>
      </c>
      <c r="B16" s="14">
        <v>13</v>
      </c>
      <c r="C16" s="8" t="s">
        <v>251</v>
      </c>
      <c r="D16" s="8" t="s">
        <v>42</v>
      </c>
      <c r="E16" s="8" t="s">
        <v>287</v>
      </c>
      <c r="F16" s="8" t="s">
        <v>123</v>
      </c>
      <c r="G16" s="8" t="s">
        <v>290</v>
      </c>
      <c r="H16" s="8"/>
      <c r="I16" s="8" t="s">
        <v>291</v>
      </c>
      <c r="J16" s="8">
        <v>0</v>
      </c>
      <c r="K16" s="8" t="s">
        <v>272</v>
      </c>
      <c r="L16" s="8"/>
      <c r="M16" s="8">
        <v>95</v>
      </c>
      <c r="N16" s="8">
        <v>88.8</v>
      </c>
      <c r="O16" s="8">
        <v>109</v>
      </c>
      <c r="P16" s="8">
        <v>77.900000000000006</v>
      </c>
      <c r="Q16" s="8"/>
      <c r="R16" s="8"/>
      <c r="S16" s="8"/>
      <c r="T16" s="8"/>
      <c r="U16" s="8"/>
      <c r="V16" s="8">
        <v>155</v>
      </c>
      <c r="W16" s="8">
        <f>N16-P16</f>
        <v>10.899999999999991</v>
      </c>
      <c r="X16" s="8"/>
      <c r="Y16" s="8"/>
      <c r="Z16" s="8"/>
      <c r="AA16" s="9"/>
      <c r="AB16" s="9"/>
      <c r="AC16" s="9"/>
      <c r="AD16" s="9"/>
    </row>
  </sheetData>
  <mergeCells count="24">
    <mergeCell ref="O2:P2"/>
    <mergeCell ref="A1:K1"/>
    <mergeCell ref="L1:Z1"/>
    <mergeCell ref="AA1:AC1"/>
    <mergeCell ref="AD1:AD3"/>
    <mergeCell ref="A2:A3"/>
    <mergeCell ref="B2:B3"/>
    <mergeCell ref="C2:C3"/>
    <mergeCell ref="D2:D3"/>
    <mergeCell ref="E2:E3"/>
    <mergeCell ref="G2:G3"/>
    <mergeCell ref="H2:H3"/>
    <mergeCell ref="I2:I3"/>
    <mergeCell ref="J2:J3"/>
    <mergeCell ref="K2:K3"/>
    <mergeCell ref="M2:N2"/>
    <mergeCell ref="AB2:AB3"/>
    <mergeCell ref="AC2:AC3"/>
    <mergeCell ref="Q2:R2"/>
    <mergeCell ref="S2:V2"/>
    <mergeCell ref="X2:X3"/>
    <mergeCell ref="Y2:Y3"/>
    <mergeCell ref="Z2:Z3"/>
    <mergeCell ref="AA2:AA3"/>
  </mergeCells>
  <phoneticPr fontId="1" type="noConversion"/>
  <pageMargins left="0.7" right="0.7" top="0.75" bottom="0.75" header="0.3" footer="0.3"/>
</worksheet>
</file>

<file path=xl/worksheets/sheet22.xml><?xml version="1.0" encoding="utf-8"?>
<worksheet xmlns="http://schemas.openxmlformats.org/spreadsheetml/2006/main" xmlns:r="http://schemas.openxmlformats.org/officeDocument/2006/relationships">
  <dimension ref="A1:AD13"/>
  <sheetViews>
    <sheetView topLeftCell="K1" workbookViewId="0">
      <selection activeCell="K23" sqref="K23"/>
    </sheetView>
  </sheetViews>
  <sheetFormatPr defaultRowHeight="13.5"/>
  <sheetData>
    <row r="1" spans="1:30" s="1" customFormat="1" ht="18.75">
      <c r="A1" s="583" t="s">
        <v>0</v>
      </c>
      <c r="B1" s="583"/>
      <c r="C1" s="583"/>
      <c r="D1" s="583"/>
      <c r="E1" s="583"/>
      <c r="F1" s="583"/>
      <c r="G1" s="583"/>
      <c r="H1" s="583"/>
      <c r="I1" s="583"/>
      <c r="J1" s="583"/>
      <c r="K1" s="583"/>
      <c r="L1" s="584"/>
      <c r="M1" s="581"/>
      <c r="N1" s="581"/>
      <c r="O1" s="581"/>
      <c r="P1" s="581"/>
      <c r="Q1" s="581"/>
      <c r="R1" s="581"/>
      <c r="S1" s="585"/>
      <c r="T1" s="581"/>
      <c r="U1" s="581"/>
      <c r="V1" s="581"/>
      <c r="W1" s="581"/>
      <c r="X1" s="581"/>
      <c r="Y1" s="581"/>
      <c r="Z1" s="581"/>
      <c r="AA1" s="586" t="s">
        <v>1</v>
      </c>
      <c r="AB1" s="575"/>
      <c r="AC1" s="575"/>
      <c r="AD1" s="587" t="s">
        <v>2</v>
      </c>
    </row>
    <row r="2" spans="1:30" s="1" customFormat="1" ht="14.25">
      <c r="A2" s="576" t="s">
        <v>3</v>
      </c>
      <c r="B2" s="576" t="s">
        <v>4</v>
      </c>
      <c r="C2" s="576" t="s">
        <v>5</v>
      </c>
      <c r="D2" s="576" t="s">
        <v>6</v>
      </c>
      <c r="E2" s="576" t="s">
        <v>7</v>
      </c>
      <c r="F2" s="2" t="s">
        <v>8</v>
      </c>
      <c r="G2" s="576" t="s">
        <v>9</v>
      </c>
      <c r="H2" s="580" t="s">
        <v>10</v>
      </c>
      <c r="I2" s="576" t="s">
        <v>11</v>
      </c>
      <c r="J2" s="588" t="s">
        <v>12</v>
      </c>
      <c r="K2" s="588" t="s">
        <v>13</v>
      </c>
      <c r="L2" s="2" t="s">
        <v>14</v>
      </c>
      <c r="M2" s="576" t="s">
        <v>15</v>
      </c>
      <c r="N2" s="577"/>
      <c r="O2" s="576" t="s">
        <v>16</v>
      </c>
      <c r="P2" s="577"/>
      <c r="Q2" s="576" t="s">
        <v>17</v>
      </c>
      <c r="R2" s="577"/>
      <c r="S2" s="578" t="s">
        <v>18</v>
      </c>
      <c r="T2" s="579"/>
      <c r="U2" s="579"/>
      <c r="V2" s="579"/>
      <c r="W2" s="3" t="s">
        <v>19</v>
      </c>
      <c r="X2" s="580" t="s">
        <v>20</v>
      </c>
      <c r="Y2" s="580" t="s">
        <v>21</v>
      </c>
      <c r="Z2" s="582" t="s">
        <v>22</v>
      </c>
      <c r="AA2" s="574" t="s">
        <v>23</v>
      </c>
      <c r="AB2" s="574" t="s">
        <v>24</v>
      </c>
      <c r="AC2" s="574" t="s">
        <v>25</v>
      </c>
      <c r="AD2" s="575"/>
    </row>
    <row r="3" spans="1:30" s="1" customFormat="1">
      <c r="A3" s="577"/>
      <c r="B3" s="577"/>
      <c r="C3" s="577"/>
      <c r="D3" s="577"/>
      <c r="E3" s="577"/>
      <c r="F3" s="2" t="s">
        <v>26</v>
      </c>
      <c r="G3" s="577"/>
      <c r="H3" s="581"/>
      <c r="I3" s="577"/>
      <c r="J3" s="577"/>
      <c r="K3" s="588"/>
      <c r="L3" s="2" t="s">
        <v>27</v>
      </c>
      <c r="M3" s="4" t="s">
        <v>28</v>
      </c>
      <c r="N3" s="5" t="s">
        <v>29</v>
      </c>
      <c r="O3" s="4" t="s">
        <v>28</v>
      </c>
      <c r="P3" s="5" t="s">
        <v>30</v>
      </c>
      <c r="Q3" s="4" t="s">
        <v>28</v>
      </c>
      <c r="R3" s="5"/>
      <c r="S3" s="6" t="s">
        <v>31</v>
      </c>
      <c r="T3" s="2" t="s">
        <v>32</v>
      </c>
      <c r="U3" s="2" t="s">
        <v>33</v>
      </c>
      <c r="V3" s="2" t="s">
        <v>34</v>
      </c>
      <c r="W3" s="3" t="s">
        <v>35</v>
      </c>
      <c r="X3" s="581"/>
      <c r="Y3" s="581"/>
      <c r="Z3" s="581"/>
      <c r="AA3" s="575"/>
      <c r="AB3" s="575"/>
      <c r="AC3" s="575"/>
      <c r="AD3" s="575"/>
    </row>
    <row r="4" spans="1:30" s="1" customFormat="1" ht="15">
      <c r="A4" s="15" t="s">
        <v>36</v>
      </c>
      <c r="B4" s="14">
        <v>1</v>
      </c>
      <c r="C4" s="7" t="s">
        <v>292</v>
      </c>
      <c r="D4" s="7" t="s">
        <v>38</v>
      </c>
      <c r="E4" s="7" t="s">
        <v>293</v>
      </c>
      <c r="F4" s="7" t="s">
        <v>123</v>
      </c>
      <c r="G4" s="7" t="s">
        <v>294</v>
      </c>
      <c r="H4" s="7"/>
      <c r="I4" s="7" t="s">
        <v>295</v>
      </c>
      <c r="J4" s="7">
        <v>40</v>
      </c>
      <c r="K4" s="7">
        <v>500</v>
      </c>
      <c r="L4" s="7" t="s">
        <v>296</v>
      </c>
      <c r="M4" s="7">
        <v>50</v>
      </c>
      <c r="N4" s="7">
        <v>50</v>
      </c>
      <c r="O4" s="7">
        <v>59</v>
      </c>
      <c r="P4" s="7">
        <v>34.9</v>
      </c>
      <c r="Q4" s="30">
        <f t="shared" ref="Q4:Q13" si="0">(O4-M4)/O4</f>
        <v>0.15254237288135594</v>
      </c>
      <c r="R4" s="7"/>
      <c r="S4" s="7">
        <v>128</v>
      </c>
      <c r="T4" s="7"/>
      <c r="U4" s="7"/>
      <c r="V4" s="7">
        <v>79</v>
      </c>
      <c r="W4" s="7">
        <f t="shared" ref="W4:W9" si="1">N4-P4</f>
        <v>15.100000000000001</v>
      </c>
      <c r="X4" s="11"/>
      <c r="Y4" s="11">
        <v>500</v>
      </c>
      <c r="Z4" s="11" t="s">
        <v>217</v>
      </c>
      <c r="AA4" s="9"/>
      <c r="AB4" s="9"/>
      <c r="AC4" s="9"/>
      <c r="AD4" s="9"/>
    </row>
    <row r="5" spans="1:30" s="1" customFormat="1" ht="16.5">
      <c r="A5" s="31" t="s">
        <v>36</v>
      </c>
      <c r="B5" s="14">
        <v>2</v>
      </c>
      <c r="C5" s="8" t="s">
        <v>292</v>
      </c>
      <c r="D5" s="8" t="s">
        <v>42</v>
      </c>
      <c r="E5" s="8" t="s">
        <v>293</v>
      </c>
      <c r="F5" s="8" t="s">
        <v>123</v>
      </c>
      <c r="G5" s="8" t="s">
        <v>297</v>
      </c>
      <c r="H5" s="8"/>
      <c r="I5" s="8" t="s">
        <v>298</v>
      </c>
      <c r="J5" s="8">
        <v>40</v>
      </c>
      <c r="K5" s="8">
        <v>500</v>
      </c>
      <c r="L5" s="8" t="s">
        <v>296</v>
      </c>
      <c r="M5" s="8">
        <v>20</v>
      </c>
      <c r="N5" s="8">
        <v>20</v>
      </c>
      <c r="O5" s="8">
        <v>29</v>
      </c>
      <c r="P5" s="8">
        <v>14.9</v>
      </c>
      <c r="Q5" s="32">
        <f t="shared" si="0"/>
        <v>0.31034482758620691</v>
      </c>
      <c r="R5" s="8"/>
      <c r="S5" s="8">
        <v>40</v>
      </c>
      <c r="T5" s="8"/>
      <c r="U5" s="8"/>
      <c r="V5" s="8">
        <v>50</v>
      </c>
      <c r="W5" s="8">
        <f t="shared" si="1"/>
        <v>5.0999999999999996</v>
      </c>
      <c r="X5" s="8"/>
      <c r="Y5" s="8">
        <v>500</v>
      </c>
      <c r="Z5" s="8" t="s">
        <v>217</v>
      </c>
      <c r="AA5" s="33"/>
      <c r="AB5" s="33"/>
      <c r="AC5" s="33"/>
      <c r="AD5" s="33"/>
    </row>
    <row r="6" spans="1:30" s="1" customFormat="1" ht="16.5">
      <c r="A6" s="31" t="s">
        <v>36</v>
      </c>
      <c r="B6" s="14">
        <v>3</v>
      </c>
      <c r="C6" s="8" t="s">
        <v>292</v>
      </c>
      <c r="D6" s="8" t="s">
        <v>42</v>
      </c>
      <c r="E6" s="8" t="s">
        <v>299</v>
      </c>
      <c r="F6" s="8" t="s">
        <v>123</v>
      </c>
      <c r="G6" s="34" t="s">
        <v>300</v>
      </c>
      <c r="H6" s="8" t="s">
        <v>301</v>
      </c>
      <c r="I6" s="35" t="s">
        <v>302</v>
      </c>
      <c r="J6" s="8">
        <v>0</v>
      </c>
      <c r="K6" s="8">
        <v>100</v>
      </c>
      <c r="L6" s="8"/>
      <c r="M6" s="8">
        <v>22.1</v>
      </c>
      <c r="N6" s="8">
        <v>22.1</v>
      </c>
      <c r="O6" s="8">
        <v>29</v>
      </c>
      <c r="P6" s="8">
        <v>14.9</v>
      </c>
      <c r="Q6" s="32">
        <f t="shared" si="0"/>
        <v>0.23793103448275857</v>
      </c>
      <c r="R6" s="8"/>
      <c r="S6" s="8">
        <v>45</v>
      </c>
      <c r="T6" s="8"/>
      <c r="U6" s="8"/>
      <c r="V6" s="8"/>
      <c r="W6" s="8">
        <f t="shared" si="1"/>
        <v>7.2000000000000011</v>
      </c>
      <c r="X6" s="8"/>
      <c r="Y6" s="8">
        <v>160</v>
      </c>
      <c r="Z6" s="8"/>
      <c r="AA6" s="36"/>
      <c r="AB6" s="36"/>
      <c r="AC6" s="36"/>
      <c r="AD6" s="36"/>
    </row>
    <row r="7" spans="1:30" s="1" customFormat="1" ht="18">
      <c r="A7" s="10" t="s">
        <v>36</v>
      </c>
      <c r="B7" s="14">
        <v>4</v>
      </c>
      <c r="C7" s="8" t="s">
        <v>292</v>
      </c>
      <c r="D7" s="8" t="s">
        <v>42</v>
      </c>
      <c r="E7" s="8" t="s">
        <v>303</v>
      </c>
      <c r="F7" s="8" t="s">
        <v>39</v>
      </c>
      <c r="G7" s="8" t="s">
        <v>304</v>
      </c>
      <c r="H7" s="8"/>
      <c r="I7" s="37" t="s">
        <v>305</v>
      </c>
      <c r="J7" s="8"/>
      <c r="K7" s="8"/>
      <c r="L7" s="8"/>
      <c r="M7" s="8">
        <v>28</v>
      </c>
      <c r="N7" s="8">
        <v>23.56</v>
      </c>
      <c r="O7" s="8">
        <v>32.9</v>
      </c>
      <c r="P7" s="8">
        <v>14.9</v>
      </c>
      <c r="Q7" s="32">
        <f t="shared" si="0"/>
        <v>0.14893617021276592</v>
      </c>
      <c r="R7" s="8"/>
      <c r="S7" s="8">
        <v>35</v>
      </c>
      <c r="T7" s="8"/>
      <c r="U7" s="8"/>
      <c r="V7" s="8"/>
      <c r="W7" s="8">
        <f t="shared" si="1"/>
        <v>8.6599999999999984</v>
      </c>
      <c r="X7" s="8"/>
      <c r="Y7" s="8">
        <v>100</v>
      </c>
      <c r="Z7" s="8"/>
      <c r="AA7" s="36"/>
      <c r="AB7" s="36"/>
      <c r="AC7" s="36"/>
      <c r="AD7" s="36"/>
    </row>
    <row r="8" spans="1:30" s="1" customFormat="1" ht="16.5">
      <c r="A8" s="31" t="s">
        <v>36</v>
      </c>
      <c r="B8" s="14">
        <v>5</v>
      </c>
      <c r="C8" s="8" t="s">
        <v>292</v>
      </c>
      <c r="D8" s="8" t="s">
        <v>42</v>
      </c>
      <c r="E8" s="8" t="s">
        <v>306</v>
      </c>
      <c r="F8" s="8" t="s">
        <v>39</v>
      </c>
      <c r="G8" s="8" t="s">
        <v>307</v>
      </c>
      <c r="H8" s="8"/>
      <c r="I8" s="8" t="s">
        <v>308</v>
      </c>
      <c r="J8" s="8"/>
      <c r="K8" s="8"/>
      <c r="L8" s="8"/>
      <c r="M8" s="8">
        <v>31.92</v>
      </c>
      <c r="N8" s="8">
        <v>24.96</v>
      </c>
      <c r="O8" s="8">
        <v>38</v>
      </c>
      <c r="P8" s="8">
        <v>17.899999999999999</v>
      </c>
      <c r="Q8" s="32">
        <f t="shared" si="0"/>
        <v>0.15999999999999995</v>
      </c>
      <c r="R8" s="8"/>
      <c r="S8" s="8">
        <v>35</v>
      </c>
      <c r="T8" s="8">
        <v>49</v>
      </c>
      <c r="U8" s="8"/>
      <c r="V8" s="8"/>
      <c r="W8" s="8">
        <f t="shared" si="1"/>
        <v>7.0600000000000023</v>
      </c>
      <c r="X8" s="8"/>
      <c r="Y8" s="8">
        <v>100</v>
      </c>
      <c r="Z8" s="8"/>
      <c r="AA8" s="36"/>
      <c r="AB8" s="36"/>
      <c r="AC8" s="36"/>
      <c r="AD8" s="36"/>
    </row>
    <row r="9" spans="1:30" s="1" customFormat="1" ht="16.5">
      <c r="A9" s="31" t="s">
        <v>36</v>
      </c>
      <c r="B9" s="14">
        <v>6</v>
      </c>
      <c r="C9" s="8" t="s">
        <v>292</v>
      </c>
      <c r="D9" s="8" t="s">
        <v>42</v>
      </c>
      <c r="E9" s="8" t="s">
        <v>309</v>
      </c>
      <c r="F9" s="8" t="s">
        <v>39</v>
      </c>
      <c r="G9" s="34" t="s">
        <v>310</v>
      </c>
      <c r="H9" s="8"/>
      <c r="I9" s="8" t="s">
        <v>311</v>
      </c>
      <c r="J9" s="8">
        <v>110</v>
      </c>
      <c r="K9" s="8"/>
      <c r="L9" s="8"/>
      <c r="M9" s="8">
        <v>29.4</v>
      </c>
      <c r="N9" s="8">
        <v>29.4</v>
      </c>
      <c r="O9" s="8">
        <v>35</v>
      </c>
      <c r="P9" s="8">
        <v>18.899999999999999</v>
      </c>
      <c r="Q9" s="32">
        <f t="shared" si="0"/>
        <v>0.16000000000000003</v>
      </c>
      <c r="R9" s="8"/>
      <c r="S9" s="8">
        <v>36</v>
      </c>
      <c r="T9" s="8"/>
      <c r="U9" s="8"/>
      <c r="V9" s="8"/>
      <c r="W9" s="8">
        <f t="shared" si="1"/>
        <v>10.5</v>
      </c>
      <c r="X9" s="8"/>
      <c r="Y9" s="8">
        <v>100</v>
      </c>
      <c r="Z9" s="8"/>
      <c r="AA9" s="36"/>
      <c r="AB9" s="36"/>
      <c r="AC9" s="36"/>
      <c r="AD9" s="36"/>
    </row>
    <row r="10" spans="1:30" s="1" customFormat="1" ht="15">
      <c r="A10" s="10" t="s">
        <v>36</v>
      </c>
      <c r="B10" s="14">
        <v>7</v>
      </c>
      <c r="C10" s="8" t="s">
        <v>292</v>
      </c>
      <c r="D10" s="8" t="s">
        <v>42</v>
      </c>
      <c r="E10" s="28" t="s">
        <v>312</v>
      </c>
      <c r="F10" s="8" t="s">
        <v>123</v>
      </c>
      <c r="G10" s="8" t="s">
        <v>313</v>
      </c>
      <c r="H10" s="8"/>
      <c r="I10" s="8" t="s">
        <v>314</v>
      </c>
      <c r="J10" s="8">
        <v>22</v>
      </c>
      <c r="K10" s="8"/>
      <c r="L10" s="8"/>
      <c r="M10" s="8">
        <v>28</v>
      </c>
      <c r="N10" s="8"/>
      <c r="O10" s="8">
        <v>34.5</v>
      </c>
      <c r="P10" s="8">
        <v>19.899999999999999</v>
      </c>
      <c r="Q10" s="32">
        <f t="shared" si="0"/>
        <v>0.18840579710144928</v>
      </c>
      <c r="R10" s="8"/>
      <c r="S10" s="8">
        <v>40</v>
      </c>
      <c r="T10" s="8"/>
      <c r="U10" s="8"/>
      <c r="V10" s="8"/>
      <c r="W10" s="8">
        <f>M10-P10</f>
        <v>8.1000000000000014</v>
      </c>
      <c r="X10" s="8"/>
      <c r="Y10" s="8">
        <v>22</v>
      </c>
      <c r="Z10" s="8"/>
      <c r="AA10" s="9"/>
      <c r="AB10" s="9"/>
      <c r="AC10" s="9"/>
      <c r="AD10" s="9"/>
    </row>
    <row r="11" spans="1:30" s="1" customFormat="1" ht="15">
      <c r="A11" s="10" t="s">
        <v>36</v>
      </c>
      <c r="B11" s="14">
        <v>8</v>
      </c>
      <c r="C11" s="8" t="s">
        <v>292</v>
      </c>
      <c r="D11" s="8" t="s">
        <v>42</v>
      </c>
      <c r="E11" s="8" t="s">
        <v>315</v>
      </c>
      <c r="F11" s="8" t="s">
        <v>39</v>
      </c>
      <c r="G11" s="8" t="s">
        <v>316</v>
      </c>
      <c r="H11" s="8"/>
      <c r="I11" s="8" t="s">
        <v>317</v>
      </c>
      <c r="J11" s="8">
        <v>24</v>
      </c>
      <c r="K11" s="8"/>
      <c r="L11" s="8"/>
      <c r="M11" s="8">
        <v>35.72</v>
      </c>
      <c r="N11" s="8"/>
      <c r="O11" s="8">
        <v>41.6</v>
      </c>
      <c r="P11" s="8">
        <v>23.9</v>
      </c>
      <c r="Q11" s="32">
        <f t="shared" si="0"/>
        <v>0.1413461538461539</v>
      </c>
      <c r="R11" s="8"/>
      <c r="S11" s="8">
        <v>46.4</v>
      </c>
      <c r="T11" s="8"/>
      <c r="U11" s="8"/>
      <c r="V11" s="8"/>
      <c r="W11" s="8">
        <f>M11-P11</f>
        <v>11.82</v>
      </c>
      <c r="X11" s="8"/>
      <c r="Y11" s="8">
        <v>24</v>
      </c>
      <c r="Z11" s="8"/>
      <c r="AA11" s="9"/>
      <c r="AB11" s="9"/>
      <c r="AC11" s="9"/>
      <c r="AD11" s="9"/>
    </row>
    <row r="12" spans="1:30" s="1" customFormat="1" ht="15">
      <c r="A12" s="10" t="s">
        <v>36</v>
      </c>
      <c r="B12" s="14">
        <v>9</v>
      </c>
      <c r="C12" s="8" t="s">
        <v>292</v>
      </c>
      <c r="D12" s="8" t="s">
        <v>42</v>
      </c>
      <c r="E12" s="8" t="s">
        <v>318</v>
      </c>
      <c r="F12" s="8" t="s">
        <v>123</v>
      </c>
      <c r="G12" s="8" t="s">
        <v>319</v>
      </c>
      <c r="H12" s="8"/>
      <c r="I12" s="8" t="s">
        <v>320</v>
      </c>
      <c r="J12" s="8">
        <v>10</v>
      </c>
      <c r="K12" s="8"/>
      <c r="L12" s="8"/>
      <c r="M12" s="8">
        <v>44.8</v>
      </c>
      <c r="N12" s="8"/>
      <c r="O12" s="8">
        <v>55.2</v>
      </c>
      <c r="P12" s="8">
        <v>39.9</v>
      </c>
      <c r="Q12" s="32">
        <f t="shared" si="0"/>
        <v>0.18840579710144936</v>
      </c>
      <c r="R12" s="8"/>
      <c r="S12" s="8">
        <v>100</v>
      </c>
      <c r="T12" s="8"/>
      <c r="U12" s="8"/>
      <c r="V12" s="8"/>
      <c r="W12" s="8">
        <f>M12-P12</f>
        <v>4.8999999999999986</v>
      </c>
      <c r="X12" s="8"/>
      <c r="Y12" s="8">
        <v>10</v>
      </c>
      <c r="Z12" s="8"/>
      <c r="AA12" s="9"/>
      <c r="AB12" s="9"/>
      <c r="AC12" s="9"/>
      <c r="AD12" s="9"/>
    </row>
    <row r="13" spans="1:30" s="1" customFormat="1" ht="15">
      <c r="A13" s="10" t="s">
        <v>36</v>
      </c>
      <c r="B13" s="14">
        <v>10</v>
      </c>
      <c r="C13" s="8" t="s">
        <v>292</v>
      </c>
      <c r="D13" s="8" t="s">
        <v>42</v>
      </c>
      <c r="E13" s="8" t="s">
        <v>321</v>
      </c>
      <c r="F13" s="8" t="s">
        <v>39</v>
      </c>
      <c r="G13" s="8" t="s">
        <v>322</v>
      </c>
      <c r="H13" s="8"/>
      <c r="I13" s="28" t="s">
        <v>323</v>
      </c>
      <c r="J13" s="8">
        <v>20</v>
      </c>
      <c r="K13" s="8"/>
      <c r="L13" s="8"/>
      <c r="M13" s="8">
        <v>104.85</v>
      </c>
      <c r="N13" s="8"/>
      <c r="O13" s="8">
        <v>115</v>
      </c>
      <c r="P13" s="8">
        <v>84.9</v>
      </c>
      <c r="Q13" s="32">
        <f t="shared" si="0"/>
        <v>8.8260869565217434E-2</v>
      </c>
      <c r="R13" s="8"/>
      <c r="S13" s="8">
        <v>165</v>
      </c>
      <c r="T13" s="8"/>
      <c r="U13" s="8"/>
      <c r="V13" s="8"/>
      <c r="W13" s="8">
        <f>M13-P13</f>
        <v>19.949999999999989</v>
      </c>
      <c r="X13" s="8"/>
      <c r="Y13" s="8">
        <v>20</v>
      </c>
      <c r="Z13" s="8"/>
      <c r="AA13" s="9"/>
      <c r="AB13" s="9"/>
      <c r="AC13" s="9"/>
      <c r="AD13" s="9"/>
    </row>
  </sheetData>
  <mergeCells count="24">
    <mergeCell ref="O2:P2"/>
    <mergeCell ref="A1:K1"/>
    <mergeCell ref="L1:Z1"/>
    <mergeCell ref="AA1:AC1"/>
    <mergeCell ref="AD1:AD3"/>
    <mergeCell ref="A2:A3"/>
    <mergeCell ref="B2:B3"/>
    <mergeCell ref="C2:C3"/>
    <mergeCell ref="D2:D3"/>
    <mergeCell ref="E2:E3"/>
    <mergeCell ref="G2:G3"/>
    <mergeCell ref="H2:H3"/>
    <mergeCell ref="I2:I3"/>
    <mergeCell ref="J2:J3"/>
    <mergeCell ref="K2:K3"/>
    <mergeCell ref="M2:N2"/>
    <mergeCell ref="AB2:AB3"/>
    <mergeCell ref="AC2:AC3"/>
    <mergeCell ref="Q2:R2"/>
    <mergeCell ref="S2:V2"/>
    <mergeCell ref="X2:X3"/>
    <mergeCell ref="Y2:Y3"/>
    <mergeCell ref="Z2:Z3"/>
    <mergeCell ref="AA2:AA3"/>
  </mergeCells>
  <phoneticPr fontId="1" type="noConversion"/>
  <pageMargins left="0.7" right="0.7" top="0.75" bottom="0.75" header="0.3" footer="0.3"/>
</worksheet>
</file>

<file path=xl/worksheets/sheet23.xml><?xml version="1.0" encoding="utf-8"?>
<worksheet xmlns="http://schemas.openxmlformats.org/spreadsheetml/2006/main" xmlns:r="http://schemas.openxmlformats.org/officeDocument/2006/relationships">
  <dimension ref="A1:AD14"/>
  <sheetViews>
    <sheetView topLeftCell="H1" workbookViewId="0">
      <selection activeCell="L23" sqref="L23"/>
    </sheetView>
  </sheetViews>
  <sheetFormatPr defaultRowHeight="13.5"/>
  <sheetData>
    <row r="1" spans="1:30" s="1" customFormat="1" ht="18.75">
      <c r="A1" s="583" t="s">
        <v>0</v>
      </c>
      <c r="B1" s="583"/>
      <c r="C1" s="583"/>
      <c r="D1" s="583"/>
      <c r="E1" s="583"/>
      <c r="F1" s="583"/>
      <c r="G1" s="583"/>
      <c r="H1" s="583"/>
      <c r="I1" s="583"/>
      <c r="J1" s="583"/>
      <c r="K1" s="583"/>
      <c r="L1" s="584"/>
      <c r="M1" s="581"/>
      <c r="N1" s="581"/>
      <c r="O1" s="581"/>
      <c r="P1" s="581"/>
      <c r="Q1" s="581"/>
      <c r="R1" s="581"/>
      <c r="S1" s="585"/>
      <c r="T1" s="581"/>
      <c r="U1" s="581"/>
      <c r="V1" s="581"/>
      <c r="W1" s="581"/>
      <c r="X1" s="581"/>
      <c r="Y1" s="581"/>
      <c r="Z1" s="581"/>
      <c r="AA1" s="586" t="s">
        <v>1</v>
      </c>
      <c r="AB1" s="575"/>
      <c r="AC1" s="575"/>
      <c r="AD1" s="587" t="s">
        <v>2</v>
      </c>
    </row>
    <row r="2" spans="1:30" s="1" customFormat="1" ht="14.25">
      <c r="A2" s="576" t="s">
        <v>3</v>
      </c>
      <c r="B2" s="576" t="s">
        <v>4</v>
      </c>
      <c r="C2" s="576" t="s">
        <v>5</v>
      </c>
      <c r="D2" s="576" t="s">
        <v>6</v>
      </c>
      <c r="E2" s="576" t="s">
        <v>7</v>
      </c>
      <c r="F2" s="2" t="s">
        <v>8</v>
      </c>
      <c r="G2" s="576" t="s">
        <v>9</v>
      </c>
      <c r="H2" s="580" t="s">
        <v>10</v>
      </c>
      <c r="I2" s="576" t="s">
        <v>11</v>
      </c>
      <c r="J2" s="588" t="s">
        <v>12</v>
      </c>
      <c r="K2" s="588" t="s">
        <v>13</v>
      </c>
      <c r="L2" s="2" t="s">
        <v>14</v>
      </c>
      <c r="M2" s="576" t="s">
        <v>15</v>
      </c>
      <c r="N2" s="577"/>
      <c r="O2" s="576" t="s">
        <v>16</v>
      </c>
      <c r="P2" s="577"/>
      <c r="Q2" s="576" t="s">
        <v>17</v>
      </c>
      <c r="R2" s="577"/>
      <c r="S2" s="578" t="s">
        <v>18</v>
      </c>
      <c r="T2" s="579"/>
      <c r="U2" s="579"/>
      <c r="V2" s="579"/>
      <c r="W2" s="3" t="s">
        <v>19</v>
      </c>
      <c r="X2" s="580" t="s">
        <v>20</v>
      </c>
      <c r="Y2" s="580" t="s">
        <v>21</v>
      </c>
      <c r="Z2" s="582" t="s">
        <v>22</v>
      </c>
      <c r="AA2" s="574" t="s">
        <v>23</v>
      </c>
      <c r="AB2" s="574" t="s">
        <v>24</v>
      </c>
      <c r="AC2" s="574" t="s">
        <v>25</v>
      </c>
      <c r="AD2" s="575"/>
    </row>
    <row r="3" spans="1:30" s="1" customFormat="1">
      <c r="A3" s="577"/>
      <c r="B3" s="577"/>
      <c r="C3" s="577"/>
      <c r="D3" s="577"/>
      <c r="E3" s="577"/>
      <c r="F3" s="2" t="s">
        <v>26</v>
      </c>
      <c r="G3" s="577"/>
      <c r="H3" s="581"/>
      <c r="I3" s="577"/>
      <c r="J3" s="577"/>
      <c r="K3" s="588"/>
      <c r="L3" s="2" t="s">
        <v>27</v>
      </c>
      <c r="M3" s="4" t="s">
        <v>28</v>
      </c>
      <c r="N3" s="5" t="s">
        <v>29</v>
      </c>
      <c r="O3" s="4" t="s">
        <v>28</v>
      </c>
      <c r="P3" s="5" t="s">
        <v>30</v>
      </c>
      <c r="Q3" s="4" t="s">
        <v>28</v>
      </c>
      <c r="R3" s="5"/>
      <c r="S3" s="6" t="s">
        <v>31</v>
      </c>
      <c r="T3" s="2" t="s">
        <v>32</v>
      </c>
      <c r="U3" s="2" t="s">
        <v>33</v>
      </c>
      <c r="V3" s="2" t="s">
        <v>34</v>
      </c>
      <c r="W3" s="3" t="s">
        <v>35</v>
      </c>
      <c r="X3" s="581"/>
      <c r="Y3" s="581"/>
      <c r="Z3" s="581"/>
      <c r="AA3" s="575"/>
      <c r="AB3" s="575"/>
      <c r="AC3" s="575"/>
      <c r="AD3" s="575"/>
    </row>
    <row r="4" spans="1:30" s="41" customFormat="1" ht="17.25" thickBot="1">
      <c r="A4" s="15" t="s">
        <v>36</v>
      </c>
      <c r="B4" s="14">
        <v>1</v>
      </c>
      <c r="C4" s="7" t="s">
        <v>324</v>
      </c>
      <c r="D4" s="7" t="s">
        <v>325</v>
      </c>
      <c r="E4" s="38" t="s">
        <v>326</v>
      </c>
      <c r="F4" s="7"/>
      <c r="G4" s="7" t="s">
        <v>327</v>
      </c>
      <c r="H4" s="7"/>
      <c r="I4" s="7" t="s">
        <v>328</v>
      </c>
      <c r="J4" s="7"/>
      <c r="K4" s="7">
        <v>300</v>
      </c>
      <c r="L4" s="7"/>
      <c r="M4" s="7">
        <v>84</v>
      </c>
      <c r="N4" s="7">
        <v>84</v>
      </c>
      <c r="O4" s="7"/>
      <c r="P4" s="7">
        <v>69.900000000000006</v>
      </c>
      <c r="Q4" s="7"/>
      <c r="R4" s="7"/>
      <c r="S4" s="7">
        <v>118</v>
      </c>
      <c r="T4" s="7"/>
      <c r="U4" s="7"/>
      <c r="V4" s="7"/>
      <c r="W4" s="7">
        <f>N4-P4</f>
        <v>14.099999999999994</v>
      </c>
      <c r="X4" s="39"/>
      <c r="Y4" s="39"/>
      <c r="Z4" s="39"/>
      <c r="AA4" s="40"/>
      <c r="AB4" s="40"/>
      <c r="AC4" s="40"/>
      <c r="AD4" s="40"/>
    </row>
    <row r="5" spans="1:30" s="1" customFormat="1" ht="15">
      <c r="A5" s="10" t="s">
        <v>36</v>
      </c>
      <c r="B5" s="14">
        <v>2</v>
      </c>
      <c r="C5" s="8" t="s">
        <v>324</v>
      </c>
      <c r="D5" s="8" t="s">
        <v>42</v>
      </c>
      <c r="E5" s="8" t="s">
        <v>329</v>
      </c>
      <c r="F5" s="8" t="s">
        <v>123</v>
      </c>
      <c r="G5" s="8" t="s">
        <v>330</v>
      </c>
      <c r="H5" s="8"/>
      <c r="I5" s="8" t="s">
        <v>331</v>
      </c>
      <c r="J5" s="8">
        <v>20</v>
      </c>
      <c r="K5" s="8">
        <v>300</v>
      </c>
      <c r="L5" s="8"/>
      <c r="M5" s="8">
        <v>75</v>
      </c>
      <c r="N5" s="8">
        <v>75</v>
      </c>
      <c r="O5" s="8"/>
      <c r="P5" s="8">
        <v>59</v>
      </c>
      <c r="Q5" s="8"/>
      <c r="R5" s="8"/>
      <c r="S5" s="8"/>
      <c r="T5" s="8"/>
      <c r="U5" s="8"/>
      <c r="V5" s="8">
        <v>148</v>
      </c>
      <c r="W5" s="8">
        <f>N5-P5</f>
        <v>16</v>
      </c>
      <c r="X5" s="11"/>
      <c r="Y5" s="11"/>
      <c r="Z5" s="11"/>
      <c r="AA5" s="12"/>
      <c r="AB5" s="12"/>
      <c r="AC5" s="12"/>
      <c r="AD5" s="12"/>
    </row>
    <row r="6" spans="1:30" s="1" customFormat="1" ht="15">
      <c r="A6" s="10" t="s">
        <v>36</v>
      </c>
      <c r="B6" s="14">
        <v>3</v>
      </c>
      <c r="C6" s="8" t="s">
        <v>324</v>
      </c>
      <c r="D6" s="8" t="s">
        <v>42</v>
      </c>
      <c r="E6" s="8" t="s">
        <v>329</v>
      </c>
      <c r="F6" s="8"/>
      <c r="G6" s="8" t="s">
        <v>332</v>
      </c>
      <c r="H6" s="8"/>
      <c r="I6" s="8" t="s">
        <v>333</v>
      </c>
      <c r="J6" s="8">
        <v>0</v>
      </c>
      <c r="K6" s="8">
        <v>300</v>
      </c>
      <c r="L6" s="8"/>
      <c r="M6" s="8">
        <v>75</v>
      </c>
      <c r="N6" s="8">
        <v>75</v>
      </c>
      <c r="O6" s="8"/>
      <c r="P6" s="8">
        <v>59.9</v>
      </c>
      <c r="Q6" s="8"/>
      <c r="R6" s="8"/>
      <c r="S6" s="8"/>
      <c r="T6" s="8"/>
      <c r="U6" s="8"/>
      <c r="V6" s="8">
        <v>138</v>
      </c>
      <c r="W6" s="8">
        <f>N6-P6</f>
        <v>15.100000000000001</v>
      </c>
      <c r="X6" s="8"/>
      <c r="Y6" s="8"/>
      <c r="Z6" s="8"/>
      <c r="AA6" s="9"/>
      <c r="AB6" s="9"/>
      <c r="AC6" s="9"/>
      <c r="AD6" s="9"/>
    </row>
    <row r="7" spans="1:30" s="1" customFormat="1" ht="16.5">
      <c r="A7" s="10" t="s">
        <v>36</v>
      </c>
      <c r="B7" s="14">
        <v>4</v>
      </c>
      <c r="C7" s="8" t="s">
        <v>324</v>
      </c>
      <c r="D7" s="8" t="s">
        <v>42</v>
      </c>
      <c r="E7" s="42" t="s">
        <v>334</v>
      </c>
      <c r="F7" s="8" t="s">
        <v>123</v>
      </c>
      <c r="G7" s="8" t="s">
        <v>335</v>
      </c>
      <c r="H7" s="8"/>
      <c r="I7" s="8" t="s">
        <v>336</v>
      </c>
      <c r="J7" s="8"/>
      <c r="K7" s="8">
        <v>100</v>
      </c>
      <c r="L7" s="8"/>
      <c r="M7" s="8"/>
      <c r="N7" s="42">
        <v>199</v>
      </c>
      <c r="O7" s="8"/>
      <c r="P7" s="8">
        <v>199</v>
      </c>
      <c r="Q7" s="8"/>
      <c r="R7" s="8"/>
      <c r="S7" s="8">
        <v>399</v>
      </c>
      <c r="T7" s="8"/>
      <c r="U7" s="8" t="s">
        <v>53</v>
      </c>
      <c r="V7" s="8"/>
      <c r="W7" s="8">
        <v>0</v>
      </c>
      <c r="X7" s="8"/>
      <c r="Y7" s="8"/>
      <c r="Z7" s="8"/>
      <c r="AA7" s="9"/>
      <c r="AB7" s="9"/>
      <c r="AC7" s="9"/>
      <c r="AD7" s="9"/>
    </row>
    <row r="8" spans="1:30" s="1" customFormat="1" ht="15">
      <c r="A8" s="10" t="s">
        <v>36</v>
      </c>
      <c r="B8" s="14">
        <v>5</v>
      </c>
      <c r="C8" s="8" t="s">
        <v>324</v>
      </c>
      <c r="D8" s="8" t="s">
        <v>42</v>
      </c>
      <c r="E8" s="8" t="s">
        <v>337</v>
      </c>
      <c r="F8" s="8"/>
      <c r="G8" s="8" t="s">
        <v>338</v>
      </c>
      <c r="H8" s="8"/>
      <c r="I8" s="8" t="s">
        <v>339</v>
      </c>
      <c r="J8" s="8">
        <v>11</v>
      </c>
      <c r="K8" s="8">
        <v>100</v>
      </c>
      <c r="L8" s="8"/>
      <c r="M8" s="8">
        <v>98</v>
      </c>
      <c r="N8" s="8">
        <v>98</v>
      </c>
      <c r="O8" s="8"/>
      <c r="P8" s="8">
        <v>79.900000000000006</v>
      </c>
      <c r="Q8" s="8"/>
      <c r="R8" s="8"/>
      <c r="S8" s="8"/>
      <c r="T8" s="8"/>
      <c r="U8" s="8"/>
      <c r="V8" s="8">
        <v>179</v>
      </c>
      <c r="W8" s="8">
        <f t="shared" ref="W8:W14" si="0">N8-P8</f>
        <v>18.099999999999994</v>
      </c>
      <c r="X8" s="8"/>
      <c r="Y8" s="8"/>
      <c r="Z8" s="8"/>
      <c r="AA8" s="9"/>
      <c r="AB8" s="9"/>
      <c r="AC8" s="9"/>
      <c r="AD8" s="9"/>
    </row>
    <row r="9" spans="1:30" s="1" customFormat="1" ht="18">
      <c r="A9" s="10" t="s">
        <v>36</v>
      </c>
      <c r="B9" s="14">
        <v>6</v>
      </c>
      <c r="C9" s="8" t="s">
        <v>324</v>
      </c>
      <c r="D9" s="8" t="s">
        <v>42</v>
      </c>
      <c r="E9" s="8" t="s">
        <v>340</v>
      </c>
      <c r="F9" s="8"/>
      <c r="G9" s="8" t="s">
        <v>341</v>
      </c>
      <c r="H9" s="8"/>
      <c r="I9" s="43" t="s">
        <v>342</v>
      </c>
      <c r="J9" s="8">
        <v>12</v>
      </c>
      <c r="K9" s="8">
        <v>100</v>
      </c>
      <c r="L9" s="8"/>
      <c r="M9" s="8">
        <v>158</v>
      </c>
      <c r="N9" s="8">
        <v>158</v>
      </c>
      <c r="O9" s="8">
        <v>170</v>
      </c>
      <c r="P9" s="8">
        <v>139</v>
      </c>
      <c r="Q9" s="8"/>
      <c r="R9" s="8"/>
      <c r="S9" s="8"/>
      <c r="T9" s="8"/>
      <c r="U9" s="8"/>
      <c r="V9" s="8">
        <v>199</v>
      </c>
      <c r="W9" s="8">
        <f t="shared" si="0"/>
        <v>19</v>
      </c>
      <c r="X9" s="8"/>
      <c r="Y9" s="8"/>
      <c r="Z9" s="8"/>
      <c r="AA9" s="9"/>
      <c r="AB9" s="9"/>
      <c r="AC9" s="9"/>
      <c r="AD9" s="9"/>
    </row>
    <row r="10" spans="1:30" s="1" customFormat="1" ht="15">
      <c r="A10" s="10" t="s">
        <v>36</v>
      </c>
      <c r="B10" s="14">
        <v>7</v>
      </c>
      <c r="C10" s="8" t="s">
        <v>324</v>
      </c>
      <c r="D10" s="8" t="s">
        <v>42</v>
      </c>
      <c r="E10" s="8" t="s">
        <v>334</v>
      </c>
      <c r="F10" s="8" t="s">
        <v>123</v>
      </c>
      <c r="G10" s="8" t="s">
        <v>343</v>
      </c>
      <c r="H10" s="8"/>
      <c r="I10" s="8" t="s">
        <v>344</v>
      </c>
      <c r="J10" s="8">
        <v>50</v>
      </c>
      <c r="K10" s="8">
        <v>100</v>
      </c>
      <c r="L10" s="8"/>
      <c r="M10" s="8">
        <v>123</v>
      </c>
      <c r="N10" s="8">
        <v>105</v>
      </c>
      <c r="O10" s="8"/>
      <c r="P10" s="8">
        <v>105</v>
      </c>
      <c r="Q10" s="8"/>
      <c r="R10" s="8"/>
      <c r="S10" s="8">
        <v>168</v>
      </c>
      <c r="T10" s="8"/>
      <c r="U10" s="8"/>
      <c r="V10" s="8"/>
      <c r="W10" s="8">
        <f t="shared" si="0"/>
        <v>0</v>
      </c>
      <c r="X10" s="8"/>
      <c r="Y10" s="8"/>
      <c r="Z10" s="8"/>
      <c r="AA10" s="9"/>
      <c r="AB10" s="9"/>
      <c r="AC10" s="9"/>
      <c r="AD10" s="9"/>
    </row>
    <row r="11" spans="1:30" s="1" customFormat="1" ht="15">
      <c r="A11" s="10" t="s">
        <v>36</v>
      </c>
      <c r="B11" s="14">
        <v>8</v>
      </c>
      <c r="C11" s="8" t="s">
        <v>324</v>
      </c>
      <c r="D11" s="8" t="s">
        <v>42</v>
      </c>
      <c r="E11" s="8" t="s">
        <v>326</v>
      </c>
      <c r="F11" s="8" t="s">
        <v>123</v>
      </c>
      <c r="G11" s="8" t="s">
        <v>345</v>
      </c>
      <c r="H11" s="8"/>
      <c r="I11" s="8" t="s">
        <v>346</v>
      </c>
      <c r="J11" s="8">
        <v>100</v>
      </c>
      <c r="K11" s="8">
        <v>200</v>
      </c>
      <c r="L11" s="8"/>
      <c r="M11" s="8">
        <v>138</v>
      </c>
      <c r="N11" s="8">
        <v>138</v>
      </c>
      <c r="O11" s="8"/>
      <c r="P11" s="8">
        <v>119</v>
      </c>
      <c r="Q11" s="8"/>
      <c r="R11" s="8"/>
      <c r="S11" s="8"/>
      <c r="T11" s="8"/>
      <c r="U11" s="8">
        <v>165</v>
      </c>
      <c r="V11" s="8"/>
      <c r="W11" s="8">
        <f t="shared" si="0"/>
        <v>19</v>
      </c>
      <c r="X11" s="8"/>
      <c r="Y11" s="8"/>
      <c r="Z11" s="8"/>
      <c r="AA11" s="9"/>
      <c r="AB11" s="9"/>
      <c r="AC11" s="9"/>
      <c r="AD11" s="9"/>
    </row>
    <row r="12" spans="1:30" s="1" customFormat="1" ht="15">
      <c r="A12" s="10" t="s">
        <v>36</v>
      </c>
      <c r="B12" s="14">
        <v>9</v>
      </c>
      <c r="C12" s="8" t="s">
        <v>324</v>
      </c>
      <c r="D12" s="8" t="s">
        <v>42</v>
      </c>
      <c r="E12" s="8" t="s">
        <v>347</v>
      </c>
      <c r="F12" s="8" t="s">
        <v>39</v>
      </c>
      <c r="G12" s="8" t="s">
        <v>348</v>
      </c>
      <c r="H12" s="8"/>
      <c r="I12" s="8" t="s">
        <v>349</v>
      </c>
      <c r="J12" s="8">
        <v>0</v>
      </c>
      <c r="K12" s="8">
        <v>300</v>
      </c>
      <c r="L12" s="8"/>
      <c r="M12" s="8">
        <v>112</v>
      </c>
      <c r="N12" s="8">
        <v>112</v>
      </c>
      <c r="O12" s="8"/>
      <c r="P12" s="8">
        <v>99.9</v>
      </c>
      <c r="Q12" s="8"/>
      <c r="R12" s="8"/>
      <c r="S12" s="8"/>
      <c r="T12" s="8"/>
      <c r="U12" s="8"/>
      <c r="V12" s="8">
        <v>199</v>
      </c>
      <c r="W12" s="8">
        <f t="shared" si="0"/>
        <v>12.099999999999994</v>
      </c>
      <c r="X12" s="8"/>
      <c r="Y12" s="8"/>
      <c r="Z12" s="8"/>
      <c r="AA12" s="9"/>
      <c r="AB12" s="9"/>
      <c r="AC12" s="9"/>
      <c r="AD12" s="9"/>
    </row>
    <row r="13" spans="1:30" s="1" customFormat="1" ht="15">
      <c r="A13" s="10" t="s">
        <v>36</v>
      </c>
      <c r="B13" s="14">
        <v>10</v>
      </c>
      <c r="C13" s="8" t="s">
        <v>324</v>
      </c>
      <c r="D13" s="8" t="s">
        <v>42</v>
      </c>
      <c r="E13" s="8" t="s">
        <v>329</v>
      </c>
      <c r="F13" s="8" t="s">
        <v>123</v>
      </c>
      <c r="G13" s="8" t="s">
        <v>350</v>
      </c>
      <c r="H13" s="8"/>
      <c r="I13" s="8" t="s">
        <v>351</v>
      </c>
      <c r="J13" s="8">
        <v>56</v>
      </c>
      <c r="K13" s="8">
        <v>200</v>
      </c>
      <c r="L13" s="8"/>
      <c r="M13" s="8">
        <v>115</v>
      </c>
      <c r="N13" s="8">
        <v>115</v>
      </c>
      <c r="O13" s="8"/>
      <c r="P13" s="8">
        <v>99</v>
      </c>
      <c r="Q13" s="8"/>
      <c r="R13" s="8"/>
      <c r="S13" s="8"/>
      <c r="T13" s="8"/>
      <c r="U13" s="8"/>
      <c r="V13" s="8">
        <v>219</v>
      </c>
      <c r="W13" s="8">
        <f t="shared" si="0"/>
        <v>16</v>
      </c>
      <c r="X13" s="8"/>
      <c r="Y13" s="8"/>
      <c r="Z13" s="8"/>
      <c r="AA13" s="9"/>
      <c r="AB13" s="9"/>
      <c r="AC13" s="9"/>
      <c r="AD13" s="9"/>
    </row>
    <row r="14" spans="1:30" s="1" customFormat="1" ht="15">
      <c r="A14" s="10" t="s">
        <v>36</v>
      </c>
      <c r="B14" s="14">
        <v>11</v>
      </c>
      <c r="C14" s="8" t="s">
        <v>324</v>
      </c>
      <c r="D14" s="8" t="s">
        <v>42</v>
      </c>
      <c r="E14" s="8" t="s">
        <v>37</v>
      </c>
      <c r="F14" s="8"/>
      <c r="G14" s="8" t="s">
        <v>40</v>
      </c>
      <c r="H14" s="8"/>
      <c r="I14" s="8" t="s">
        <v>41</v>
      </c>
      <c r="J14" s="8">
        <v>100</v>
      </c>
      <c r="K14" s="8">
        <v>100</v>
      </c>
      <c r="L14" s="8"/>
      <c r="M14" s="8" t="s">
        <v>352</v>
      </c>
      <c r="N14" s="8">
        <v>133</v>
      </c>
      <c r="O14" s="8"/>
      <c r="P14" s="8">
        <v>115</v>
      </c>
      <c r="Q14" s="8"/>
      <c r="R14" s="8"/>
      <c r="S14" s="8"/>
      <c r="T14" s="8"/>
      <c r="U14" s="8"/>
      <c r="V14" s="8">
        <v>228</v>
      </c>
      <c r="W14" s="8">
        <f t="shared" si="0"/>
        <v>18</v>
      </c>
      <c r="X14" s="8"/>
      <c r="Y14" s="8"/>
      <c r="Z14" s="8"/>
      <c r="AA14" s="9"/>
      <c r="AB14" s="9"/>
      <c r="AC14" s="9"/>
      <c r="AD14" s="9"/>
    </row>
  </sheetData>
  <mergeCells count="24">
    <mergeCell ref="O2:P2"/>
    <mergeCell ref="A1:K1"/>
    <mergeCell ref="L1:Z1"/>
    <mergeCell ref="AA1:AC1"/>
    <mergeCell ref="AD1:AD3"/>
    <mergeCell ref="A2:A3"/>
    <mergeCell ref="B2:B3"/>
    <mergeCell ref="C2:C3"/>
    <mergeCell ref="D2:D3"/>
    <mergeCell ref="E2:E3"/>
    <mergeCell ref="G2:G3"/>
    <mergeCell ref="H2:H3"/>
    <mergeCell ref="I2:I3"/>
    <mergeCell ref="J2:J3"/>
    <mergeCell ref="K2:K3"/>
    <mergeCell ref="M2:N2"/>
    <mergeCell ref="AB2:AB3"/>
    <mergeCell ref="AC2:AC3"/>
    <mergeCell ref="Q2:R2"/>
    <mergeCell ref="S2:V2"/>
    <mergeCell ref="X2:X3"/>
    <mergeCell ref="Y2:Y3"/>
    <mergeCell ref="Z2:Z3"/>
    <mergeCell ref="AA2:AA3"/>
  </mergeCells>
  <phoneticPr fontId="1" type="noConversion"/>
  <pageMargins left="0.7" right="0.7" top="0.75" bottom="0.75" header="0.3" footer="0.3"/>
</worksheet>
</file>

<file path=xl/worksheets/sheet24.xml><?xml version="1.0" encoding="utf-8"?>
<worksheet xmlns="http://schemas.openxmlformats.org/spreadsheetml/2006/main" xmlns:r="http://schemas.openxmlformats.org/officeDocument/2006/relationships">
  <dimension ref="A1:AD16"/>
  <sheetViews>
    <sheetView topLeftCell="G1" workbookViewId="0">
      <selection activeCell="N27" sqref="N27"/>
    </sheetView>
  </sheetViews>
  <sheetFormatPr defaultRowHeight="13.5"/>
  <sheetData>
    <row r="1" spans="1:30" s="1" customFormat="1" ht="18.75">
      <c r="A1" s="583" t="s">
        <v>0</v>
      </c>
      <c r="B1" s="583"/>
      <c r="C1" s="583"/>
      <c r="D1" s="583"/>
      <c r="E1" s="583"/>
      <c r="F1" s="583"/>
      <c r="G1" s="583"/>
      <c r="H1" s="583"/>
      <c r="I1" s="583"/>
      <c r="J1" s="583"/>
      <c r="K1" s="583"/>
      <c r="L1" s="584"/>
      <c r="M1" s="581"/>
      <c r="N1" s="581"/>
      <c r="O1" s="581"/>
      <c r="P1" s="581"/>
      <c r="Q1" s="581"/>
      <c r="R1" s="581"/>
      <c r="S1" s="585"/>
      <c r="T1" s="581"/>
      <c r="U1" s="581"/>
      <c r="V1" s="581"/>
      <c r="W1" s="581"/>
      <c r="X1" s="581"/>
      <c r="Y1" s="581"/>
      <c r="Z1" s="581"/>
      <c r="AA1" s="586" t="s">
        <v>1</v>
      </c>
      <c r="AB1" s="575"/>
      <c r="AC1" s="575"/>
      <c r="AD1" s="587" t="s">
        <v>2</v>
      </c>
    </row>
    <row r="2" spans="1:30" s="1" customFormat="1" ht="14.25">
      <c r="A2" s="576" t="s">
        <v>3</v>
      </c>
      <c r="B2" s="576" t="s">
        <v>4</v>
      </c>
      <c r="C2" s="576" t="s">
        <v>5</v>
      </c>
      <c r="D2" s="576" t="s">
        <v>6</v>
      </c>
      <c r="E2" s="576" t="s">
        <v>7</v>
      </c>
      <c r="F2" s="2" t="s">
        <v>8</v>
      </c>
      <c r="G2" s="576" t="s">
        <v>9</v>
      </c>
      <c r="H2" s="580" t="s">
        <v>10</v>
      </c>
      <c r="I2" s="576" t="s">
        <v>11</v>
      </c>
      <c r="J2" s="588" t="s">
        <v>12</v>
      </c>
      <c r="K2" s="588" t="s">
        <v>13</v>
      </c>
      <c r="L2" s="2" t="s">
        <v>14</v>
      </c>
      <c r="M2" s="576" t="s">
        <v>15</v>
      </c>
      <c r="N2" s="577"/>
      <c r="O2" s="576" t="s">
        <v>16</v>
      </c>
      <c r="P2" s="577"/>
      <c r="Q2" s="576" t="s">
        <v>17</v>
      </c>
      <c r="R2" s="577"/>
      <c r="S2" s="578" t="s">
        <v>18</v>
      </c>
      <c r="T2" s="579"/>
      <c r="U2" s="579"/>
      <c r="V2" s="579"/>
      <c r="W2" s="3" t="s">
        <v>19</v>
      </c>
      <c r="X2" s="580" t="s">
        <v>20</v>
      </c>
      <c r="Y2" s="580" t="s">
        <v>21</v>
      </c>
      <c r="Z2" s="582" t="s">
        <v>22</v>
      </c>
      <c r="AA2" s="574" t="s">
        <v>23</v>
      </c>
      <c r="AB2" s="574" t="s">
        <v>24</v>
      </c>
      <c r="AC2" s="574" t="s">
        <v>25</v>
      </c>
      <c r="AD2" s="575"/>
    </row>
    <row r="3" spans="1:30" s="1" customFormat="1">
      <c r="A3" s="577"/>
      <c r="B3" s="577"/>
      <c r="C3" s="577"/>
      <c r="D3" s="577"/>
      <c r="E3" s="577"/>
      <c r="F3" s="2" t="s">
        <v>26</v>
      </c>
      <c r="G3" s="577"/>
      <c r="H3" s="581"/>
      <c r="I3" s="577"/>
      <c r="J3" s="577"/>
      <c r="K3" s="588"/>
      <c r="L3" s="2" t="s">
        <v>27</v>
      </c>
      <c r="M3" s="4" t="s">
        <v>28</v>
      </c>
      <c r="N3" s="5" t="s">
        <v>29</v>
      </c>
      <c r="O3" s="4" t="s">
        <v>28</v>
      </c>
      <c r="P3" s="5" t="s">
        <v>30</v>
      </c>
      <c r="Q3" s="4" t="s">
        <v>28</v>
      </c>
      <c r="R3" s="5"/>
      <c r="S3" s="6" t="s">
        <v>31</v>
      </c>
      <c r="T3" s="2" t="s">
        <v>32</v>
      </c>
      <c r="U3" s="2" t="s">
        <v>33</v>
      </c>
      <c r="V3" s="2" t="s">
        <v>34</v>
      </c>
      <c r="W3" s="3" t="s">
        <v>35</v>
      </c>
      <c r="X3" s="581"/>
      <c r="Y3" s="581"/>
      <c r="Z3" s="581"/>
      <c r="AA3" s="575"/>
      <c r="AB3" s="575"/>
      <c r="AC3" s="575"/>
      <c r="AD3" s="575"/>
    </row>
    <row r="4" spans="1:30" s="1" customFormat="1" ht="15">
      <c r="A4" s="15" t="s">
        <v>36</v>
      </c>
      <c r="B4" s="14">
        <v>1</v>
      </c>
      <c r="C4" s="7" t="s">
        <v>353</v>
      </c>
      <c r="D4" s="7" t="s">
        <v>38</v>
      </c>
      <c r="E4" s="7" t="s">
        <v>160</v>
      </c>
      <c r="F4" s="7"/>
      <c r="G4" s="7" t="s">
        <v>354</v>
      </c>
      <c r="H4" s="7"/>
      <c r="I4" s="7" t="s">
        <v>355</v>
      </c>
      <c r="J4" s="7"/>
      <c r="K4" s="7">
        <v>222</v>
      </c>
      <c r="L4" s="7"/>
      <c r="M4" s="7">
        <v>99</v>
      </c>
      <c r="N4" s="7">
        <v>97</v>
      </c>
      <c r="O4" s="7"/>
      <c r="P4" s="7">
        <v>79.900000000000006</v>
      </c>
      <c r="Q4" s="7"/>
      <c r="R4" s="7"/>
      <c r="S4" s="7"/>
      <c r="T4" s="7"/>
      <c r="U4" s="7"/>
      <c r="V4" s="7">
        <v>131</v>
      </c>
      <c r="W4" s="7">
        <f t="shared" ref="W4:W15" si="0">N4-P4</f>
        <v>17.099999999999994</v>
      </c>
      <c r="X4" s="11"/>
      <c r="Y4" s="11"/>
      <c r="Z4" s="11"/>
      <c r="AA4" s="12"/>
      <c r="AB4" s="12"/>
      <c r="AC4" s="12"/>
      <c r="AD4" s="12"/>
    </row>
    <row r="5" spans="1:30" s="1" customFormat="1" ht="15">
      <c r="A5" s="10" t="s">
        <v>36</v>
      </c>
      <c r="B5" s="14">
        <v>2</v>
      </c>
      <c r="C5" s="8" t="s">
        <v>353</v>
      </c>
      <c r="D5" s="8" t="s">
        <v>42</v>
      </c>
      <c r="E5" s="8" t="s">
        <v>356</v>
      </c>
      <c r="F5" s="8"/>
      <c r="G5" s="8" t="s">
        <v>357</v>
      </c>
      <c r="H5" s="8"/>
      <c r="I5" s="8" t="s">
        <v>358</v>
      </c>
      <c r="J5" s="8"/>
      <c r="K5" s="8">
        <v>300</v>
      </c>
      <c r="L5" s="8"/>
      <c r="M5" s="8">
        <v>100</v>
      </c>
      <c r="N5" s="8">
        <v>98</v>
      </c>
      <c r="O5" s="8"/>
      <c r="P5" s="8">
        <v>79.900000000000006</v>
      </c>
      <c r="Q5" s="8"/>
      <c r="R5" s="8"/>
      <c r="S5" s="8"/>
      <c r="T5" s="8"/>
      <c r="U5" s="8"/>
      <c r="V5" s="8">
        <v>159</v>
      </c>
      <c r="W5" s="8">
        <f t="shared" si="0"/>
        <v>18.099999999999994</v>
      </c>
      <c r="X5" s="8"/>
      <c r="Y5" s="8"/>
      <c r="Z5" s="8"/>
      <c r="AA5" s="9"/>
      <c r="AB5" s="9"/>
      <c r="AC5" s="9"/>
      <c r="AD5" s="9"/>
    </row>
    <row r="6" spans="1:30" s="1" customFormat="1" ht="15">
      <c r="A6" s="10" t="s">
        <v>36</v>
      </c>
      <c r="B6" s="14">
        <v>3</v>
      </c>
      <c r="C6" s="8" t="s">
        <v>353</v>
      </c>
      <c r="D6" s="8" t="s">
        <v>42</v>
      </c>
      <c r="E6" s="8" t="s">
        <v>160</v>
      </c>
      <c r="F6" s="8"/>
      <c r="G6" s="8" t="s">
        <v>359</v>
      </c>
      <c r="H6" s="8"/>
      <c r="I6" s="8" t="s">
        <v>360</v>
      </c>
      <c r="J6" s="8"/>
      <c r="K6" s="8">
        <v>46</v>
      </c>
      <c r="L6" s="8"/>
      <c r="M6" s="8">
        <v>151</v>
      </c>
      <c r="N6" s="8">
        <v>125</v>
      </c>
      <c r="O6" s="8"/>
      <c r="P6" s="8">
        <v>109</v>
      </c>
      <c r="Q6" s="8"/>
      <c r="R6" s="8"/>
      <c r="S6" s="8"/>
      <c r="T6" s="8"/>
      <c r="U6" s="8"/>
      <c r="V6" s="8">
        <v>299</v>
      </c>
      <c r="W6" s="8">
        <f t="shared" si="0"/>
        <v>16</v>
      </c>
      <c r="X6" s="8"/>
      <c r="Y6" s="8"/>
      <c r="Z6" s="8"/>
      <c r="AA6" s="9"/>
      <c r="AB6" s="9"/>
      <c r="AC6" s="9"/>
      <c r="AD6" s="9"/>
    </row>
    <row r="7" spans="1:30" s="1" customFormat="1" ht="15">
      <c r="A7" s="10" t="s">
        <v>36</v>
      </c>
      <c r="B7" s="14">
        <v>4</v>
      </c>
      <c r="C7" s="8" t="s">
        <v>353</v>
      </c>
      <c r="D7" s="8" t="s">
        <v>42</v>
      </c>
      <c r="E7" s="8" t="s">
        <v>160</v>
      </c>
      <c r="F7" s="8"/>
      <c r="G7" s="8" t="s">
        <v>361</v>
      </c>
      <c r="H7" s="8"/>
      <c r="I7" s="8" t="s">
        <v>362</v>
      </c>
      <c r="J7" s="8"/>
      <c r="K7" s="8">
        <v>211</v>
      </c>
      <c r="L7" s="8"/>
      <c r="M7" s="8">
        <v>150</v>
      </c>
      <c r="N7" s="8">
        <v>129</v>
      </c>
      <c r="O7" s="8"/>
      <c r="P7" s="8">
        <v>109</v>
      </c>
      <c r="Q7" s="8"/>
      <c r="R7" s="8"/>
      <c r="S7" s="8"/>
      <c r="T7" s="8"/>
      <c r="U7" s="8"/>
      <c r="V7" s="8">
        <v>299</v>
      </c>
      <c r="W7" s="8">
        <f t="shared" si="0"/>
        <v>20</v>
      </c>
      <c r="X7" s="8"/>
      <c r="Y7" s="8"/>
      <c r="Z7" s="8"/>
      <c r="AA7" s="9"/>
      <c r="AB7" s="9"/>
      <c r="AC7" s="9"/>
      <c r="AD7" s="9"/>
    </row>
    <row r="8" spans="1:30" s="1" customFormat="1" ht="15">
      <c r="A8" s="10" t="s">
        <v>36</v>
      </c>
      <c r="B8" s="14">
        <v>5</v>
      </c>
      <c r="C8" s="8" t="s">
        <v>353</v>
      </c>
      <c r="D8" s="8" t="s">
        <v>42</v>
      </c>
      <c r="E8" s="8" t="s">
        <v>160</v>
      </c>
      <c r="F8" s="8"/>
      <c r="G8" s="8" t="s">
        <v>363</v>
      </c>
      <c r="H8" s="8"/>
      <c r="I8" s="8" t="s">
        <v>364</v>
      </c>
      <c r="J8" s="8"/>
      <c r="K8" s="8">
        <v>27</v>
      </c>
      <c r="L8" s="8"/>
      <c r="M8" s="8">
        <v>148</v>
      </c>
      <c r="N8" s="8">
        <v>135</v>
      </c>
      <c r="O8" s="8"/>
      <c r="P8" s="8">
        <v>119</v>
      </c>
      <c r="Q8" s="8"/>
      <c r="R8" s="8"/>
      <c r="S8" s="8"/>
      <c r="T8" s="8"/>
      <c r="U8" s="8">
        <v>199</v>
      </c>
      <c r="V8" s="8"/>
      <c r="W8" s="8">
        <f t="shared" si="0"/>
        <v>16</v>
      </c>
      <c r="X8" s="8"/>
      <c r="Y8" s="8"/>
      <c r="Z8" s="8"/>
      <c r="AA8" s="9"/>
      <c r="AB8" s="9"/>
      <c r="AC8" s="9"/>
      <c r="AD8" s="9"/>
    </row>
    <row r="9" spans="1:30" s="1" customFormat="1" ht="15">
      <c r="A9" s="10" t="s">
        <v>36</v>
      </c>
      <c r="B9" s="14">
        <v>6</v>
      </c>
      <c r="C9" s="8" t="s">
        <v>353</v>
      </c>
      <c r="D9" s="8" t="s">
        <v>42</v>
      </c>
      <c r="E9" s="8" t="s">
        <v>160</v>
      </c>
      <c r="F9" s="8"/>
      <c r="G9" s="8" t="s">
        <v>365</v>
      </c>
      <c r="H9" s="8"/>
      <c r="I9" s="8" t="s">
        <v>366</v>
      </c>
      <c r="J9" s="8"/>
      <c r="K9" s="8">
        <v>276</v>
      </c>
      <c r="L9" s="8"/>
      <c r="M9" s="8">
        <v>173</v>
      </c>
      <c r="N9" s="8">
        <v>145</v>
      </c>
      <c r="O9" s="8"/>
      <c r="P9" s="8">
        <v>129</v>
      </c>
      <c r="Q9" s="8"/>
      <c r="R9" s="8"/>
      <c r="S9" s="8"/>
      <c r="T9" s="8"/>
      <c r="U9" s="8">
        <v>253</v>
      </c>
      <c r="V9" s="8">
        <v>229</v>
      </c>
      <c r="W9" s="8">
        <f t="shared" si="0"/>
        <v>16</v>
      </c>
      <c r="X9" s="8"/>
      <c r="Y9" s="8"/>
      <c r="Z9" s="8"/>
      <c r="AA9" s="9"/>
      <c r="AB9" s="9"/>
      <c r="AC9" s="9"/>
      <c r="AD9" s="9"/>
    </row>
    <row r="10" spans="1:30" s="1" customFormat="1" ht="15">
      <c r="A10" s="10" t="s">
        <v>36</v>
      </c>
      <c r="B10" s="14">
        <v>7</v>
      </c>
      <c r="C10" s="8" t="s">
        <v>353</v>
      </c>
      <c r="D10" s="8" t="s">
        <v>42</v>
      </c>
      <c r="E10" s="8" t="s">
        <v>347</v>
      </c>
      <c r="F10" s="8"/>
      <c r="G10" s="8"/>
      <c r="H10" s="8"/>
      <c r="I10" s="8" t="s">
        <v>367</v>
      </c>
      <c r="J10" s="8"/>
      <c r="K10" s="8">
        <v>300</v>
      </c>
      <c r="L10" s="8"/>
      <c r="M10" s="8"/>
      <c r="N10" s="8">
        <v>146</v>
      </c>
      <c r="O10" s="8"/>
      <c r="P10" s="8">
        <v>129</v>
      </c>
      <c r="Q10" s="8"/>
      <c r="R10" s="8"/>
      <c r="S10" s="8"/>
      <c r="T10" s="8"/>
      <c r="U10" s="8"/>
      <c r="V10" s="8">
        <v>240</v>
      </c>
      <c r="W10" s="8">
        <f t="shared" si="0"/>
        <v>17</v>
      </c>
      <c r="X10" s="8"/>
      <c r="Y10" s="8"/>
      <c r="Z10" s="8"/>
      <c r="AA10" s="9"/>
      <c r="AB10" s="9"/>
      <c r="AC10" s="9"/>
      <c r="AD10" s="9"/>
    </row>
    <row r="11" spans="1:30" s="1" customFormat="1" ht="15">
      <c r="A11" s="10" t="s">
        <v>36</v>
      </c>
      <c r="B11" s="14">
        <v>8</v>
      </c>
      <c r="C11" s="8" t="s">
        <v>353</v>
      </c>
      <c r="D11" s="8" t="s">
        <v>42</v>
      </c>
      <c r="E11" s="8" t="s">
        <v>347</v>
      </c>
      <c r="F11" s="8"/>
      <c r="G11" s="8" t="s">
        <v>368</v>
      </c>
      <c r="H11" s="8"/>
      <c r="I11" s="8" t="s">
        <v>369</v>
      </c>
      <c r="J11" s="8"/>
      <c r="K11" s="8">
        <v>100</v>
      </c>
      <c r="L11" s="8"/>
      <c r="M11" s="8"/>
      <c r="N11" s="8">
        <v>146</v>
      </c>
      <c r="O11" s="8"/>
      <c r="P11" s="8">
        <v>129</v>
      </c>
      <c r="Q11" s="8"/>
      <c r="R11" s="8"/>
      <c r="S11" s="8"/>
      <c r="T11" s="8"/>
      <c r="U11" s="8">
        <v>189</v>
      </c>
      <c r="V11" s="8" t="s">
        <v>53</v>
      </c>
      <c r="W11" s="8">
        <f t="shared" si="0"/>
        <v>17</v>
      </c>
      <c r="X11" s="8"/>
      <c r="Y11" s="8"/>
      <c r="Z11" s="8"/>
      <c r="AA11" s="9"/>
      <c r="AB11" s="9"/>
      <c r="AC11" s="9"/>
      <c r="AD11" s="9"/>
    </row>
    <row r="12" spans="1:30" s="1" customFormat="1" ht="15">
      <c r="A12" s="10" t="s">
        <v>36</v>
      </c>
      <c r="B12" s="14">
        <v>9</v>
      </c>
      <c r="C12" s="8" t="s">
        <v>353</v>
      </c>
      <c r="D12" s="8" t="s">
        <v>42</v>
      </c>
      <c r="E12" s="8" t="s">
        <v>37</v>
      </c>
      <c r="F12" s="8"/>
      <c r="G12" s="8" t="s">
        <v>370</v>
      </c>
      <c r="H12" s="8"/>
      <c r="I12" s="8" t="s">
        <v>371</v>
      </c>
      <c r="J12" s="8"/>
      <c r="K12" s="8">
        <v>100</v>
      </c>
      <c r="L12" s="8"/>
      <c r="M12" s="8">
        <v>175</v>
      </c>
      <c r="N12" s="8">
        <v>175</v>
      </c>
      <c r="O12" s="8"/>
      <c r="P12" s="8">
        <v>149</v>
      </c>
      <c r="Q12" s="8"/>
      <c r="R12" s="8"/>
      <c r="S12" s="8"/>
      <c r="T12" s="8">
        <v>199</v>
      </c>
      <c r="U12" s="8"/>
      <c r="V12" s="8"/>
      <c r="W12" s="8">
        <f>N12-P12</f>
        <v>26</v>
      </c>
      <c r="X12" s="8"/>
      <c r="Y12" s="8"/>
      <c r="Z12" s="8"/>
      <c r="AA12" s="9"/>
      <c r="AB12" s="9"/>
      <c r="AC12" s="9"/>
      <c r="AD12" s="9"/>
    </row>
    <row r="13" spans="1:30" s="1" customFormat="1" ht="15">
      <c r="A13" s="10" t="s">
        <v>36</v>
      </c>
      <c r="B13" s="14">
        <v>10</v>
      </c>
      <c r="C13" s="8" t="s">
        <v>353</v>
      </c>
      <c r="D13" s="8" t="s">
        <v>42</v>
      </c>
      <c r="E13" s="8" t="s">
        <v>356</v>
      </c>
      <c r="F13" s="8"/>
      <c r="G13" s="8" t="s">
        <v>372</v>
      </c>
      <c r="H13" s="8"/>
      <c r="I13" s="8" t="s">
        <v>373</v>
      </c>
      <c r="J13" s="8"/>
      <c r="K13" s="8">
        <v>200</v>
      </c>
      <c r="L13" s="8"/>
      <c r="M13" s="8">
        <v>158</v>
      </c>
      <c r="N13" s="8">
        <v>155</v>
      </c>
      <c r="O13" s="8"/>
      <c r="P13" s="8">
        <v>135</v>
      </c>
      <c r="Q13" s="8"/>
      <c r="R13" s="8"/>
      <c r="S13" s="8">
        <v>218</v>
      </c>
      <c r="T13" s="8"/>
      <c r="U13" s="8"/>
      <c r="V13" s="8" t="s">
        <v>53</v>
      </c>
      <c r="W13" s="8">
        <f t="shared" si="0"/>
        <v>20</v>
      </c>
      <c r="X13" s="8"/>
      <c r="Y13" s="8"/>
      <c r="Z13" s="8"/>
      <c r="AA13" s="9"/>
      <c r="AB13" s="9"/>
      <c r="AC13" s="9"/>
      <c r="AD13" s="9"/>
    </row>
    <row r="14" spans="1:30" s="1" customFormat="1" ht="15">
      <c r="A14" s="10" t="s">
        <v>36</v>
      </c>
      <c r="B14" s="14">
        <v>11</v>
      </c>
      <c r="C14" s="8" t="s">
        <v>353</v>
      </c>
      <c r="D14" s="8" t="s">
        <v>42</v>
      </c>
      <c r="E14" s="8" t="s">
        <v>347</v>
      </c>
      <c r="F14" s="8"/>
      <c r="G14" s="8" t="s">
        <v>374</v>
      </c>
      <c r="H14" s="8"/>
      <c r="I14" s="8" t="s">
        <v>375</v>
      </c>
      <c r="J14" s="8"/>
      <c r="K14" s="8">
        <v>100</v>
      </c>
      <c r="L14" s="8"/>
      <c r="M14" s="8"/>
      <c r="N14" s="8">
        <v>156</v>
      </c>
      <c r="O14" s="8"/>
      <c r="P14" s="8">
        <v>135</v>
      </c>
      <c r="Q14" s="8"/>
      <c r="R14" s="8"/>
      <c r="S14" s="8"/>
      <c r="T14" s="8"/>
      <c r="U14" s="8"/>
      <c r="V14" s="8">
        <v>199</v>
      </c>
      <c r="W14" s="8">
        <f t="shared" si="0"/>
        <v>21</v>
      </c>
      <c r="X14" s="8"/>
      <c r="Y14" s="8"/>
      <c r="Z14" s="8"/>
      <c r="AA14" s="9"/>
      <c r="AB14" s="9"/>
      <c r="AC14" s="9"/>
      <c r="AD14" s="9"/>
    </row>
    <row r="15" spans="1:30" s="1" customFormat="1" ht="15">
      <c r="A15" s="10" t="s">
        <v>36</v>
      </c>
      <c r="B15" s="14">
        <v>12</v>
      </c>
      <c r="C15" s="8" t="s">
        <v>353</v>
      </c>
      <c r="D15" s="8" t="s">
        <v>42</v>
      </c>
      <c r="E15" s="8" t="s">
        <v>174</v>
      </c>
      <c r="F15" s="8"/>
      <c r="G15" s="8" t="s">
        <v>376</v>
      </c>
      <c r="H15" s="8"/>
      <c r="I15" s="8" t="s">
        <v>377</v>
      </c>
      <c r="J15" s="8"/>
      <c r="K15" s="8">
        <v>200</v>
      </c>
      <c r="L15" s="8"/>
      <c r="M15" s="8"/>
      <c r="N15" s="8">
        <v>172</v>
      </c>
      <c r="O15" s="8"/>
      <c r="P15" s="8">
        <v>149</v>
      </c>
      <c r="Q15" s="8"/>
      <c r="R15" s="8"/>
      <c r="S15" s="8">
        <v>217</v>
      </c>
      <c r="T15" s="8"/>
      <c r="U15" s="8"/>
      <c r="V15" s="8">
        <v>199</v>
      </c>
      <c r="W15" s="8">
        <f t="shared" si="0"/>
        <v>23</v>
      </c>
      <c r="X15" s="8"/>
      <c r="Y15" s="8"/>
      <c r="Z15" s="8"/>
      <c r="AA15" s="9"/>
      <c r="AB15" s="9"/>
      <c r="AC15" s="9"/>
      <c r="AD15" s="9"/>
    </row>
    <row r="16" spans="1:30" s="1" customFormat="1" ht="15">
      <c r="A16" s="10" t="s">
        <v>36</v>
      </c>
      <c r="B16" s="14">
        <v>13</v>
      </c>
      <c r="C16" s="8" t="s">
        <v>353</v>
      </c>
      <c r="D16" s="8" t="s">
        <v>42</v>
      </c>
      <c r="E16" s="8" t="s">
        <v>378</v>
      </c>
      <c r="F16" s="8"/>
      <c r="G16" s="8" t="s">
        <v>379</v>
      </c>
      <c r="H16" s="8"/>
      <c r="I16" s="8" t="s">
        <v>380</v>
      </c>
      <c r="J16" s="8"/>
      <c r="K16" s="8">
        <v>16</v>
      </c>
      <c r="L16" s="8"/>
      <c r="M16" s="8"/>
      <c r="N16" s="8">
        <v>181</v>
      </c>
      <c r="O16" s="8"/>
      <c r="P16" s="8">
        <v>165</v>
      </c>
      <c r="Q16" s="8"/>
      <c r="R16" s="8"/>
      <c r="S16" s="8"/>
      <c r="T16" s="8"/>
      <c r="U16" s="8"/>
      <c r="V16" s="8">
        <v>279</v>
      </c>
      <c r="W16" s="8">
        <f>N16-P16</f>
        <v>16</v>
      </c>
      <c r="X16" s="8"/>
      <c r="Y16" s="8"/>
      <c r="Z16" s="8"/>
      <c r="AA16" s="9"/>
      <c r="AB16" s="9"/>
      <c r="AC16" s="9"/>
      <c r="AD16" s="9"/>
    </row>
  </sheetData>
  <mergeCells count="24">
    <mergeCell ref="O2:P2"/>
    <mergeCell ref="A1:K1"/>
    <mergeCell ref="L1:Z1"/>
    <mergeCell ref="AA1:AC1"/>
    <mergeCell ref="AD1:AD3"/>
    <mergeCell ref="A2:A3"/>
    <mergeCell ref="B2:B3"/>
    <mergeCell ref="C2:C3"/>
    <mergeCell ref="D2:D3"/>
    <mergeCell ref="E2:E3"/>
    <mergeCell ref="G2:G3"/>
    <mergeCell ref="H2:H3"/>
    <mergeCell ref="I2:I3"/>
    <mergeCell ref="J2:J3"/>
    <mergeCell ref="K2:K3"/>
    <mergeCell ref="M2:N2"/>
    <mergeCell ref="AB2:AB3"/>
    <mergeCell ref="AC2:AC3"/>
    <mergeCell ref="Q2:R2"/>
    <mergeCell ref="S2:V2"/>
    <mergeCell ref="X2:X3"/>
    <mergeCell ref="Y2:Y3"/>
    <mergeCell ref="Z2:Z3"/>
    <mergeCell ref="AA2:AA3"/>
  </mergeCells>
  <phoneticPr fontId="1" type="noConversion"/>
  <pageMargins left="0.7" right="0.7" top="0.75" bottom="0.75" header="0.3" footer="0.3"/>
</worksheet>
</file>

<file path=xl/worksheets/sheet25.xml><?xml version="1.0" encoding="utf-8"?>
<worksheet xmlns="http://schemas.openxmlformats.org/spreadsheetml/2006/main" xmlns:r="http://schemas.openxmlformats.org/officeDocument/2006/relationships">
  <dimension ref="A1:IW21"/>
  <sheetViews>
    <sheetView topLeftCell="K7" workbookViewId="0">
      <selection sqref="A1:XFD21"/>
    </sheetView>
  </sheetViews>
  <sheetFormatPr defaultRowHeight="13.5"/>
  <sheetData>
    <row r="1" spans="1:257" s="197" customFormat="1" ht="18" customHeight="1">
      <c r="A1" s="692" t="s">
        <v>865</v>
      </c>
      <c r="B1" s="693"/>
      <c r="C1" s="693"/>
      <c r="D1" s="693"/>
      <c r="E1" s="693"/>
      <c r="F1" s="693"/>
      <c r="G1" s="693"/>
      <c r="H1" s="693"/>
      <c r="I1" s="693"/>
      <c r="J1" s="693"/>
      <c r="K1" s="694"/>
      <c r="L1" s="695"/>
      <c r="M1" s="693"/>
      <c r="N1" s="693"/>
      <c r="O1" s="693"/>
      <c r="P1" s="693"/>
      <c r="Q1" s="693"/>
      <c r="R1" s="693"/>
      <c r="S1" s="693"/>
      <c r="T1" s="693"/>
      <c r="U1" s="693"/>
      <c r="V1" s="693"/>
      <c r="W1" s="693"/>
      <c r="X1" s="693"/>
      <c r="Y1" s="693"/>
      <c r="Z1" s="694"/>
      <c r="AA1" s="696" t="s">
        <v>1</v>
      </c>
      <c r="AB1" s="693"/>
      <c r="AC1" s="694"/>
      <c r="AD1" s="697" t="s">
        <v>2</v>
      </c>
      <c r="AE1" s="194"/>
      <c r="AF1" s="195"/>
      <c r="AG1" s="195"/>
      <c r="AH1" s="195"/>
      <c r="AI1" s="195"/>
      <c r="AJ1" s="195"/>
      <c r="AK1" s="196"/>
      <c r="AL1" s="196"/>
      <c r="AM1" s="196"/>
      <c r="AN1" s="196"/>
      <c r="AO1" s="196"/>
      <c r="AP1" s="196"/>
      <c r="AQ1" s="196"/>
      <c r="AR1" s="196"/>
      <c r="AS1" s="196"/>
      <c r="AT1" s="196"/>
      <c r="AU1" s="196"/>
      <c r="AV1" s="196"/>
      <c r="AW1" s="196"/>
      <c r="AX1" s="196"/>
      <c r="AY1" s="196"/>
      <c r="AZ1" s="196"/>
      <c r="BA1" s="196"/>
      <c r="BB1" s="196"/>
      <c r="BC1" s="196"/>
      <c r="BD1" s="196"/>
      <c r="BE1" s="196"/>
      <c r="BF1" s="196"/>
      <c r="BG1" s="196"/>
      <c r="BH1" s="196"/>
      <c r="BI1" s="196"/>
      <c r="BJ1" s="196"/>
      <c r="BK1" s="196"/>
      <c r="BL1" s="196"/>
      <c r="BM1" s="196"/>
      <c r="BN1" s="196"/>
      <c r="BO1" s="196"/>
      <c r="BP1" s="196"/>
      <c r="BQ1" s="196"/>
      <c r="BR1" s="196"/>
      <c r="BS1" s="196"/>
      <c r="BT1" s="196"/>
      <c r="BU1" s="196"/>
      <c r="BV1" s="196"/>
      <c r="BW1" s="196"/>
      <c r="BX1" s="196"/>
      <c r="BY1" s="196"/>
      <c r="BZ1" s="196"/>
      <c r="CA1" s="196"/>
      <c r="CB1" s="196"/>
      <c r="CC1" s="196"/>
      <c r="CD1" s="196"/>
      <c r="CE1" s="196"/>
      <c r="CF1" s="196"/>
      <c r="CG1" s="196"/>
      <c r="CH1" s="196"/>
      <c r="CI1" s="196"/>
      <c r="CJ1" s="196"/>
      <c r="CK1" s="196"/>
      <c r="CL1" s="196"/>
      <c r="CM1" s="196"/>
      <c r="CN1" s="196"/>
      <c r="CO1" s="196"/>
      <c r="CP1" s="196"/>
      <c r="CQ1" s="196"/>
      <c r="CR1" s="196"/>
      <c r="CS1" s="196"/>
      <c r="CT1" s="196"/>
      <c r="CU1" s="196"/>
      <c r="CV1" s="196"/>
      <c r="CW1" s="196"/>
      <c r="CX1" s="196"/>
      <c r="CY1" s="196"/>
      <c r="CZ1" s="196"/>
      <c r="DA1" s="196"/>
      <c r="DB1" s="196"/>
      <c r="DC1" s="196"/>
      <c r="DD1" s="196"/>
      <c r="DE1" s="196"/>
      <c r="DF1" s="196"/>
      <c r="DG1" s="196"/>
      <c r="DH1" s="196"/>
      <c r="DI1" s="196"/>
      <c r="DJ1" s="196"/>
      <c r="DK1" s="196"/>
      <c r="DL1" s="196"/>
      <c r="DM1" s="196"/>
      <c r="DN1" s="196"/>
      <c r="DO1" s="196"/>
      <c r="DP1" s="196"/>
      <c r="DQ1" s="196"/>
      <c r="DR1" s="196"/>
      <c r="DS1" s="196"/>
      <c r="DT1" s="196"/>
      <c r="DU1" s="196"/>
      <c r="DV1" s="196"/>
      <c r="DW1" s="196"/>
      <c r="DX1" s="196"/>
      <c r="DY1" s="196"/>
      <c r="DZ1" s="196"/>
      <c r="EA1" s="196"/>
      <c r="EB1" s="196"/>
      <c r="EC1" s="196"/>
      <c r="ED1" s="196"/>
      <c r="EE1" s="196"/>
      <c r="EF1" s="196"/>
      <c r="EG1" s="196"/>
      <c r="EH1" s="196"/>
      <c r="EI1" s="196"/>
      <c r="EJ1" s="196"/>
      <c r="EK1" s="196"/>
      <c r="EL1" s="196"/>
      <c r="EM1" s="196"/>
      <c r="EN1" s="196"/>
      <c r="EO1" s="196"/>
      <c r="EP1" s="196"/>
      <c r="EQ1" s="196"/>
      <c r="ER1" s="196"/>
      <c r="ES1" s="196"/>
      <c r="ET1" s="196"/>
      <c r="EU1" s="196"/>
      <c r="EV1" s="196"/>
      <c r="EW1" s="196"/>
      <c r="EX1" s="196"/>
      <c r="EY1" s="196"/>
      <c r="EZ1" s="196"/>
      <c r="FA1" s="196"/>
      <c r="FB1" s="196"/>
      <c r="FC1" s="196"/>
      <c r="FD1" s="196"/>
      <c r="FE1" s="196"/>
      <c r="FF1" s="196"/>
      <c r="FG1" s="196"/>
      <c r="FH1" s="196"/>
      <c r="FI1" s="196"/>
      <c r="FJ1" s="196"/>
      <c r="FK1" s="196"/>
      <c r="FL1" s="196"/>
      <c r="FM1" s="196"/>
      <c r="FN1" s="196"/>
      <c r="FO1" s="196"/>
      <c r="FP1" s="196"/>
      <c r="FQ1" s="196"/>
      <c r="FR1" s="196"/>
      <c r="FS1" s="196"/>
      <c r="FT1" s="196"/>
      <c r="FU1" s="196"/>
      <c r="FV1" s="196"/>
      <c r="FW1" s="196"/>
      <c r="FX1" s="196"/>
      <c r="FY1" s="196"/>
      <c r="FZ1" s="196"/>
      <c r="GA1" s="196"/>
      <c r="GB1" s="196"/>
      <c r="GC1" s="196"/>
      <c r="GD1" s="196"/>
      <c r="GE1" s="196"/>
      <c r="GF1" s="196"/>
      <c r="GG1" s="196"/>
      <c r="GH1" s="196"/>
      <c r="GI1" s="196"/>
      <c r="GJ1" s="196"/>
      <c r="GK1" s="196"/>
      <c r="GL1" s="196"/>
      <c r="GM1" s="196"/>
      <c r="GN1" s="196"/>
      <c r="GO1" s="196"/>
      <c r="GP1" s="196"/>
      <c r="GQ1" s="196"/>
      <c r="GR1" s="196"/>
      <c r="GS1" s="196"/>
      <c r="GT1" s="196"/>
      <c r="GU1" s="196"/>
      <c r="GV1" s="196"/>
      <c r="GW1" s="196"/>
      <c r="GX1" s="196"/>
      <c r="GY1" s="196"/>
      <c r="GZ1" s="196"/>
      <c r="HA1" s="196"/>
      <c r="HB1" s="196"/>
      <c r="HC1" s="196"/>
      <c r="HD1" s="196"/>
      <c r="HE1" s="196"/>
      <c r="HF1" s="196"/>
      <c r="HG1" s="196"/>
      <c r="HH1" s="196"/>
      <c r="HI1" s="196"/>
      <c r="HJ1" s="196"/>
      <c r="HK1" s="196"/>
      <c r="HL1" s="196"/>
      <c r="HM1" s="196"/>
      <c r="HN1" s="196"/>
      <c r="HO1" s="196"/>
      <c r="HP1" s="196"/>
      <c r="HQ1" s="196"/>
      <c r="HR1" s="196"/>
      <c r="HS1" s="196"/>
      <c r="HT1" s="196"/>
      <c r="HU1" s="196"/>
      <c r="HV1" s="196"/>
      <c r="HW1" s="196"/>
      <c r="HX1" s="196"/>
      <c r="HY1" s="196"/>
      <c r="HZ1" s="196"/>
      <c r="IA1" s="196"/>
      <c r="IB1" s="196"/>
      <c r="IC1" s="196"/>
      <c r="ID1" s="196"/>
      <c r="IE1" s="196"/>
      <c r="IF1" s="196"/>
      <c r="IG1" s="196"/>
      <c r="IH1" s="196"/>
      <c r="II1" s="196"/>
      <c r="IJ1" s="196"/>
      <c r="IK1" s="196"/>
      <c r="IL1" s="196"/>
      <c r="IM1" s="196"/>
      <c r="IN1" s="196"/>
      <c r="IO1" s="196"/>
      <c r="IP1" s="196"/>
      <c r="IQ1" s="196"/>
      <c r="IR1" s="196"/>
      <c r="IS1" s="196"/>
      <c r="IT1" s="196"/>
      <c r="IU1" s="196"/>
      <c r="IV1" s="196"/>
      <c r="IW1" s="196"/>
    </row>
    <row r="2" spans="1:257" s="197" customFormat="1" ht="18" customHeight="1">
      <c r="A2" s="700" t="s">
        <v>3</v>
      </c>
      <c r="B2" s="700" t="s">
        <v>4</v>
      </c>
      <c r="C2" s="700" t="s">
        <v>1005</v>
      </c>
      <c r="D2" s="700" t="s">
        <v>1152</v>
      </c>
      <c r="E2" s="700" t="s">
        <v>7</v>
      </c>
      <c r="F2" s="198" t="s">
        <v>8</v>
      </c>
      <c r="G2" s="700" t="s">
        <v>9</v>
      </c>
      <c r="H2" s="690" t="s">
        <v>1265</v>
      </c>
      <c r="I2" s="700" t="s">
        <v>11</v>
      </c>
      <c r="J2" s="690" t="s">
        <v>384</v>
      </c>
      <c r="K2" s="702" t="s">
        <v>385</v>
      </c>
      <c r="L2" s="198" t="s">
        <v>14</v>
      </c>
      <c r="M2" s="703" t="s">
        <v>15</v>
      </c>
      <c r="N2" s="687"/>
      <c r="O2" s="686" t="s">
        <v>1008</v>
      </c>
      <c r="P2" s="687"/>
      <c r="Q2" s="686" t="s">
        <v>1009</v>
      </c>
      <c r="R2" s="687"/>
      <c r="S2" s="688" t="s">
        <v>388</v>
      </c>
      <c r="T2" s="689"/>
      <c r="U2" s="689"/>
      <c r="V2" s="687"/>
      <c r="W2" s="199" t="s">
        <v>389</v>
      </c>
      <c r="X2" s="690" t="s">
        <v>20</v>
      </c>
      <c r="Y2" s="690" t="s">
        <v>21</v>
      </c>
      <c r="Z2" s="690" t="s">
        <v>22</v>
      </c>
      <c r="AA2" s="684" t="s">
        <v>23</v>
      </c>
      <c r="AB2" s="684" t="s">
        <v>24</v>
      </c>
      <c r="AC2" s="684" t="s">
        <v>25</v>
      </c>
      <c r="AD2" s="698"/>
      <c r="AE2" s="200"/>
      <c r="AF2" s="201"/>
      <c r="AG2" s="201"/>
      <c r="AH2" s="201"/>
      <c r="AI2" s="201"/>
      <c r="AJ2" s="201"/>
      <c r="AK2" s="196"/>
      <c r="AL2" s="196"/>
      <c r="AM2" s="196"/>
      <c r="AN2" s="196"/>
      <c r="AO2" s="196"/>
      <c r="AP2" s="196"/>
      <c r="AQ2" s="196"/>
      <c r="AR2" s="196"/>
      <c r="AS2" s="196"/>
      <c r="AT2" s="196"/>
      <c r="AU2" s="196"/>
      <c r="AV2" s="196"/>
      <c r="AW2" s="196"/>
      <c r="AX2" s="196"/>
      <c r="AY2" s="196"/>
      <c r="AZ2" s="196"/>
      <c r="BA2" s="196"/>
      <c r="BB2" s="196"/>
      <c r="BC2" s="196"/>
      <c r="BD2" s="196"/>
      <c r="BE2" s="196"/>
      <c r="BF2" s="196"/>
      <c r="BG2" s="196"/>
      <c r="BH2" s="196"/>
      <c r="BI2" s="196"/>
      <c r="BJ2" s="196"/>
      <c r="BK2" s="196"/>
      <c r="BL2" s="196"/>
      <c r="BM2" s="196"/>
      <c r="BN2" s="196"/>
      <c r="BO2" s="196"/>
      <c r="BP2" s="196"/>
      <c r="BQ2" s="196"/>
      <c r="BR2" s="196"/>
      <c r="BS2" s="196"/>
      <c r="BT2" s="196"/>
      <c r="BU2" s="196"/>
      <c r="BV2" s="196"/>
      <c r="BW2" s="196"/>
      <c r="BX2" s="196"/>
      <c r="BY2" s="196"/>
      <c r="BZ2" s="196"/>
      <c r="CA2" s="196"/>
      <c r="CB2" s="196"/>
      <c r="CC2" s="196"/>
      <c r="CD2" s="196"/>
      <c r="CE2" s="196"/>
      <c r="CF2" s="196"/>
      <c r="CG2" s="196"/>
      <c r="CH2" s="196"/>
      <c r="CI2" s="196"/>
      <c r="CJ2" s="196"/>
      <c r="CK2" s="196"/>
      <c r="CL2" s="196"/>
      <c r="CM2" s="196"/>
      <c r="CN2" s="196"/>
      <c r="CO2" s="196"/>
      <c r="CP2" s="196"/>
      <c r="CQ2" s="196"/>
      <c r="CR2" s="196"/>
      <c r="CS2" s="196"/>
      <c r="CT2" s="196"/>
      <c r="CU2" s="196"/>
      <c r="CV2" s="196"/>
      <c r="CW2" s="196"/>
      <c r="CX2" s="196"/>
      <c r="CY2" s="196"/>
      <c r="CZ2" s="196"/>
      <c r="DA2" s="196"/>
      <c r="DB2" s="196"/>
      <c r="DC2" s="196"/>
      <c r="DD2" s="196"/>
      <c r="DE2" s="196"/>
      <c r="DF2" s="196"/>
      <c r="DG2" s="196"/>
      <c r="DH2" s="196"/>
      <c r="DI2" s="196"/>
      <c r="DJ2" s="196"/>
      <c r="DK2" s="196"/>
      <c r="DL2" s="196"/>
      <c r="DM2" s="196"/>
      <c r="DN2" s="196"/>
      <c r="DO2" s="196"/>
      <c r="DP2" s="196"/>
      <c r="DQ2" s="196"/>
      <c r="DR2" s="196"/>
      <c r="DS2" s="196"/>
      <c r="DT2" s="196"/>
      <c r="DU2" s="196"/>
      <c r="DV2" s="196"/>
      <c r="DW2" s="196"/>
      <c r="DX2" s="196"/>
      <c r="DY2" s="196"/>
      <c r="DZ2" s="196"/>
      <c r="EA2" s="196"/>
      <c r="EB2" s="196"/>
      <c r="EC2" s="196"/>
      <c r="ED2" s="196"/>
      <c r="EE2" s="196"/>
      <c r="EF2" s="196"/>
      <c r="EG2" s="196"/>
      <c r="EH2" s="196"/>
      <c r="EI2" s="196"/>
      <c r="EJ2" s="196"/>
      <c r="EK2" s="196"/>
      <c r="EL2" s="196"/>
      <c r="EM2" s="196"/>
      <c r="EN2" s="196"/>
      <c r="EO2" s="196"/>
      <c r="EP2" s="196"/>
      <c r="EQ2" s="196"/>
      <c r="ER2" s="196"/>
      <c r="ES2" s="196"/>
      <c r="ET2" s="196"/>
      <c r="EU2" s="196"/>
      <c r="EV2" s="196"/>
      <c r="EW2" s="196"/>
      <c r="EX2" s="196"/>
      <c r="EY2" s="196"/>
      <c r="EZ2" s="196"/>
      <c r="FA2" s="196"/>
      <c r="FB2" s="196"/>
      <c r="FC2" s="196"/>
      <c r="FD2" s="196"/>
      <c r="FE2" s="196"/>
      <c r="FF2" s="196"/>
      <c r="FG2" s="196"/>
      <c r="FH2" s="196"/>
      <c r="FI2" s="196"/>
      <c r="FJ2" s="196"/>
      <c r="FK2" s="196"/>
      <c r="FL2" s="196"/>
      <c r="FM2" s="196"/>
      <c r="FN2" s="196"/>
      <c r="FO2" s="196"/>
      <c r="FP2" s="196"/>
      <c r="FQ2" s="196"/>
      <c r="FR2" s="196"/>
      <c r="FS2" s="196"/>
      <c r="FT2" s="196"/>
      <c r="FU2" s="196"/>
      <c r="FV2" s="196"/>
      <c r="FW2" s="196"/>
      <c r="FX2" s="196"/>
      <c r="FY2" s="196"/>
      <c r="FZ2" s="196"/>
      <c r="GA2" s="196"/>
      <c r="GB2" s="196"/>
      <c r="GC2" s="196"/>
      <c r="GD2" s="196"/>
      <c r="GE2" s="196"/>
      <c r="GF2" s="196"/>
      <c r="GG2" s="196"/>
      <c r="GH2" s="196"/>
      <c r="GI2" s="196"/>
      <c r="GJ2" s="196"/>
      <c r="GK2" s="196"/>
      <c r="GL2" s="196"/>
      <c r="GM2" s="196"/>
      <c r="GN2" s="196"/>
      <c r="GO2" s="196"/>
      <c r="GP2" s="196"/>
      <c r="GQ2" s="196"/>
      <c r="GR2" s="196"/>
      <c r="GS2" s="196"/>
      <c r="GT2" s="196"/>
      <c r="GU2" s="196"/>
      <c r="GV2" s="196"/>
      <c r="GW2" s="196"/>
      <c r="GX2" s="196"/>
      <c r="GY2" s="196"/>
      <c r="GZ2" s="196"/>
      <c r="HA2" s="196"/>
      <c r="HB2" s="196"/>
      <c r="HC2" s="196"/>
      <c r="HD2" s="196"/>
      <c r="HE2" s="196"/>
      <c r="HF2" s="196"/>
      <c r="HG2" s="196"/>
      <c r="HH2" s="196"/>
      <c r="HI2" s="196"/>
      <c r="HJ2" s="196"/>
      <c r="HK2" s="196"/>
      <c r="HL2" s="196"/>
      <c r="HM2" s="196"/>
      <c r="HN2" s="196"/>
      <c r="HO2" s="196"/>
      <c r="HP2" s="196"/>
      <c r="HQ2" s="196"/>
      <c r="HR2" s="196"/>
      <c r="HS2" s="196"/>
      <c r="HT2" s="196"/>
      <c r="HU2" s="196"/>
      <c r="HV2" s="196"/>
      <c r="HW2" s="196"/>
      <c r="HX2" s="196"/>
      <c r="HY2" s="196"/>
      <c r="HZ2" s="196"/>
      <c r="IA2" s="196"/>
      <c r="IB2" s="196"/>
      <c r="IC2" s="196"/>
      <c r="ID2" s="196"/>
      <c r="IE2" s="196"/>
      <c r="IF2" s="196"/>
      <c r="IG2" s="196"/>
      <c r="IH2" s="196"/>
      <c r="II2" s="196"/>
      <c r="IJ2" s="196"/>
      <c r="IK2" s="196"/>
      <c r="IL2" s="196"/>
      <c r="IM2" s="196"/>
      <c r="IN2" s="196"/>
      <c r="IO2" s="196"/>
      <c r="IP2" s="196"/>
      <c r="IQ2" s="196"/>
      <c r="IR2" s="196"/>
      <c r="IS2" s="196"/>
      <c r="IT2" s="196"/>
      <c r="IU2" s="196"/>
      <c r="IV2" s="196"/>
      <c r="IW2" s="196"/>
    </row>
    <row r="3" spans="1:257" s="197" customFormat="1" ht="18" customHeight="1">
      <c r="A3" s="701"/>
      <c r="B3" s="701"/>
      <c r="C3" s="701"/>
      <c r="D3" s="701"/>
      <c r="E3" s="701"/>
      <c r="F3" s="202" t="s">
        <v>390</v>
      </c>
      <c r="G3" s="701"/>
      <c r="H3" s="685"/>
      <c r="I3" s="701"/>
      <c r="J3" s="685"/>
      <c r="K3" s="701"/>
      <c r="L3" s="202" t="s">
        <v>27</v>
      </c>
      <c r="M3" s="199" t="s">
        <v>28</v>
      </c>
      <c r="N3" s="203" t="s">
        <v>391</v>
      </c>
      <c r="O3" s="199" t="s">
        <v>28</v>
      </c>
      <c r="P3" s="199" t="s">
        <v>392</v>
      </c>
      <c r="Q3" s="199" t="s">
        <v>28</v>
      </c>
      <c r="R3" s="203" t="s">
        <v>392</v>
      </c>
      <c r="S3" s="202" t="s">
        <v>31</v>
      </c>
      <c r="T3" s="202" t="s">
        <v>32</v>
      </c>
      <c r="U3" s="202" t="s">
        <v>33</v>
      </c>
      <c r="V3" s="202" t="s">
        <v>34</v>
      </c>
      <c r="W3" s="204" t="s">
        <v>1266</v>
      </c>
      <c r="X3" s="685"/>
      <c r="Y3" s="685"/>
      <c r="Z3" s="685"/>
      <c r="AA3" s="685"/>
      <c r="AB3" s="685"/>
      <c r="AC3" s="685"/>
      <c r="AD3" s="699"/>
      <c r="AE3" s="200"/>
      <c r="AF3" s="201"/>
      <c r="AG3" s="201"/>
      <c r="AH3" s="201"/>
      <c r="AI3" s="201"/>
      <c r="AJ3" s="201"/>
      <c r="AK3" s="196"/>
      <c r="AL3" s="196"/>
      <c r="AM3" s="196"/>
      <c r="AN3" s="196"/>
      <c r="AO3" s="196"/>
      <c r="AP3" s="196"/>
      <c r="AQ3" s="196"/>
      <c r="AR3" s="196"/>
      <c r="AS3" s="196"/>
      <c r="AT3" s="196"/>
      <c r="AU3" s="196"/>
      <c r="AV3" s="196"/>
      <c r="AW3" s="196"/>
      <c r="AX3" s="196"/>
      <c r="AY3" s="196"/>
      <c r="AZ3" s="196"/>
      <c r="BA3" s="196"/>
      <c r="BB3" s="196"/>
      <c r="BC3" s="196"/>
      <c r="BD3" s="196"/>
      <c r="BE3" s="196"/>
      <c r="BF3" s="196"/>
      <c r="BG3" s="196"/>
      <c r="BH3" s="196"/>
      <c r="BI3" s="196"/>
      <c r="BJ3" s="196"/>
      <c r="BK3" s="196"/>
      <c r="BL3" s="196"/>
      <c r="BM3" s="196"/>
      <c r="BN3" s="196"/>
      <c r="BO3" s="196"/>
      <c r="BP3" s="196"/>
      <c r="BQ3" s="196"/>
      <c r="BR3" s="196"/>
      <c r="BS3" s="196"/>
      <c r="BT3" s="196"/>
      <c r="BU3" s="196"/>
      <c r="BV3" s="196"/>
      <c r="BW3" s="196"/>
      <c r="BX3" s="196"/>
      <c r="BY3" s="196"/>
      <c r="BZ3" s="196"/>
      <c r="CA3" s="196"/>
      <c r="CB3" s="196"/>
      <c r="CC3" s="196"/>
      <c r="CD3" s="196"/>
      <c r="CE3" s="196"/>
      <c r="CF3" s="196"/>
      <c r="CG3" s="196"/>
      <c r="CH3" s="196"/>
      <c r="CI3" s="196"/>
      <c r="CJ3" s="196"/>
      <c r="CK3" s="196"/>
      <c r="CL3" s="196"/>
      <c r="CM3" s="196"/>
      <c r="CN3" s="196"/>
      <c r="CO3" s="196"/>
      <c r="CP3" s="196"/>
      <c r="CQ3" s="196"/>
      <c r="CR3" s="196"/>
      <c r="CS3" s="196"/>
      <c r="CT3" s="196"/>
      <c r="CU3" s="196"/>
      <c r="CV3" s="196"/>
      <c r="CW3" s="196"/>
      <c r="CX3" s="196"/>
      <c r="CY3" s="196"/>
      <c r="CZ3" s="196"/>
      <c r="DA3" s="196"/>
      <c r="DB3" s="196"/>
      <c r="DC3" s="196"/>
      <c r="DD3" s="196"/>
      <c r="DE3" s="196"/>
      <c r="DF3" s="196"/>
      <c r="DG3" s="196"/>
      <c r="DH3" s="196"/>
      <c r="DI3" s="196"/>
      <c r="DJ3" s="196"/>
      <c r="DK3" s="196"/>
      <c r="DL3" s="196"/>
      <c r="DM3" s="196"/>
      <c r="DN3" s="196"/>
      <c r="DO3" s="196"/>
      <c r="DP3" s="196"/>
      <c r="DQ3" s="196"/>
      <c r="DR3" s="196"/>
      <c r="DS3" s="196"/>
      <c r="DT3" s="196"/>
      <c r="DU3" s="196"/>
      <c r="DV3" s="196"/>
      <c r="DW3" s="196"/>
      <c r="DX3" s="196"/>
      <c r="DY3" s="196"/>
      <c r="DZ3" s="196"/>
      <c r="EA3" s="196"/>
      <c r="EB3" s="196"/>
      <c r="EC3" s="196"/>
      <c r="ED3" s="196"/>
      <c r="EE3" s="196"/>
      <c r="EF3" s="196"/>
      <c r="EG3" s="196"/>
      <c r="EH3" s="196"/>
      <c r="EI3" s="196"/>
      <c r="EJ3" s="196"/>
      <c r="EK3" s="196"/>
      <c r="EL3" s="196"/>
      <c r="EM3" s="196"/>
      <c r="EN3" s="196"/>
      <c r="EO3" s="196"/>
      <c r="EP3" s="196"/>
      <c r="EQ3" s="196"/>
      <c r="ER3" s="196"/>
      <c r="ES3" s="196"/>
      <c r="ET3" s="196"/>
      <c r="EU3" s="196"/>
      <c r="EV3" s="196"/>
      <c r="EW3" s="196"/>
      <c r="EX3" s="196"/>
      <c r="EY3" s="196"/>
      <c r="EZ3" s="196"/>
      <c r="FA3" s="196"/>
      <c r="FB3" s="196"/>
      <c r="FC3" s="196"/>
      <c r="FD3" s="196"/>
      <c r="FE3" s="196"/>
      <c r="FF3" s="196"/>
      <c r="FG3" s="196"/>
      <c r="FH3" s="196"/>
      <c r="FI3" s="196"/>
      <c r="FJ3" s="196"/>
      <c r="FK3" s="196"/>
      <c r="FL3" s="196"/>
      <c r="FM3" s="196"/>
      <c r="FN3" s="196"/>
      <c r="FO3" s="196"/>
      <c r="FP3" s="196"/>
      <c r="FQ3" s="196"/>
      <c r="FR3" s="196"/>
      <c r="FS3" s="196"/>
      <c r="FT3" s="196"/>
      <c r="FU3" s="196"/>
      <c r="FV3" s="196"/>
      <c r="FW3" s="196"/>
      <c r="FX3" s="196"/>
      <c r="FY3" s="196"/>
      <c r="FZ3" s="196"/>
      <c r="GA3" s="196"/>
      <c r="GB3" s="196"/>
      <c r="GC3" s="196"/>
      <c r="GD3" s="196"/>
      <c r="GE3" s="196"/>
      <c r="GF3" s="196"/>
      <c r="GG3" s="196"/>
      <c r="GH3" s="196"/>
      <c r="GI3" s="196"/>
      <c r="GJ3" s="196"/>
      <c r="GK3" s="196"/>
      <c r="GL3" s="196"/>
      <c r="GM3" s="196"/>
      <c r="GN3" s="196"/>
      <c r="GO3" s="196"/>
      <c r="GP3" s="196"/>
      <c r="GQ3" s="196"/>
      <c r="GR3" s="196"/>
      <c r="GS3" s="196"/>
      <c r="GT3" s="196"/>
      <c r="GU3" s="196"/>
      <c r="GV3" s="196"/>
      <c r="GW3" s="196"/>
      <c r="GX3" s="196"/>
      <c r="GY3" s="196"/>
      <c r="GZ3" s="196"/>
      <c r="HA3" s="196"/>
      <c r="HB3" s="196"/>
      <c r="HC3" s="196"/>
      <c r="HD3" s="196"/>
      <c r="HE3" s="196"/>
      <c r="HF3" s="196"/>
      <c r="HG3" s="196"/>
      <c r="HH3" s="196"/>
      <c r="HI3" s="196"/>
      <c r="HJ3" s="196"/>
      <c r="HK3" s="196"/>
      <c r="HL3" s="196"/>
      <c r="HM3" s="196"/>
      <c r="HN3" s="196"/>
      <c r="HO3" s="196"/>
      <c r="HP3" s="196"/>
      <c r="HQ3" s="196"/>
      <c r="HR3" s="196"/>
      <c r="HS3" s="196"/>
      <c r="HT3" s="196"/>
      <c r="HU3" s="196"/>
      <c r="HV3" s="196"/>
      <c r="HW3" s="196"/>
      <c r="HX3" s="196"/>
      <c r="HY3" s="196"/>
      <c r="HZ3" s="196"/>
      <c r="IA3" s="196"/>
      <c r="IB3" s="196"/>
      <c r="IC3" s="196"/>
      <c r="ID3" s="196"/>
      <c r="IE3" s="196"/>
      <c r="IF3" s="196"/>
      <c r="IG3" s="196"/>
      <c r="IH3" s="196"/>
      <c r="II3" s="196"/>
      <c r="IJ3" s="196"/>
      <c r="IK3" s="196"/>
      <c r="IL3" s="196"/>
      <c r="IM3" s="196"/>
      <c r="IN3" s="196"/>
      <c r="IO3" s="196"/>
      <c r="IP3" s="196"/>
      <c r="IQ3" s="196"/>
      <c r="IR3" s="196"/>
      <c r="IS3" s="196"/>
      <c r="IT3" s="196"/>
      <c r="IU3" s="196"/>
      <c r="IV3" s="196"/>
      <c r="IW3" s="196"/>
    </row>
    <row r="4" spans="1:257" s="259" customFormat="1" ht="18" customHeight="1">
      <c r="A4" s="205" t="s">
        <v>1267</v>
      </c>
      <c r="B4" s="206">
        <v>1</v>
      </c>
      <c r="C4" s="260" t="s">
        <v>1268</v>
      </c>
      <c r="D4" s="233" t="s">
        <v>42</v>
      </c>
      <c r="E4" s="260" t="s">
        <v>1269</v>
      </c>
      <c r="F4" s="260" t="s">
        <v>39</v>
      </c>
      <c r="G4" s="250" t="s">
        <v>1270</v>
      </c>
      <c r="H4" s="250"/>
      <c r="I4" s="250" t="s">
        <v>1271</v>
      </c>
      <c r="J4" s="333"/>
      <c r="K4" s="334"/>
      <c r="L4" s="250"/>
      <c r="M4" s="250">
        <v>7.5</v>
      </c>
      <c r="N4" s="250"/>
      <c r="O4" s="250">
        <v>17.5</v>
      </c>
      <c r="P4" s="270">
        <v>7.9</v>
      </c>
      <c r="Q4" s="250"/>
      <c r="R4" s="250"/>
      <c r="S4" s="250">
        <v>20</v>
      </c>
      <c r="T4" s="250"/>
      <c r="U4" s="251"/>
      <c r="V4" s="251"/>
      <c r="W4" s="250">
        <f>M4*1.0751-P4</f>
        <v>0.16324999999999967</v>
      </c>
      <c r="X4" s="250"/>
      <c r="Y4" s="252"/>
      <c r="Z4" s="252"/>
      <c r="AA4" s="255"/>
      <c r="AB4" s="255"/>
      <c r="AC4" s="255"/>
      <c r="AD4" s="255"/>
      <c r="AE4" s="256"/>
      <c r="AF4" s="257"/>
      <c r="AG4" s="257"/>
      <c r="AH4" s="257"/>
      <c r="AI4" s="257"/>
      <c r="AJ4" s="257"/>
      <c r="AK4" s="258"/>
      <c r="AL4" s="258"/>
      <c r="AM4" s="258"/>
      <c r="AN4" s="258"/>
      <c r="AO4" s="258"/>
      <c r="AP4" s="258"/>
      <c r="AQ4" s="258"/>
      <c r="AR4" s="258"/>
      <c r="AS4" s="258"/>
      <c r="AT4" s="258"/>
      <c r="AU4" s="258"/>
      <c r="AV4" s="258"/>
      <c r="AW4" s="258"/>
      <c r="AX4" s="258"/>
      <c r="AY4" s="258"/>
      <c r="AZ4" s="258"/>
      <c r="BA4" s="258"/>
      <c r="BB4" s="258"/>
      <c r="BC4" s="258"/>
      <c r="BD4" s="258"/>
      <c r="BE4" s="258"/>
      <c r="BF4" s="258"/>
      <c r="BG4" s="258"/>
      <c r="BH4" s="258"/>
      <c r="BI4" s="258"/>
      <c r="BJ4" s="258"/>
      <c r="BK4" s="258"/>
      <c r="BL4" s="258"/>
      <c r="BM4" s="258"/>
      <c r="BN4" s="258"/>
      <c r="BO4" s="258"/>
      <c r="BP4" s="258"/>
      <c r="BQ4" s="258"/>
      <c r="BR4" s="258"/>
      <c r="BS4" s="258"/>
      <c r="BT4" s="258"/>
      <c r="BU4" s="258"/>
      <c r="BV4" s="258"/>
      <c r="BW4" s="258"/>
      <c r="BX4" s="258"/>
      <c r="BY4" s="258"/>
      <c r="BZ4" s="258"/>
      <c r="CA4" s="258"/>
      <c r="CB4" s="258"/>
      <c r="CC4" s="258"/>
      <c r="CD4" s="258"/>
      <c r="CE4" s="258"/>
      <c r="CF4" s="258"/>
      <c r="CG4" s="258"/>
      <c r="CH4" s="258"/>
      <c r="CI4" s="258"/>
      <c r="CJ4" s="258"/>
      <c r="CK4" s="258"/>
      <c r="CL4" s="258"/>
      <c r="CM4" s="258"/>
      <c r="CN4" s="258"/>
      <c r="CO4" s="258"/>
      <c r="CP4" s="258"/>
      <c r="CQ4" s="258"/>
      <c r="CR4" s="258"/>
      <c r="CS4" s="258"/>
      <c r="CT4" s="258"/>
      <c r="CU4" s="258"/>
      <c r="CV4" s="258"/>
      <c r="CW4" s="258"/>
      <c r="CX4" s="258"/>
      <c r="CY4" s="258"/>
      <c r="CZ4" s="258"/>
      <c r="DA4" s="258"/>
      <c r="DB4" s="258"/>
      <c r="DC4" s="258"/>
      <c r="DD4" s="258"/>
      <c r="DE4" s="258"/>
      <c r="DF4" s="258"/>
      <c r="DG4" s="258"/>
      <c r="DH4" s="258"/>
      <c r="DI4" s="258"/>
      <c r="DJ4" s="258"/>
      <c r="DK4" s="258"/>
      <c r="DL4" s="258"/>
      <c r="DM4" s="258"/>
      <c r="DN4" s="258"/>
      <c r="DO4" s="258"/>
      <c r="DP4" s="258"/>
      <c r="DQ4" s="258"/>
      <c r="DR4" s="258"/>
      <c r="DS4" s="258"/>
      <c r="DT4" s="258"/>
      <c r="DU4" s="258"/>
      <c r="DV4" s="258"/>
      <c r="DW4" s="258"/>
      <c r="DX4" s="258"/>
      <c r="DY4" s="258"/>
      <c r="DZ4" s="258"/>
      <c r="EA4" s="258"/>
      <c r="EB4" s="258"/>
      <c r="EC4" s="258"/>
      <c r="ED4" s="258"/>
      <c r="EE4" s="258"/>
      <c r="EF4" s="258"/>
      <c r="EG4" s="258"/>
      <c r="EH4" s="258"/>
      <c r="EI4" s="258"/>
      <c r="EJ4" s="258"/>
      <c r="EK4" s="258"/>
      <c r="EL4" s="258"/>
      <c r="EM4" s="258"/>
      <c r="EN4" s="258"/>
      <c r="EO4" s="258"/>
      <c r="EP4" s="258"/>
      <c r="EQ4" s="258"/>
      <c r="ER4" s="258"/>
      <c r="ES4" s="258"/>
      <c r="ET4" s="258"/>
      <c r="EU4" s="258"/>
      <c r="EV4" s="258"/>
      <c r="EW4" s="258"/>
      <c r="EX4" s="258"/>
      <c r="EY4" s="258"/>
      <c r="EZ4" s="258"/>
      <c r="FA4" s="258"/>
      <c r="FB4" s="258"/>
      <c r="FC4" s="258"/>
      <c r="FD4" s="258"/>
      <c r="FE4" s="258"/>
      <c r="FF4" s="258"/>
      <c r="FG4" s="258"/>
      <c r="FH4" s="258"/>
      <c r="FI4" s="258"/>
      <c r="FJ4" s="258"/>
      <c r="FK4" s="258"/>
      <c r="FL4" s="258"/>
      <c r="FM4" s="258"/>
      <c r="FN4" s="258"/>
      <c r="FO4" s="258"/>
      <c r="FP4" s="258"/>
      <c r="FQ4" s="258"/>
      <c r="FR4" s="258"/>
      <c r="FS4" s="258"/>
      <c r="FT4" s="258"/>
      <c r="FU4" s="258"/>
      <c r="FV4" s="258"/>
      <c r="FW4" s="258"/>
      <c r="FX4" s="258"/>
      <c r="FY4" s="258"/>
      <c r="FZ4" s="258"/>
      <c r="GA4" s="258"/>
      <c r="GB4" s="258"/>
      <c r="GC4" s="258"/>
      <c r="GD4" s="258"/>
      <c r="GE4" s="258"/>
      <c r="GF4" s="258"/>
      <c r="GG4" s="258"/>
      <c r="GH4" s="258"/>
      <c r="GI4" s="258"/>
      <c r="GJ4" s="258"/>
      <c r="GK4" s="258"/>
      <c r="GL4" s="258"/>
      <c r="GM4" s="258"/>
      <c r="GN4" s="258"/>
      <c r="GO4" s="258"/>
      <c r="GP4" s="258"/>
      <c r="GQ4" s="258"/>
      <c r="GR4" s="258"/>
      <c r="GS4" s="258"/>
      <c r="GT4" s="258"/>
      <c r="GU4" s="258"/>
      <c r="GV4" s="258"/>
      <c r="GW4" s="258"/>
      <c r="GX4" s="258"/>
      <c r="GY4" s="258"/>
      <c r="GZ4" s="258"/>
      <c r="HA4" s="258"/>
      <c r="HB4" s="258"/>
      <c r="HC4" s="258"/>
      <c r="HD4" s="258"/>
      <c r="HE4" s="258"/>
      <c r="HF4" s="258"/>
      <c r="HG4" s="258"/>
      <c r="HH4" s="258"/>
      <c r="HI4" s="258"/>
      <c r="HJ4" s="258"/>
      <c r="HK4" s="258"/>
      <c r="HL4" s="258"/>
      <c r="HM4" s="258"/>
      <c r="HN4" s="258"/>
      <c r="HO4" s="258"/>
      <c r="HP4" s="258"/>
      <c r="HQ4" s="258"/>
      <c r="HR4" s="258"/>
      <c r="HS4" s="258"/>
      <c r="HT4" s="258"/>
      <c r="HU4" s="258"/>
      <c r="HV4" s="258"/>
      <c r="HW4" s="258"/>
      <c r="HX4" s="258"/>
      <c r="HY4" s="258"/>
      <c r="HZ4" s="258"/>
      <c r="IA4" s="258"/>
      <c r="IB4" s="258"/>
      <c r="IC4" s="258"/>
      <c r="ID4" s="258"/>
      <c r="IE4" s="258"/>
      <c r="IF4" s="258"/>
      <c r="IG4" s="258"/>
      <c r="IH4" s="258"/>
      <c r="II4" s="258"/>
      <c r="IJ4" s="258"/>
      <c r="IK4" s="258"/>
      <c r="IL4" s="258"/>
      <c r="IM4" s="258"/>
      <c r="IN4" s="258"/>
      <c r="IO4" s="258"/>
      <c r="IP4" s="258"/>
      <c r="IQ4" s="258"/>
      <c r="IR4" s="258"/>
      <c r="IS4" s="258"/>
      <c r="IT4" s="258"/>
      <c r="IU4" s="258"/>
      <c r="IV4" s="258"/>
      <c r="IW4" s="258"/>
    </row>
    <row r="5" spans="1:257" s="259" customFormat="1" ht="18" customHeight="1">
      <c r="A5" s="205" t="s">
        <v>1267</v>
      </c>
      <c r="B5" s="206">
        <v>2</v>
      </c>
      <c r="C5" s="260" t="s">
        <v>1268</v>
      </c>
      <c r="D5" s="233" t="s">
        <v>42</v>
      </c>
      <c r="E5" s="260" t="s">
        <v>1269</v>
      </c>
      <c r="F5" s="260" t="s">
        <v>39</v>
      </c>
      <c r="G5" s="250" t="s">
        <v>1272</v>
      </c>
      <c r="H5" s="250"/>
      <c r="I5" s="250" t="s">
        <v>1273</v>
      </c>
      <c r="J5" s="333"/>
      <c r="K5" s="334"/>
      <c r="L5" s="250"/>
      <c r="M5" s="250">
        <v>14.7</v>
      </c>
      <c r="N5" s="250"/>
      <c r="O5" s="250">
        <v>15.9</v>
      </c>
      <c r="P5" s="270">
        <v>9</v>
      </c>
      <c r="Q5" s="250"/>
      <c r="R5" s="250"/>
      <c r="S5" s="250">
        <v>18</v>
      </c>
      <c r="T5" s="250"/>
      <c r="U5" s="251"/>
      <c r="V5" s="251"/>
      <c r="W5" s="250">
        <f t="shared" ref="W5:W21" si="0">M5*1.0751-P5</f>
        <v>6.8039699999999979</v>
      </c>
      <c r="X5" s="250"/>
      <c r="Y5" s="252"/>
      <c r="Z5" s="252"/>
      <c r="AA5" s="255"/>
      <c r="AB5" s="255"/>
      <c r="AC5" s="255"/>
      <c r="AD5" s="255"/>
      <c r="AE5" s="256"/>
      <c r="AF5" s="257"/>
      <c r="AG5" s="257"/>
      <c r="AH5" s="257"/>
      <c r="AI5" s="257"/>
      <c r="AJ5" s="257"/>
      <c r="AK5" s="258"/>
      <c r="AL5" s="258"/>
      <c r="AM5" s="258"/>
      <c r="AN5" s="258"/>
      <c r="AO5" s="258"/>
      <c r="AP5" s="258"/>
      <c r="AQ5" s="258"/>
      <c r="AR5" s="258"/>
      <c r="AS5" s="258"/>
      <c r="AT5" s="258"/>
      <c r="AU5" s="258"/>
      <c r="AV5" s="258"/>
      <c r="AW5" s="258"/>
      <c r="AX5" s="258"/>
      <c r="AY5" s="258"/>
      <c r="AZ5" s="258"/>
      <c r="BA5" s="258"/>
      <c r="BB5" s="258"/>
      <c r="BC5" s="258"/>
      <c r="BD5" s="258"/>
      <c r="BE5" s="258"/>
      <c r="BF5" s="258"/>
      <c r="BG5" s="258"/>
      <c r="BH5" s="258"/>
      <c r="BI5" s="258"/>
      <c r="BJ5" s="258"/>
      <c r="BK5" s="258"/>
      <c r="BL5" s="258"/>
      <c r="BM5" s="258"/>
      <c r="BN5" s="258"/>
      <c r="BO5" s="258"/>
      <c r="BP5" s="258"/>
      <c r="BQ5" s="258"/>
      <c r="BR5" s="258"/>
      <c r="BS5" s="258"/>
      <c r="BT5" s="258"/>
      <c r="BU5" s="258"/>
      <c r="BV5" s="258"/>
      <c r="BW5" s="258"/>
      <c r="BX5" s="258"/>
      <c r="BY5" s="258"/>
      <c r="BZ5" s="258"/>
      <c r="CA5" s="258"/>
      <c r="CB5" s="258"/>
      <c r="CC5" s="258"/>
      <c r="CD5" s="258"/>
      <c r="CE5" s="258"/>
      <c r="CF5" s="258"/>
      <c r="CG5" s="258"/>
      <c r="CH5" s="258"/>
      <c r="CI5" s="258"/>
      <c r="CJ5" s="258"/>
      <c r="CK5" s="258"/>
      <c r="CL5" s="258"/>
      <c r="CM5" s="258"/>
      <c r="CN5" s="258"/>
      <c r="CO5" s="258"/>
      <c r="CP5" s="258"/>
      <c r="CQ5" s="258"/>
      <c r="CR5" s="258"/>
      <c r="CS5" s="258"/>
      <c r="CT5" s="258"/>
      <c r="CU5" s="258"/>
      <c r="CV5" s="258"/>
      <c r="CW5" s="258"/>
      <c r="CX5" s="258"/>
      <c r="CY5" s="258"/>
      <c r="CZ5" s="258"/>
      <c r="DA5" s="258"/>
      <c r="DB5" s="258"/>
      <c r="DC5" s="258"/>
      <c r="DD5" s="258"/>
      <c r="DE5" s="258"/>
      <c r="DF5" s="258"/>
      <c r="DG5" s="258"/>
      <c r="DH5" s="258"/>
      <c r="DI5" s="258"/>
      <c r="DJ5" s="258"/>
      <c r="DK5" s="258"/>
      <c r="DL5" s="258"/>
      <c r="DM5" s="258"/>
      <c r="DN5" s="258"/>
      <c r="DO5" s="258"/>
      <c r="DP5" s="258"/>
      <c r="DQ5" s="258"/>
      <c r="DR5" s="258"/>
      <c r="DS5" s="258"/>
      <c r="DT5" s="258"/>
      <c r="DU5" s="258"/>
      <c r="DV5" s="258"/>
      <c r="DW5" s="258"/>
      <c r="DX5" s="258"/>
      <c r="DY5" s="258"/>
      <c r="DZ5" s="258"/>
      <c r="EA5" s="258"/>
      <c r="EB5" s="258"/>
      <c r="EC5" s="258"/>
      <c r="ED5" s="258"/>
      <c r="EE5" s="258"/>
      <c r="EF5" s="258"/>
      <c r="EG5" s="258"/>
      <c r="EH5" s="258"/>
      <c r="EI5" s="258"/>
      <c r="EJ5" s="258"/>
      <c r="EK5" s="258"/>
      <c r="EL5" s="258"/>
      <c r="EM5" s="258"/>
      <c r="EN5" s="258"/>
      <c r="EO5" s="258"/>
      <c r="EP5" s="258"/>
      <c r="EQ5" s="258"/>
      <c r="ER5" s="258"/>
      <c r="ES5" s="258"/>
      <c r="ET5" s="258"/>
      <c r="EU5" s="258"/>
      <c r="EV5" s="258"/>
      <c r="EW5" s="258"/>
      <c r="EX5" s="258"/>
      <c r="EY5" s="258"/>
      <c r="EZ5" s="258"/>
      <c r="FA5" s="258"/>
      <c r="FB5" s="258"/>
      <c r="FC5" s="258"/>
      <c r="FD5" s="258"/>
      <c r="FE5" s="258"/>
      <c r="FF5" s="258"/>
      <c r="FG5" s="258"/>
      <c r="FH5" s="258"/>
      <c r="FI5" s="258"/>
      <c r="FJ5" s="258"/>
      <c r="FK5" s="258"/>
      <c r="FL5" s="258"/>
      <c r="FM5" s="258"/>
      <c r="FN5" s="258"/>
      <c r="FO5" s="258"/>
      <c r="FP5" s="258"/>
      <c r="FQ5" s="258"/>
      <c r="FR5" s="258"/>
      <c r="FS5" s="258"/>
      <c r="FT5" s="258"/>
      <c r="FU5" s="258"/>
      <c r="FV5" s="258"/>
      <c r="FW5" s="258"/>
      <c r="FX5" s="258"/>
      <c r="FY5" s="258"/>
      <c r="FZ5" s="258"/>
      <c r="GA5" s="258"/>
      <c r="GB5" s="258"/>
      <c r="GC5" s="258"/>
      <c r="GD5" s="258"/>
      <c r="GE5" s="258"/>
      <c r="GF5" s="258"/>
      <c r="GG5" s="258"/>
      <c r="GH5" s="258"/>
      <c r="GI5" s="258"/>
      <c r="GJ5" s="258"/>
      <c r="GK5" s="258"/>
      <c r="GL5" s="258"/>
      <c r="GM5" s="258"/>
      <c r="GN5" s="258"/>
      <c r="GO5" s="258"/>
      <c r="GP5" s="258"/>
      <c r="GQ5" s="258"/>
      <c r="GR5" s="258"/>
      <c r="GS5" s="258"/>
      <c r="GT5" s="258"/>
      <c r="GU5" s="258"/>
      <c r="GV5" s="258"/>
      <c r="GW5" s="258"/>
      <c r="GX5" s="258"/>
      <c r="GY5" s="258"/>
      <c r="GZ5" s="258"/>
      <c r="HA5" s="258"/>
      <c r="HB5" s="258"/>
      <c r="HC5" s="258"/>
      <c r="HD5" s="258"/>
      <c r="HE5" s="258"/>
      <c r="HF5" s="258"/>
      <c r="HG5" s="258"/>
      <c r="HH5" s="258"/>
      <c r="HI5" s="258"/>
      <c r="HJ5" s="258"/>
      <c r="HK5" s="258"/>
      <c r="HL5" s="258"/>
      <c r="HM5" s="258"/>
      <c r="HN5" s="258"/>
      <c r="HO5" s="258"/>
      <c r="HP5" s="258"/>
      <c r="HQ5" s="258"/>
      <c r="HR5" s="258"/>
      <c r="HS5" s="258"/>
      <c r="HT5" s="258"/>
      <c r="HU5" s="258"/>
      <c r="HV5" s="258"/>
      <c r="HW5" s="258"/>
      <c r="HX5" s="258"/>
      <c r="HY5" s="258"/>
      <c r="HZ5" s="258"/>
      <c r="IA5" s="258"/>
      <c r="IB5" s="258"/>
      <c r="IC5" s="258"/>
      <c r="ID5" s="258"/>
      <c r="IE5" s="258"/>
      <c r="IF5" s="258"/>
      <c r="IG5" s="258"/>
      <c r="IH5" s="258"/>
      <c r="II5" s="258"/>
      <c r="IJ5" s="258"/>
      <c r="IK5" s="258"/>
      <c r="IL5" s="258"/>
      <c r="IM5" s="258"/>
      <c r="IN5" s="258"/>
      <c r="IO5" s="258"/>
      <c r="IP5" s="258"/>
      <c r="IQ5" s="258"/>
      <c r="IR5" s="258"/>
      <c r="IS5" s="258"/>
      <c r="IT5" s="258"/>
      <c r="IU5" s="258"/>
      <c r="IV5" s="258"/>
      <c r="IW5" s="258"/>
    </row>
    <row r="6" spans="1:257" s="259" customFormat="1" ht="18" customHeight="1">
      <c r="A6" s="205" t="s">
        <v>1267</v>
      </c>
      <c r="B6" s="206">
        <v>3</v>
      </c>
      <c r="C6" s="260" t="s">
        <v>1268</v>
      </c>
      <c r="D6" s="233" t="s">
        <v>42</v>
      </c>
      <c r="E6" s="260" t="s">
        <v>1274</v>
      </c>
      <c r="F6" s="260" t="s">
        <v>39</v>
      </c>
      <c r="G6" s="250" t="s">
        <v>1275</v>
      </c>
      <c r="H6" s="250" t="s">
        <v>1276</v>
      </c>
      <c r="I6" s="250" t="s">
        <v>1277</v>
      </c>
      <c r="J6" s="333"/>
      <c r="K6" s="334" t="s">
        <v>1278</v>
      </c>
      <c r="L6" s="250"/>
      <c r="M6" s="250">
        <v>9.8000000000000007</v>
      </c>
      <c r="N6" s="250"/>
      <c r="O6" s="250">
        <v>11</v>
      </c>
      <c r="P6" s="270">
        <v>7.5</v>
      </c>
      <c r="Q6" s="250">
        <v>7.5</v>
      </c>
      <c r="R6" s="250"/>
      <c r="S6" s="250"/>
      <c r="T6" s="250">
        <v>15</v>
      </c>
      <c r="U6" s="251">
        <v>15</v>
      </c>
      <c r="V6" s="251"/>
      <c r="W6" s="250">
        <f t="shared" si="0"/>
        <v>3.0359800000000003</v>
      </c>
      <c r="X6" s="250"/>
      <c r="Y6" s="252"/>
      <c r="Z6" s="252"/>
      <c r="AA6" s="255"/>
      <c r="AB6" s="255"/>
      <c r="AC6" s="255"/>
      <c r="AD6" s="255"/>
      <c r="AE6" s="256"/>
      <c r="AF6" s="257"/>
      <c r="AG6" s="257"/>
      <c r="AH6" s="257"/>
      <c r="AI6" s="257"/>
      <c r="AJ6" s="257"/>
      <c r="AK6" s="258"/>
      <c r="AL6" s="258"/>
      <c r="AM6" s="258"/>
      <c r="AN6" s="258"/>
      <c r="AO6" s="258"/>
      <c r="AP6" s="258"/>
      <c r="AQ6" s="258"/>
      <c r="AR6" s="258"/>
      <c r="AS6" s="258"/>
      <c r="AT6" s="258"/>
      <c r="AU6" s="258"/>
      <c r="AV6" s="258"/>
      <c r="AW6" s="258"/>
      <c r="AX6" s="258"/>
      <c r="AY6" s="258"/>
      <c r="AZ6" s="258"/>
      <c r="BA6" s="258"/>
      <c r="BB6" s="258"/>
      <c r="BC6" s="258"/>
      <c r="BD6" s="258"/>
      <c r="BE6" s="258"/>
      <c r="BF6" s="258"/>
      <c r="BG6" s="258"/>
      <c r="BH6" s="258"/>
      <c r="BI6" s="258"/>
      <c r="BJ6" s="258"/>
      <c r="BK6" s="258"/>
      <c r="BL6" s="258"/>
      <c r="BM6" s="258"/>
      <c r="BN6" s="258"/>
      <c r="BO6" s="258"/>
      <c r="BP6" s="258"/>
      <c r="BQ6" s="258"/>
      <c r="BR6" s="258"/>
      <c r="BS6" s="258"/>
      <c r="BT6" s="258"/>
      <c r="BU6" s="258"/>
      <c r="BV6" s="258"/>
      <c r="BW6" s="258"/>
      <c r="BX6" s="258"/>
      <c r="BY6" s="258"/>
      <c r="BZ6" s="258"/>
      <c r="CA6" s="258"/>
      <c r="CB6" s="258"/>
      <c r="CC6" s="258"/>
      <c r="CD6" s="258"/>
      <c r="CE6" s="258"/>
      <c r="CF6" s="258"/>
      <c r="CG6" s="258"/>
      <c r="CH6" s="258"/>
      <c r="CI6" s="258"/>
      <c r="CJ6" s="258"/>
      <c r="CK6" s="258"/>
      <c r="CL6" s="258"/>
      <c r="CM6" s="258"/>
      <c r="CN6" s="258"/>
      <c r="CO6" s="258"/>
      <c r="CP6" s="258"/>
      <c r="CQ6" s="258"/>
      <c r="CR6" s="258"/>
      <c r="CS6" s="258"/>
      <c r="CT6" s="258"/>
      <c r="CU6" s="258"/>
      <c r="CV6" s="258"/>
      <c r="CW6" s="258"/>
      <c r="CX6" s="258"/>
      <c r="CY6" s="258"/>
      <c r="CZ6" s="258"/>
      <c r="DA6" s="258"/>
      <c r="DB6" s="258"/>
      <c r="DC6" s="258"/>
      <c r="DD6" s="258"/>
      <c r="DE6" s="258"/>
      <c r="DF6" s="258"/>
      <c r="DG6" s="258"/>
      <c r="DH6" s="258"/>
      <c r="DI6" s="258"/>
      <c r="DJ6" s="258"/>
      <c r="DK6" s="258"/>
      <c r="DL6" s="258"/>
      <c r="DM6" s="258"/>
      <c r="DN6" s="258"/>
      <c r="DO6" s="258"/>
      <c r="DP6" s="258"/>
      <c r="DQ6" s="258"/>
      <c r="DR6" s="258"/>
      <c r="DS6" s="258"/>
      <c r="DT6" s="258"/>
      <c r="DU6" s="258"/>
      <c r="DV6" s="258"/>
      <c r="DW6" s="258"/>
      <c r="DX6" s="258"/>
      <c r="DY6" s="258"/>
      <c r="DZ6" s="258"/>
      <c r="EA6" s="258"/>
      <c r="EB6" s="258"/>
      <c r="EC6" s="258"/>
      <c r="ED6" s="258"/>
      <c r="EE6" s="258"/>
      <c r="EF6" s="258"/>
      <c r="EG6" s="258"/>
      <c r="EH6" s="258"/>
      <c r="EI6" s="258"/>
      <c r="EJ6" s="258"/>
      <c r="EK6" s="258"/>
      <c r="EL6" s="258"/>
      <c r="EM6" s="258"/>
      <c r="EN6" s="258"/>
      <c r="EO6" s="258"/>
      <c r="EP6" s="258"/>
      <c r="EQ6" s="258"/>
      <c r="ER6" s="258"/>
      <c r="ES6" s="258"/>
      <c r="ET6" s="258"/>
      <c r="EU6" s="258"/>
      <c r="EV6" s="258"/>
      <c r="EW6" s="258"/>
      <c r="EX6" s="258"/>
      <c r="EY6" s="258"/>
      <c r="EZ6" s="258"/>
      <c r="FA6" s="258"/>
      <c r="FB6" s="258"/>
      <c r="FC6" s="258"/>
      <c r="FD6" s="258"/>
      <c r="FE6" s="258"/>
      <c r="FF6" s="258"/>
      <c r="FG6" s="258"/>
      <c r="FH6" s="258"/>
      <c r="FI6" s="258"/>
      <c r="FJ6" s="258"/>
      <c r="FK6" s="258"/>
      <c r="FL6" s="258"/>
      <c r="FM6" s="258"/>
      <c r="FN6" s="258"/>
      <c r="FO6" s="258"/>
      <c r="FP6" s="258"/>
      <c r="FQ6" s="258"/>
      <c r="FR6" s="258"/>
      <c r="FS6" s="258"/>
      <c r="FT6" s="258"/>
      <c r="FU6" s="258"/>
      <c r="FV6" s="258"/>
      <c r="FW6" s="258"/>
      <c r="FX6" s="258"/>
      <c r="FY6" s="258"/>
      <c r="FZ6" s="258"/>
      <c r="GA6" s="258"/>
      <c r="GB6" s="258"/>
      <c r="GC6" s="258"/>
      <c r="GD6" s="258"/>
      <c r="GE6" s="258"/>
      <c r="GF6" s="258"/>
      <c r="GG6" s="258"/>
      <c r="GH6" s="258"/>
      <c r="GI6" s="258"/>
      <c r="GJ6" s="258"/>
      <c r="GK6" s="258"/>
      <c r="GL6" s="258"/>
      <c r="GM6" s="258"/>
      <c r="GN6" s="258"/>
      <c r="GO6" s="258"/>
      <c r="GP6" s="258"/>
      <c r="GQ6" s="258"/>
      <c r="GR6" s="258"/>
      <c r="GS6" s="258"/>
      <c r="GT6" s="258"/>
      <c r="GU6" s="258"/>
      <c r="GV6" s="258"/>
      <c r="GW6" s="258"/>
      <c r="GX6" s="258"/>
      <c r="GY6" s="258"/>
      <c r="GZ6" s="258"/>
      <c r="HA6" s="258"/>
      <c r="HB6" s="258"/>
      <c r="HC6" s="258"/>
      <c r="HD6" s="258"/>
      <c r="HE6" s="258"/>
      <c r="HF6" s="258"/>
      <c r="HG6" s="258"/>
      <c r="HH6" s="258"/>
      <c r="HI6" s="258"/>
      <c r="HJ6" s="258"/>
      <c r="HK6" s="258"/>
      <c r="HL6" s="258"/>
      <c r="HM6" s="258"/>
      <c r="HN6" s="258"/>
      <c r="HO6" s="258"/>
      <c r="HP6" s="258"/>
      <c r="HQ6" s="258"/>
      <c r="HR6" s="258"/>
      <c r="HS6" s="258"/>
      <c r="HT6" s="258"/>
      <c r="HU6" s="258"/>
      <c r="HV6" s="258"/>
      <c r="HW6" s="258"/>
      <c r="HX6" s="258"/>
      <c r="HY6" s="258"/>
      <c r="HZ6" s="258"/>
      <c r="IA6" s="258"/>
      <c r="IB6" s="258"/>
      <c r="IC6" s="258"/>
      <c r="ID6" s="258"/>
      <c r="IE6" s="258"/>
      <c r="IF6" s="258"/>
      <c r="IG6" s="258"/>
      <c r="IH6" s="258"/>
      <c r="II6" s="258"/>
      <c r="IJ6" s="258"/>
      <c r="IK6" s="258"/>
      <c r="IL6" s="258"/>
      <c r="IM6" s="258"/>
      <c r="IN6" s="258"/>
      <c r="IO6" s="258"/>
      <c r="IP6" s="258"/>
      <c r="IQ6" s="258"/>
      <c r="IR6" s="258"/>
      <c r="IS6" s="258"/>
      <c r="IT6" s="258"/>
      <c r="IU6" s="258"/>
      <c r="IV6" s="258"/>
      <c r="IW6" s="258"/>
    </row>
    <row r="7" spans="1:257" s="259" customFormat="1" ht="18" customHeight="1">
      <c r="A7" s="205" t="s">
        <v>1267</v>
      </c>
      <c r="B7" s="206">
        <v>4</v>
      </c>
      <c r="C7" s="260" t="s">
        <v>1268</v>
      </c>
      <c r="D7" s="233" t="s">
        <v>42</v>
      </c>
      <c r="E7" s="260" t="s">
        <v>1274</v>
      </c>
      <c r="F7" s="260" t="s">
        <v>39</v>
      </c>
      <c r="G7" s="250" t="s">
        <v>1279</v>
      </c>
      <c r="H7" s="250" t="s">
        <v>1280</v>
      </c>
      <c r="I7" s="250" t="s">
        <v>1281</v>
      </c>
      <c r="J7" s="333"/>
      <c r="K7" s="334" t="s">
        <v>1282</v>
      </c>
      <c r="L7" s="250"/>
      <c r="M7" s="250">
        <v>26.099999999999998</v>
      </c>
      <c r="N7" s="250"/>
      <c r="O7" s="250">
        <v>28.5</v>
      </c>
      <c r="P7" s="270">
        <v>17.899999999999999</v>
      </c>
      <c r="Q7" s="250">
        <v>17.099999999999998</v>
      </c>
      <c r="R7" s="250"/>
      <c r="S7" s="250"/>
      <c r="T7" s="250">
        <v>34.199999999999996</v>
      </c>
      <c r="U7" s="251"/>
      <c r="V7" s="251"/>
      <c r="W7" s="250">
        <f t="shared" si="0"/>
        <v>10.160109999999996</v>
      </c>
      <c r="X7" s="250"/>
      <c r="Y7" s="252"/>
      <c r="Z7" s="252"/>
      <c r="AA7" s="255"/>
      <c r="AB7" s="255"/>
      <c r="AC7" s="255"/>
      <c r="AD7" s="255"/>
      <c r="AE7" s="256"/>
      <c r="AF7" s="257"/>
      <c r="AG7" s="257"/>
      <c r="AH7" s="257"/>
      <c r="AI7" s="257"/>
      <c r="AJ7" s="257"/>
      <c r="AK7" s="258"/>
      <c r="AL7" s="258"/>
      <c r="AM7" s="258"/>
      <c r="AN7" s="258"/>
      <c r="AO7" s="258"/>
      <c r="AP7" s="258"/>
      <c r="AQ7" s="258"/>
      <c r="AR7" s="258"/>
      <c r="AS7" s="258"/>
      <c r="AT7" s="258"/>
      <c r="AU7" s="258"/>
      <c r="AV7" s="258"/>
      <c r="AW7" s="258"/>
      <c r="AX7" s="258"/>
      <c r="AY7" s="258"/>
      <c r="AZ7" s="258"/>
      <c r="BA7" s="258"/>
      <c r="BB7" s="258"/>
      <c r="BC7" s="258"/>
      <c r="BD7" s="258"/>
      <c r="BE7" s="258"/>
      <c r="BF7" s="258"/>
      <c r="BG7" s="258"/>
      <c r="BH7" s="258"/>
      <c r="BI7" s="258"/>
      <c r="BJ7" s="258"/>
      <c r="BK7" s="258"/>
      <c r="BL7" s="258"/>
      <c r="BM7" s="258"/>
      <c r="BN7" s="258"/>
      <c r="BO7" s="258"/>
      <c r="BP7" s="258"/>
      <c r="BQ7" s="258"/>
      <c r="BR7" s="258"/>
      <c r="BS7" s="258"/>
      <c r="BT7" s="258"/>
      <c r="BU7" s="258"/>
      <c r="BV7" s="258"/>
      <c r="BW7" s="258"/>
      <c r="BX7" s="258"/>
      <c r="BY7" s="258"/>
      <c r="BZ7" s="258"/>
      <c r="CA7" s="258"/>
      <c r="CB7" s="258"/>
      <c r="CC7" s="258"/>
      <c r="CD7" s="258"/>
      <c r="CE7" s="258"/>
      <c r="CF7" s="258"/>
      <c r="CG7" s="258"/>
      <c r="CH7" s="258"/>
      <c r="CI7" s="258"/>
      <c r="CJ7" s="258"/>
      <c r="CK7" s="258"/>
      <c r="CL7" s="258"/>
      <c r="CM7" s="258"/>
      <c r="CN7" s="258"/>
      <c r="CO7" s="258"/>
      <c r="CP7" s="258"/>
      <c r="CQ7" s="258"/>
      <c r="CR7" s="258"/>
      <c r="CS7" s="258"/>
      <c r="CT7" s="258"/>
      <c r="CU7" s="258"/>
      <c r="CV7" s="258"/>
      <c r="CW7" s="258"/>
      <c r="CX7" s="258"/>
      <c r="CY7" s="258"/>
      <c r="CZ7" s="258"/>
      <c r="DA7" s="258"/>
      <c r="DB7" s="258"/>
      <c r="DC7" s="258"/>
      <c r="DD7" s="258"/>
      <c r="DE7" s="258"/>
      <c r="DF7" s="258"/>
      <c r="DG7" s="258"/>
      <c r="DH7" s="258"/>
      <c r="DI7" s="258"/>
      <c r="DJ7" s="258"/>
      <c r="DK7" s="258"/>
      <c r="DL7" s="258"/>
      <c r="DM7" s="258"/>
      <c r="DN7" s="258"/>
      <c r="DO7" s="258"/>
      <c r="DP7" s="258"/>
      <c r="DQ7" s="258"/>
      <c r="DR7" s="258"/>
      <c r="DS7" s="258"/>
      <c r="DT7" s="258"/>
      <c r="DU7" s="258"/>
      <c r="DV7" s="258"/>
      <c r="DW7" s="258"/>
      <c r="DX7" s="258"/>
      <c r="DY7" s="258"/>
      <c r="DZ7" s="258"/>
      <c r="EA7" s="258"/>
      <c r="EB7" s="258"/>
      <c r="EC7" s="258"/>
      <c r="ED7" s="258"/>
      <c r="EE7" s="258"/>
      <c r="EF7" s="258"/>
      <c r="EG7" s="258"/>
      <c r="EH7" s="258"/>
      <c r="EI7" s="258"/>
      <c r="EJ7" s="258"/>
      <c r="EK7" s="258"/>
      <c r="EL7" s="258"/>
      <c r="EM7" s="258"/>
      <c r="EN7" s="258"/>
      <c r="EO7" s="258"/>
      <c r="EP7" s="258"/>
      <c r="EQ7" s="258"/>
      <c r="ER7" s="258"/>
      <c r="ES7" s="258"/>
      <c r="ET7" s="258"/>
      <c r="EU7" s="258"/>
      <c r="EV7" s="258"/>
      <c r="EW7" s="258"/>
      <c r="EX7" s="258"/>
      <c r="EY7" s="258"/>
      <c r="EZ7" s="258"/>
      <c r="FA7" s="258"/>
      <c r="FB7" s="258"/>
      <c r="FC7" s="258"/>
      <c r="FD7" s="258"/>
      <c r="FE7" s="258"/>
      <c r="FF7" s="258"/>
      <c r="FG7" s="258"/>
      <c r="FH7" s="258"/>
      <c r="FI7" s="258"/>
      <c r="FJ7" s="258"/>
      <c r="FK7" s="258"/>
      <c r="FL7" s="258"/>
      <c r="FM7" s="258"/>
      <c r="FN7" s="258"/>
      <c r="FO7" s="258"/>
      <c r="FP7" s="258"/>
      <c r="FQ7" s="258"/>
      <c r="FR7" s="258"/>
      <c r="FS7" s="258"/>
      <c r="FT7" s="258"/>
      <c r="FU7" s="258"/>
      <c r="FV7" s="258"/>
      <c r="FW7" s="258"/>
      <c r="FX7" s="258"/>
      <c r="FY7" s="258"/>
      <c r="FZ7" s="258"/>
      <c r="GA7" s="258"/>
      <c r="GB7" s="258"/>
      <c r="GC7" s="258"/>
      <c r="GD7" s="258"/>
      <c r="GE7" s="258"/>
      <c r="GF7" s="258"/>
      <c r="GG7" s="258"/>
      <c r="GH7" s="258"/>
      <c r="GI7" s="258"/>
      <c r="GJ7" s="258"/>
      <c r="GK7" s="258"/>
      <c r="GL7" s="258"/>
      <c r="GM7" s="258"/>
      <c r="GN7" s="258"/>
      <c r="GO7" s="258"/>
      <c r="GP7" s="258"/>
      <c r="GQ7" s="258"/>
      <c r="GR7" s="258"/>
      <c r="GS7" s="258"/>
      <c r="GT7" s="258"/>
      <c r="GU7" s="258"/>
      <c r="GV7" s="258"/>
      <c r="GW7" s="258"/>
      <c r="GX7" s="258"/>
      <c r="GY7" s="258"/>
      <c r="GZ7" s="258"/>
      <c r="HA7" s="258"/>
      <c r="HB7" s="258"/>
      <c r="HC7" s="258"/>
      <c r="HD7" s="258"/>
      <c r="HE7" s="258"/>
      <c r="HF7" s="258"/>
      <c r="HG7" s="258"/>
      <c r="HH7" s="258"/>
      <c r="HI7" s="258"/>
      <c r="HJ7" s="258"/>
      <c r="HK7" s="258"/>
      <c r="HL7" s="258"/>
      <c r="HM7" s="258"/>
      <c r="HN7" s="258"/>
      <c r="HO7" s="258"/>
      <c r="HP7" s="258"/>
      <c r="HQ7" s="258"/>
      <c r="HR7" s="258"/>
      <c r="HS7" s="258"/>
      <c r="HT7" s="258"/>
      <c r="HU7" s="258"/>
      <c r="HV7" s="258"/>
      <c r="HW7" s="258"/>
      <c r="HX7" s="258"/>
      <c r="HY7" s="258"/>
      <c r="HZ7" s="258"/>
      <c r="IA7" s="258"/>
      <c r="IB7" s="258"/>
      <c r="IC7" s="258"/>
      <c r="ID7" s="258"/>
      <c r="IE7" s="258"/>
      <c r="IF7" s="258"/>
      <c r="IG7" s="258"/>
      <c r="IH7" s="258"/>
      <c r="II7" s="258"/>
      <c r="IJ7" s="258"/>
      <c r="IK7" s="258"/>
      <c r="IL7" s="258"/>
      <c r="IM7" s="258"/>
      <c r="IN7" s="258"/>
      <c r="IO7" s="258"/>
      <c r="IP7" s="258"/>
      <c r="IQ7" s="258"/>
      <c r="IR7" s="258"/>
      <c r="IS7" s="258"/>
      <c r="IT7" s="258"/>
      <c r="IU7" s="258"/>
      <c r="IV7" s="258"/>
      <c r="IW7" s="258"/>
    </row>
    <row r="8" spans="1:257" s="259" customFormat="1" ht="18" customHeight="1">
      <c r="A8" s="205" t="s">
        <v>1267</v>
      </c>
      <c r="B8" s="206">
        <v>5</v>
      </c>
      <c r="C8" s="260" t="s">
        <v>1268</v>
      </c>
      <c r="D8" s="233" t="s">
        <v>42</v>
      </c>
      <c r="E8" s="260" t="s">
        <v>1274</v>
      </c>
      <c r="F8" s="260" t="s">
        <v>39</v>
      </c>
      <c r="G8" s="250" t="s">
        <v>1283</v>
      </c>
      <c r="H8" s="250" t="s">
        <v>1284</v>
      </c>
      <c r="I8" s="250" t="s">
        <v>1285</v>
      </c>
      <c r="J8" s="333"/>
      <c r="K8" s="334" t="s">
        <v>1286</v>
      </c>
      <c r="L8" s="250"/>
      <c r="M8" s="250">
        <v>6.5</v>
      </c>
      <c r="N8" s="250"/>
      <c r="O8" s="250">
        <v>15</v>
      </c>
      <c r="P8" s="270">
        <v>13.8</v>
      </c>
      <c r="Q8" s="250">
        <v>13.8</v>
      </c>
      <c r="R8" s="250"/>
      <c r="S8" s="250">
        <v>19.8</v>
      </c>
      <c r="T8" s="250">
        <v>27.6</v>
      </c>
      <c r="U8" s="251"/>
      <c r="V8" s="251"/>
      <c r="W8" s="250">
        <f t="shared" si="0"/>
        <v>-6.8118500000000015</v>
      </c>
      <c r="X8" s="250"/>
      <c r="Y8" s="252"/>
      <c r="Z8" s="252"/>
      <c r="AA8" s="255"/>
      <c r="AB8" s="255"/>
      <c r="AC8" s="255"/>
      <c r="AD8" s="255"/>
      <c r="AE8" s="256"/>
      <c r="AF8" s="257"/>
      <c r="AG8" s="257"/>
      <c r="AH8" s="257"/>
      <c r="AI8" s="257"/>
      <c r="AJ8" s="257"/>
      <c r="AK8" s="258"/>
      <c r="AL8" s="258"/>
      <c r="AM8" s="258"/>
      <c r="AN8" s="258"/>
      <c r="AO8" s="258"/>
      <c r="AP8" s="258"/>
      <c r="AQ8" s="258"/>
      <c r="AR8" s="258"/>
      <c r="AS8" s="258"/>
      <c r="AT8" s="258"/>
      <c r="AU8" s="258"/>
      <c r="AV8" s="258"/>
      <c r="AW8" s="258"/>
      <c r="AX8" s="258"/>
      <c r="AY8" s="258"/>
      <c r="AZ8" s="258"/>
      <c r="BA8" s="258"/>
      <c r="BB8" s="258"/>
      <c r="BC8" s="258"/>
      <c r="BD8" s="258"/>
      <c r="BE8" s="258"/>
      <c r="BF8" s="258"/>
      <c r="BG8" s="258"/>
      <c r="BH8" s="258"/>
      <c r="BI8" s="258"/>
      <c r="BJ8" s="258"/>
      <c r="BK8" s="258"/>
      <c r="BL8" s="258"/>
      <c r="BM8" s="258"/>
      <c r="BN8" s="258"/>
      <c r="BO8" s="258"/>
      <c r="BP8" s="258"/>
      <c r="BQ8" s="258"/>
      <c r="BR8" s="258"/>
      <c r="BS8" s="258"/>
      <c r="BT8" s="258"/>
      <c r="BU8" s="258"/>
      <c r="BV8" s="258"/>
      <c r="BW8" s="258"/>
      <c r="BX8" s="258"/>
      <c r="BY8" s="258"/>
      <c r="BZ8" s="258"/>
      <c r="CA8" s="258"/>
      <c r="CB8" s="258"/>
      <c r="CC8" s="258"/>
      <c r="CD8" s="258"/>
      <c r="CE8" s="258"/>
      <c r="CF8" s="258"/>
      <c r="CG8" s="258"/>
      <c r="CH8" s="258"/>
      <c r="CI8" s="258"/>
      <c r="CJ8" s="258"/>
      <c r="CK8" s="258"/>
      <c r="CL8" s="258"/>
      <c r="CM8" s="258"/>
      <c r="CN8" s="258"/>
      <c r="CO8" s="258"/>
      <c r="CP8" s="258"/>
      <c r="CQ8" s="258"/>
      <c r="CR8" s="258"/>
      <c r="CS8" s="258"/>
      <c r="CT8" s="258"/>
      <c r="CU8" s="258"/>
      <c r="CV8" s="258"/>
      <c r="CW8" s="258"/>
      <c r="CX8" s="258"/>
      <c r="CY8" s="258"/>
      <c r="CZ8" s="258"/>
      <c r="DA8" s="258"/>
      <c r="DB8" s="258"/>
      <c r="DC8" s="258"/>
      <c r="DD8" s="258"/>
      <c r="DE8" s="258"/>
      <c r="DF8" s="258"/>
      <c r="DG8" s="258"/>
      <c r="DH8" s="258"/>
      <c r="DI8" s="258"/>
      <c r="DJ8" s="258"/>
      <c r="DK8" s="258"/>
      <c r="DL8" s="258"/>
      <c r="DM8" s="258"/>
      <c r="DN8" s="258"/>
      <c r="DO8" s="258"/>
      <c r="DP8" s="258"/>
      <c r="DQ8" s="258"/>
      <c r="DR8" s="258"/>
      <c r="DS8" s="258"/>
      <c r="DT8" s="258"/>
      <c r="DU8" s="258"/>
      <c r="DV8" s="258"/>
      <c r="DW8" s="258"/>
      <c r="DX8" s="258"/>
      <c r="DY8" s="258"/>
      <c r="DZ8" s="258"/>
      <c r="EA8" s="258"/>
      <c r="EB8" s="258"/>
      <c r="EC8" s="258"/>
      <c r="ED8" s="258"/>
      <c r="EE8" s="258"/>
      <c r="EF8" s="258"/>
      <c r="EG8" s="258"/>
      <c r="EH8" s="258"/>
      <c r="EI8" s="258"/>
      <c r="EJ8" s="258"/>
      <c r="EK8" s="258"/>
      <c r="EL8" s="258"/>
      <c r="EM8" s="258"/>
      <c r="EN8" s="258"/>
      <c r="EO8" s="258"/>
      <c r="EP8" s="258"/>
      <c r="EQ8" s="258"/>
      <c r="ER8" s="258"/>
      <c r="ES8" s="258"/>
      <c r="ET8" s="258"/>
      <c r="EU8" s="258"/>
      <c r="EV8" s="258"/>
      <c r="EW8" s="258"/>
      <c r="EX8" s="258"/>
      <c r="EY8" s="258"/>
      <c r="EZ8" s="258"/>
      <c r="FA8" s="258"/>
      <c r="FB8" s="258"/>
      <c r="FC8" s="258"/>
      <c r="FD8" s="258"/>
      <c r="FE8" s="258"/>
      <c r="FF8" s="258"/>
      <c r="FG8" s="258"/>
      <c r="FH8" s="258"/>
      <c r="FI8" s="258"/>
      <c r="FJ8" s="258"/>
      <c r="FK8" s="258"/>
      <c r="FL8" s="258"/>
      <c r="FM8" s="258"/>
      <c r="FN8" s="258"/>
      <c r="FO8" s="258"/>
      <c r="FP8" s="258"/>
      <c r="FQ8" s="258"/>
      <c r="FR8" s="258"/>
      <c r="FS8" s="258"/>
      <c r="FT8" s="258"/>
      <c r="FU8" s="258"/>
      <c r="FV8" s="258"/>
      <c r="FW8" s="258"/>
      <c r="FX8" s="258"/>
      <c r="FY8" s="258"/>
      <c r="FZ8" s="258"/>
      <c r="GA8" s="258"/>
      <c r="GB8" s="258"/>
      <c r="GC8" s="258"/>
      <c r="GD8" s="258"/>
      <c r="GE8" s="258"/>
      <c r="GF8" s="258"/>
      <c r="GG8" s="258"/>
      <c r="GH8" s="258"/>
      <c r="GI8" s="258"/>
      <c r="GJ8" s="258"/>
      <c r="GK8" s="258"/>
      <c r="GL8" s="258"/>
      <c r="GM8" s="258"/>
      <c r="GN8" s="258"/>
      <c r="GO8" s="258"/>
      <c r="GP8" s="258"/>
      <c r="GQ8" s="258"/>
      <c r="GR8" s="258"/>
      <c r="GS8" s="258"/>
      <c r="GT8" s="258"/>
      <c r="GU8" s="258"/>
      <c r="GV8" s="258"/>
      <c r="GW8" s="258"/>
      <c r="GX8" s="258"/>
      <c r="GY8" s="258"/>
      <c r="GZ8" s="258"/>
      <c r="HA8" s="258"/>
      <c r="HB8" s="258"/>
      <c r="HC8" s="258"/>
      <c r="HD8" s="258"/>
      <c r="HE8" s="258"/>
      <c r="HF8" s="258"/>
      <c r="HG8" s="258"/>
      <c r="HH8" s="258"/>
      <c r="HI8" s="258"/>
      <c r="HJ8" s="258"/>
      <c r="HK8" s="258"/>
      <c r="HL8" s="258"/>
      <c r="HM8" s="258"/>
      <c r="HN8" s="258"/>
      <c r="HO8" s="258"/>
      <c r="HP8" s="258"/>
      <c r="HQ8" s="258"/>
      <c r="HR8" s="258"/>
      <c r="HS8" s="258"/>
      <c r="HT8" s="258"/>
      <c r="HU8" s="258"/>
      <c r="HV8" s="258"/>
      <c r="HW8" s="258"/>
      <c r="HX8" s="258"/>
      <c r="HY8" s="258"/>
      <c r="HZ8" s="258"/>
      <c r="IA8" s="258"/>
      <c r="IB8" s="258"/>
      <c r="IC8" s="258"/>
      <c r="ID8" s="258"/>
      <c r="IE8" s="258"/>
      <c r="IF8" s="258"/>
      <c r="IG8" s="258"/>
      <c r="IH8" s="258"/>
      <c r="II8" s="258"/>
      <c r="IJ8" s="258"/>
      <c r="IK8" s="258"/>
      <c r="IL8" s="258"/>
      <c r="IM8" s="258"/>
      <c r="IN8" s="258"/>
      <c r="IO8" s="258"/>
      <c r="IP8" s="258"/>
      <c r="IQ8" s="258"/>
      <c r="IR8" s="258"/>
      <c r="IS8" s="258"/>
      <c r="IT8" s="258"/>
      <c r="IU8" s="258"/>
      <c r="IV8" s="258"/>
      <c r="IW8" s="258"/>
    </row>
    <row r="9" spans="1:257" s="259" customFormat="1" ht="18" customHeight="1">
      <c r="A9" s="205" t="s">
        <v>1267</v>
      </c>
      <c r="B9" s="206">
        <v>6</v>
      </c>
      <c r="C9" s="260" t="s">
        <v>1268</v>
      </c>
      <c r="D9" s="233" t="s">
        <v>42</v>
      </c>
      <c r="E9" s="260" t="s">
        <v>1274</v>
      </c>
      <c r="F9" s="260" t="s">
        <v>39</v>
      </c>
      <c r="G9" s="250" t="s">
        <v>1287</v>
      </c>
      <c r="H9" s="250" t="s">
        <v>1288</v>
      </c>
      <c r="I9" s="250" t="s">
        <v>1289</v>
      </c>
      <c r="J9" s="333"/>
      <c r="K9" s="334" t="s">
        <v>1290</v>
      </c>
      <c r="L9" s="250"/>
      <c r="M9" s="250">
        <v>17.7</v>
      </c>
      <c r="N9" s="250"/>
      <c r="O9" s="250">
        <v>19.5</v>
      </c>
      <c r="P9" s="270">
        <v>10.9</v>
      </c>
      <c r="Q9" s="250">
        <v>10.45</v>
      </c>
      <c r="R9" s="250"/>
      <c r="S9" s="250">
        <v>20.9</v>
      </c>
      <c r="T9" s="250">
        <v>26</v>
      </c>
      <c r="U9" s="251"/>
      <c r="V9" s="251"/>
      <c r="W9" s="250">
        <f t="shared" si="0"/>
        <v>8.1292699999999964</v>
      </c>
      <c r="X9" s="250"/>
      <c r="Y9" s="252"/>
      <c r="Z9" s="252"/>
      <c r="AA9" s="255"/>
      <c r="AB9" s="255"/>
      <c r="AC9" s="255"/>
      <c r="AD9" s="255"/>
      <c r="AE9" s="256"/>
      <c r="AF9" s="257"/>
      <c r="AG9" s="257"/>
      <c r="AH9" s="257"/>
      <c r="AI9" s="257"/>
      <c r="AJ9" s="257"/>
      <c r="AK9" s="258"/>
      <c r="AL9" s="258"/>
      <c r="AM9" s="258"/>
      <c r="AN9" s="258"/>
      <c r="AO9" s="258"/>
      <c r="AP9" s="258"/>
      <c r="AQ9" s="258"/>
      <c r="AR9" s="258"/>
      <c r="AS9" s="258"/>
      <c r="AT9" s="258"/>
      <c r="AU9" s="258"/>
      <c r="AV9" s="258"/>
      <c r="AW9" s="258"/>
      <c r="AX9" s="258"/>
      <c r="AY9" s="258"/>
      <c r="AZ9" s="258"/>
      <c r="BA9" s="258"/>
      <c r="BB9" s="258"/>
      <c r="BC9" s="258"/>
      <c r="BD9" s="258"/>
      <c r="BE9" s="258"/>
      <c r="BF9" s="258"/>
      <c r="BG9" s="258"/>
      <c r="BH9" s="258"/>
      <c r="BI9" s="258"/>
      <c r="BJ9" s="258"/>
      <c r="BK9" s="258"/>
      <c r="BL9" s="258"/>
      <c r="BM9" s="258"/>
      <c r="BN9" s="258"/>
      <c r="BO9" s="258"/>
      <c r="BP9" s="258"/>
      <c r="BQ9" s="258"/>
      <c r="BR9" s="258"/>
      <c r="BS9" s="258"/>
      <c r="BT9" s="258"/>
      <c r="BU9" s="258"/>
      <c r="BV9" s="258"/>
      <c r="BW9" s="258"/>
      <c r="BX9" s="258"/>
      <c r="BY9" s="258"/>
      <c r="BZ9" s="258"/>
      <c r="CA9" s="258"/>
      <c r="CB9" s="258"/>
      <c r="CC9" s="258"/>
      <c r="CD9" s="258"/>
      <c r="CE9" s="258"/>
      <c r="CF9" s="258"/>
      <c r="CG9" s="258"/>
      <c r="CH9" s="258"/>
      <c r="CI9" s="258"/>
      <c r="CJ9" s="258"/>
      <c r="CK9" s="258"/>
      <c r="CL9" s="258"/>
      <c r="CM9" s="258"/>
      <c r="CN9" s="258"/>
      <c r="CO9" s="258"/>
      <c r="CP9" s="258"/>
      <c r="CQ9" s="258"/>
      <c r="CR9" s="258"/>
      <c r="CS9" s="258"/>
      <c r="CT9" s="258"/>
      <c r="CU9" s="258"/>
      <c r="CV9" s="258"/>
      <c r="CW9" s="258"/>
      <c r="CX9" s="258"/>
      <c r="CY9" s="258"/>
      <c r="CZ9" s="258"/>
      <c r="DA9" s="258"/>
      <c r="DB9" s="258"/>
      <c r="DC9" s="258"/>
      <c r="DD9" s="258"/>
      <c r="DE9" s="258"/>
      <c r="DF9" s="258"/>
      <c r="DG9" s="258"/>
      <c r="DH9" s="258"/>
      <c r="DI9" s="258"/>
      <c r="DJ9" s="258"/>
      <c r="DK9" s="258"/>
      <c r="DL9" s="258"/>
      <c r="DM9" s="258"/>
      <c r="DN9" s="258"/>
      <c r="DO9" s="258"/>
      <c r="DP9" s="258"/>
      <c r="DQ9" s="258"/>
      <c r="DR9" s="258"/>
      <c r="DS9" s="258"/>
      <c r="DT9" s="258"/>
      <c r="DU9" s="258"/>
      <c r="DV9" s="258"/>
      <c r="DW9" s="258"/>
      <c r="DX9" s="258"/>
      <c r="DY9" s="258"/>
      <c r="DZ9" s="258"/>
      <c r="EA9" s="258"/>
      <c r="EB9" s="258"/>
      <c r="EC9" s="258"/>
      <c r="ED9" s="258"/>
      <c r="EE9" s="258"/>
      <c r="EF9" s="258"/>
      <c r="EG9" s="258"/>
      <c r="EH9" s="258"/>
      <c r="EI9" s="258"/>
      <c r="EJ9" s="258"/>
      <c r="EK9" s="258"/>
      <c r="EL9" s="258"/>
      <c r="EM9" s="258"/>
      <c r="EN9" s="258"/>
      <c r="EO9" s="258"/>
      <c r="EP9" s="258"/>
      <c r="EQ9" s="258"/>
      <c r="ER9" s="258"/>
      <c r="ES9" s="258"/>
      <c r="ET9" s="258"/>
      <c r="EU9" s="258"/>
      <c r="EV9" s="258"/>
      <c r="EW9" s="258"/>
      <c r="EX9" s="258"/>
      <c r="EY9" s="258"/>
      <c r="EZ9" s="258"/>
      <c r="FA9" s="258"/>
      <c r="FB9" s="258"/>
      <c r="FC9" s="258"/>
      <c r="FD9" s="258"/>
      <c r="FE9" s="258"/>
      <c r="FF9" s="258"/>
      <c r="FG9" s="258"/>
      <c r="FH9" s="258"/>
      <c r="FI9" s="258"/>
      <c r="FJ9" s="258"/>
      <c r="FK9" s="258"/>
      <c r="FL9" s="258"/>
      <c r="FM9" s="258"/>
      <c r="FN9" s="258"/>
      <c r="FO9" s="258"/>
      <c r="FP9" s="258"/>
      <c r="FQ9" s="258"/>
      <c r="FR9" s="258"/>
      <c r="FS9" s="258"/>
      <c r="FT9" s="258"/>
      <c r="FU9" s="258"/>
      <c r="FV9" s="258"/>
      <c r="FW9" s="258"/>
      <c r="FX9" s="258"/>
      <c r="FY9" s="258"/>
      <c r="FZ9" s="258"/>
      <c r="GA9" s="258"/>
      <c r="GB9" s="258"/>
      <c r="GC9" s="258"/>
      <c r="GD9" s="258"/>
      <c r="GE9" s="258"/>
      <c r="GF9" s="258"/>
      <c r="GG9" s="258"/>
      <c r="GH9" s="258"/>
      <c r="GI9" s="258"/>
      <c r="GJ9" s="258"/>
      <c r="GK9" s="258"/>
      <c r="GL9" s="258"/>
      <c r="GM9" s="258"/>
      <c r="GN9" s="258"/>
      <c r="GO9" s="258"/>
      <c r="GP9" s="258"/>
      <c r="GQ9" s="258"/>
      <c r="GR9" s="258"/>
      <c r="GS9" s="258"/>
      <c r="GT9" s="258"/>
      <c r="GU9" s="258"/>
      <c r="GV9" s="258"/>
      <c r="GW9" s="258"/>
      <c r="GX9" s="258"/>
      <c r="GY9" s="258"/>
      <c r="GZ9" s="258"/>
      <c r="HA9" s="258"/>
      <c r="HB9" s="258"/>
      <c r="HC9" s="258"/>
      <c r="HD9" s="258"/>
      <c r="HE9" s="258"/>
      <c r="HF9" s="258"/>
      <c r="HG9" s="258"/>
      <c r="HH9" s="258"/>
      <c r="HI9" s="258"/>
      <c r="HJ9" s="258"/>
      <c r="HK9" s="258"/>
      <c r="HL9" s="258"/>
      <c r="HM9" s="258"/>
      <c r="HN9" s="258"/>
      <c r="HO9" s="258"/>
      <c r="HP9" s="258"/>
      <c r="HQ9" s="258"/>
      <c r="HR9" s="258"/>
      <c r="HS9" s="258"/>
      <c r="HT9" s="258"/>
      <c r="HU9" s="258"/>
      <c r="HV9" s="258"/>
      <c r="HW9" s="258"/>
      <c r="HX9" s="258"/>
      <c r="HY9" s="258"/>
      <c r="HZ9" s="258"/>
      <c r="IA9" s="258"/>
      <c r="IB9" s="258"/>
      <c r="IC9" s="258"/>
      <c r="ID9" s="258"/>
      <c r="IE9" s="258"/>
      <c r="IF9" s="258"/>
      <c r="IG9" s="258"/>
      <c r="IH9" s="258"/>
      <c r="II9" s="258"/>
      <c r="IJ9" s="258"/>
      <c r="IK9" s="258"/>
      <c r="IL9" s="258"/>
      <c r="IM9" s="258"/>
      <c r="IN9" s="258"/>
      <c r="IO9" s="258"/>
      <c r="IP9" s="258"/>
      <c r="IQ9" s="258"/>
      <c r="IR9" s="258"/>
      <c r="IS9" s="258"/>
      <c r="IT9" s="258"/>
      <c r="IU9" s="258"/>
      <c r="IV9" s="258"/>
      <c r="IW9" s="258"/>
    </row>
    <row r="10" spans="1:257" s="259" customFormat="1" ht="18" customHeight="1">
      <c r="A10" s="205" t="s">
        <v>1267</v>
      </c>
      <c r="B10" s="206">
        <v>7</v>
      </c>
      <c r="C10" s="260" t="s">
        <v>1268</v>
      </c>
      <c r="D10" s="233" t="s">
        <v>42</v>
      </c>
      <c r="E10" s="260" t="s">
        <v>1291</v>
      </c>
      <c r="F10" s="260" t="s">
        <v>39</v>
      </c>
      <c r="G10" s="250" t="s">
        <v>1292</v>
      </c>
      <c r="H10" s="250" t="s">
        <v>1293</v>
      </c>
      <c r="I10" s="250" t="s">
        <v>1294</v>
      </c>
      <c r="J10" s="333"/>
      <c r="K10" s="334">
        <v>52</v>
      </c>
      <c r="L10" s="250"/>
      <c r="M10" s="250">
        <v>49.5</v>
      </c>
      <c r="N10" s="250"/>
      <c r="O10" s="250">
        <v>53.8</v>
      </c>
      <c r="P10" s="270">
        <v>34.9</v>
      </c>
      <c r="Q10" s="250">
        <v>34</v>
      </c>
      <c r="R10" s="250"/>
      <c r="S10" s="250">
        <v>68</v>
      </c>
      <c r="T10" s="250">
        <v>69.8</v>
      </c>
      <c r="U10" s="251"/>
      <c r="V10" s="251"/>
      <c r="W10" s="250">
        <f t="shared" si="0"/>
        <v>18.317450000000001</v>
      </c>
      <c r="X10" s="250"/>
      <c r="Y10" s="252"/>
      <c r="Z10" s="252"/>
      <c r="AA10" s="255"/>
      <c r="AB10" s="255"/>
      <c r="AC10" s="255"/>
      <c r="AD10" s="255"/>
      <c r="AE10" s="256"/>
      <c r="AF10" s="257"/>
      <c r="AG10" s="257"/>
      <c r="AH10" s="257"/>
      <c r="AI10" s="257"/>
      <c r="AJ10" s="257"/>
      <c r="AK10" s="258"/>
      <c r="AL10" s="258"/>
      <c r="AM10" s="258"/>
      <c r="AN10" s="258"/>
      <c r="AO10" s="258"/>
      <c r="AP10" s="258"/>
      <c r="AQ10" s="258"/>
      <c r="AR10" s="258"/>
      <c r="AS10" s="258"/>
      <c r="AT10" s="258"/>
      <c r="AU10" s="258"/>
      <c r="AV10" s="258"/>
      <c r="AW10" s="258"/>
      <c r="AX10" s="258"/>
      <c r="AY10" s="258"/>
      <c r="AZ10" s="258"/>
      <c r="BA10" s="258"/>
      <c r="BB10" s="258"/>
      <c r="BC10" s="258"/>
      <c r="BD10" s="258"/>
      <c r="BE10" s="258"/>
      <c r="BF10" s="258"/>
      <c r="BG10" s="258"/>
      <c r="BH10" s="258"/>
      <c r="BI10" s="258"/>
      <c r="BJ10" s="258"/>
      <c r="BK10" s="258"/>
      <c r="BL10" s="258"/>
      <c r="BM10" s="258"/>
      <c r="BN10" s="258"/>
      <c r="BO10" s="258"/>
      <c r="BP10" s="258"/>
      <c r="BQ10" s="258"/>
      <c r="BR10" s="258"/>
      <c r="BS10" s="258"/>
      <c r="BT10" s="258"/>
      <c r="BU10" s="258"/>
      <c r="BV10" s="258"/>
      <c r="BW10" s="258"/>
      <c r="BX10" s="258"/>
      <c r="BY10" s="258"/>
      <c r="BZ10" s="258"/>
      <c r="CA10" s="258"/>
      <c r="CB10" s="258"/>
      <c r="CC10" s="258"/>
      <c r="CD10" s="258"/>
      <c r="CE10" s="258"/>
      <c r="CF10" s="258"/>
      <c r="CG10" s="258"/>
      <c r="CH10" s="258"/>
      <c r="CI10" s="258"/>
      <c r="CJ10" s="258"/>
      <c r="CK10" s="258"/>
      <c r="CL10" s="258"/>
      <c r="CM10" s="258"/>
      <c r="CN10" s="258"/>
      <c r="CO10" s="258"/>
      <c r="CP10" s="258"/>
      <c r="CQ10" s="258"/>
      <c r="CR10" s="258"/>
      <c r="CS10" s="258"/>
      <c r="CT10" s="258"/>
      <c r="CU10" s="258"/>
      <c r="CV10" s="258"/>
      <c r="CW10" s="258"/>
      <c r="CX10" s="258"/>
      <c r="CY10" s="258"/>
      <c r="CZ10" s="258"/>
      <c r="DA10" s="258"/>
      <c r="DB10" s="258"/>
      <c r="DC10" s="258"/>
      <c r="DD10" s="258"/>
      <c r="DE10" s="258"/>
      <c r="DF10" s="258"/>
      <c r="DG10" s="258"/>
      <c r="DH10" s="258"/>
      <c r="DI10" s="258"/>
      <c r="DJ10" s="258"/>
      <c r="DK10" s="258"/>
      <c r="DL10" s="258"/>
      <c r="DM10" s="258"/>
      <c r="DN10" s="258"/>
      <c r="DO10" s="258"/>
      <c r="DP10" s="258"/>
      <c r="DQ10" s="258"/>
      <c r="DR10" s="258"/>
      <c r="DS10" s="258"/>
      <c r="DT10" s="258"/>
      <c r="DU10" s="258"/>
      <c r="DV10" s="258"/>
      <c r="DW10" s="258"/>
      <c r="DX10" s="258"/>
      <c r="DY10" s="258"/>
      <c r="DZ10" s="258"/>
      <c r="EA10" s="258"/>
      <c r="EB10" s="258"/>
      <c r="EC10" s="258"/>
      <c r="ED10" s="258"/>
      <c r="EE10" s="258"/>
      <c r="EF10" s="258"/>
      <c r="EG10" s="258"/>
      <c r="EH10" s="258"/>
      <c r="EI10" s="258"/>
      <c r="EJ10" s="258"/>
      <c r="EK10" s="258"/>
      <c r="EL10" s="258"/>
      <c r="EM10" s="258"/>
      <c r="EN10" s="258"/>
      <c r="EO10" s="258"/>
      <c r="EP10" s="258"/>
      <c r="EQ10" s="258"/>
      <c r="ER10" s="258"/>
      <c r="ES10" s="258"/>
      <c r="ET10" s="258"/>
      <c r="EU10" s="258"/>
      <c r="EV10" s="258"/>
      <c r="EW10" s="258"/>
      <c r="EX10" s="258"/>
      <c r="EY10" s="258"/>
      <c r="EZ10" s="258"/>
      <c r="FA10" s="258"/>
      <c r="FB10" s="258"/>
      <c r="FC10" s="258"/>
      <c r="FD10" s="258"/>
      <c r="FE10" s="258"/>
      <c r="FF10" s="258"/>
      <c r="FG10" s="258"/>
      <c r="FH10" s="258"/>
      <c r="FI10" s="258"/>
      <c r="FJ10" s="258"/>
      <c r="FK10" s="258"/>
      <c r="FL10" s="258"/>
      <c r="FM10" s="258"/>
      <c r="FN10" s="258"/>
      <c r="FO10" s="258"/>
      <c r="FP10" s="258"/>
      <c r="FQ10" s="258"/>
      <c r="FR10" s="258"/>
      <c r="FS10" s="258"/>
      <c r="FT10" s="258"/>
      <c r="FU10" s="258"/>
      <c r="FV10" s="258"/>
      <c r="FW10" s="258"/>
      <c r="FX10" s="258"/>
      <c r="FY10" s="258"/>
      <c r="FZ10" s="258"/>
      <c r="GA10" s="258"/>
      <c r="GB10" s="258"/>
      <c r="GC10" s="258"/>
      <c r="GD10" s="258"/>
      <c r="GE10" s="258"/>
      <c r="GF10" s="258"/>
      <c r="GG10" s="258"/>
      <c r="GH10" s="258"/>
      <c r="GI10" s="258"/>
      <c r="GJ10" s="258"/>
      <c r="GK10" s="258"/>
      <c r="GL10" s="258"/>
      <c r="GM10" s="258"/>
      <c r="GN10" s="258"/>
      <c r="GO10" s="258"/>
      <c r="GP10" s="258"/>
      <c r="GQ10" s="258"/>
      <c r="GR10" s="258"/>
      <c r="GS10" s="258"/>
      <c r="GT10" s="258"/>
      <c r="GU10" s="258"/>
      <c r="GV10" s="258"/>
      <c r="GW10" s="258"/>
      <c r="GX10" s="258"/>
      <c r="GY10" s="258"/>
      <c r="GZ10" s="258"/>
      <c r="HA10" s="258"/>
      <c r="HB10" s="258"/>
      <c r="HC10" s="258"/>
      <c r="HD10" s="258"/>
      <c r="HE10" s="258"/>
      <c r="HF10" s="258"/>
      <c r="HG10" s="258"/>
      <c r="HH10" s="258"/>
      <c r="HI10" s="258"/>
      <c r="HJ10" s="258"/>
      <c r="HK10" s="258"/>
      <c r="HL10" s="258"/>
      <c r="HM10" s="258"/>
      <c r="HN10" s="258"/>
      <c r="HO10" s="258"/>
      <c r="HP10" s="258"/>
      <c r="HQ10" s="258"/>
      <c r="HR10" s="258"/>
      <c r="HS10" s="258"/>
      <c r="HT10" s="258"/>
      <c r="HU10" s="258"/>
      <c r="HV10" s="258"/>
      <c r="HW10" s="258"/>
      <c r="HX10" s="258"/>
      <c r="HY10" s="258"/>
      <c r="HZ10" s="258"/>
      <c r="IA10" s="258"/>
      <c r="IB10" s="258"/>
      <c r="IC10" s="258"/>
      <c r="ID10" s="258"/>
      <c r="IE10" s="258"/>
      <c r="IF10" s="258"/>
      <c r="IG10" s="258"/>
      <c r="IH10" s="258"/>
      <c r="II10" s="258"/>
      <c r="IJ10" s="258"/>
      <c r="IK10" s="258"/>
      <c r="IL10" s="258"/>
      <c r="IM10" s="258"/>
      <c r="IN10" s="258"/>
      <c r="IO10" s="258"/>
      <c r="IP10" s="258"/>
      <c r="IQ10" s="258"/>
      <c r="IR10" s="258"/>
      <c r="IS10" s="258"/>
      <c r="IT10" s="258"/>
      <c r="IU10" s="258"/>
      <c r="IV10" s="258"/>
      <c r="IW10" s="258"/>
    </row>
    <row r="11" spans="1:257" s="259" customFormat="1" ht="18" customHeight="1">
      <c r="A11" s="205" t="s">
        <v>1267</v>
      </c>
      <c r="B11" s="206">
        <v>8</v>
      </c>
      <c r="C11" s="260" t="s">
        <v>1268</v>
      </c>
      <c r="D11" s="233" t="s">
        <v>42</v>
      </c>
      <c r="E11" s="260" t="s">
        <v>1291</v>
      </c>
      <c r="F11" s="260" t="s">
        <v>39</v>
      </c>
      <c r="G11" s="250" t="s">
        <v>1295</v>
      </c>
      <c r="H11" s="250" t="s">
        <v>1296</v>
      </c>
      <c r="I11" s="250" t="s">
        <v>1297</v>
      </c>
      <c r="J11" s="333"/>
      <c r="K11" s="334">
        <v>84.5</v>
      </c>
      <c r="L11" s="250"/>
      <c r="M11" s="250">
        <v>49.5</v>
      </c>
      <c r="N11" s="250"/>
      <c r="O11" s="250">
        <v>53.8</v>
      </c>
      <c r="P11" s="270">
        <v>34.9</v>
      </c>
      <c r="Q11" s="250">
        <v>34</v>
      </c>
      <c r="R11" s="250"/>
      <c r="S11" s="250"/>
      <c r="T11" s="250">
        <v>68</v>
      </c>
      <c r="U11" s="251"/>
      <c r="V11" s="251"/>
      <c r="W11" s="250">
        <f t="shared" si="0"/>
        <v>18.317450000000001</v>
      </c>
      <c r="X11" s="250"/>
      <c r="Y11" s="252"/>
      <c r="Z11" s="252"/>
      <c r="AA11" s="255"/>
      <c r="AB11" s="255"/>
      <c r="AC11" s="255"/>
      <c r="AD11" s="255"/>
      <c r="AE11" s="256"/>
      <c r="AF11" s="257"/>
      <c r="AG11" s="257"/>
      <c r="AH11" s="257"/>
      <c r="AI11" s="257"/>
      <c r="AJ11" s="257"/>
      <c r="AK11" s="258"/>
      <c r="AL11" s="258"/>
      <c r="AM11" s="258"/>
      <c r="AN11" s="258"/>
      <c r="AO11" s="258"/>
      <c r="AP11" s="258"/>
      <c r="AQ11" s="258"/>
      <c r="AR11" s="258"/>
      <c r="AS11" s="258"/>
      <c r="AT11" s="258"/>
      <c r="AU11" s="258"/>
      <c r="AV11" s="258"/>
      <c r="AW11" s="258"/>
      <c r="AX11" s="258"/>
      <c r="AY11" s="258"/>
      <c r="AZ11" s="258"/>
      <c r="BA11" s="258"/>
      <c r="BB11" s="258"/>
      <c r="BC11" s="258"/>
      <c r="BD11" s="258"/>
      <c r="BE11" s="258"/>
      <c r="BF11" s="258"/>
      <c r="BG11" s="258"/>
      <c r="BH11" s="258"/>
      <c r="BI11" s="258"/>
      <c r="BJ11" s="258"/>
      <c r="BK11" s="258"/>
      <c r="BL11" s="258"/>
      <c r="BM11" s="258"/>
      <c r="BN11" s="258"/>
      <c r="BO11" s="258"/>
      <c r="BP11" s="258"/>
      <c r="BQ11" s="258"/>
      <c r="BR11" s="258"/>
      <c r="BS11" s="258"/>
      <c r="BT11" s="258"/>
      <c r="BU11" s="258"/>
      <c r="BV11" s="258"/>
      <c r="BW11" s="258"/>
      <c r="BX11" s="258"/>
      <c r="BY11" s="258"/>
      <c r="BZ11" s="258"/>
      <c r="CA11" s="258"/>
      <c r="CB11" s="258"/>
      <c r="CC11" s="258"/>
      <c r="CD11" s="258"/>
      <c r="CE11" s="258"/>
      <c r="CF11" s="258"/>
      <c r="CG11" s="258"/>
      <c r="CH11" s="258"/>
      <c r="CI11" s="258"/>
      <c r="CJ11" s="258"/>
      <c r="CK11" s="258"/>
      <c r="CL11" s="258"/>
      <c r="CM11" s="258"/>
      <c r="CN11" s="258"/>
      <c r="CO11" s="258"/>
      <c r="CP11" s="258"/>
      <c r="CQ11" s="258"/>
      <c r="CR11" s="258"/>
      <c r="CS11" s="258"/>
      <c r="CT11" s="258"/>
      <c r="CU11" s="258"/>
      <c r="CV11" s="258"/>
      <c r="CW11" s="258"/>
      <c r="CX11" s="258"/>
      <c r="CY11" s="258"/>
      <c r="CZ11" s="258"/>
      <c r="DA11" s="258"/>
      <c r="DB11" s="258"/>
      <c r="DC11" s="258"/>
      <c r="DD11" s="258"/>
      <c r="DE11" s="258"/>
      <c r="DF11" s="258"/>
      <c r="DG11" s="258"/>
      <c r="DH11" s="258"/>
      <c r="DI11" s="258"/>
      <c r="DJ11" s="258"/>
      <c r="DK11" s="258"/>
      <c r="DL11" s="258"/>
      <c r="DM11" s="258"/>
      <c r="DN11" s="258"/>
      <c r="DO11" s="258"/>
      <c r="DP11" s="258"/>
      <c r="DQ11" s="258"/>
      <c r="DR11" s="258"/>
      <c r="DS11" s="258"/>
      <c r="DT11" s="258"/>
      <c r="DU11" s="258"/>
      <c r="DV11" s="258"/>
      <c r="DW11" s="258"/>
      <c r="DX11" s="258"/>
      <c r="DY11" s="258"/>
      <c r="DZ11" s="258"/>
      <c r="EA11" s="258"/>
      <c r="EB11" s="258"/>
      <c r="EC11" s="258"/>
      <c r="ED11" s="258"/>
      <c r="EE11" s="258"/>
      <c r="EF11" s="258"/>
      <c r="EG11" s="258"/>
      <c r="EH11" s="258"/>
      <c r="EI11" s="258"/>
      <c r="EJ11" s="258"/>
      <c r="EK11" s="258"/>
      <c r="EL11" s="258"/>
      <c r="EM11" s="258"/>
      <c r="EN11" s="258"/>
      <c r="EO11" s="258"/>
      <c r="EP11" s="258"/>
      <c r="EQ11" s="258"/>
      <c r="ER11" s="258"/>
      <c r="ES11" s="258"/>
      <c r="ET11" s="258"/>
      <c r="EU11" s="258"/>
      <c r="EV11" s="258"/>
      <c r="EW11" s="258"/>
      <c r="EX11" s="258"/>
      <c r="EY11" s="258"/>
      <c r="EZ11" s="258"/>
      <c r="FA11" s="258"/>
      <c r="FB11" s="258"/>
      <c r="FC11" s="258"/>
      <c r="FD11" s="258"/>
      <c r="FE11" s="258"/>
      <c r="FF11" s="258"/>
      <c r="FG11" s="258"/>
      <c r="FH11" s="258"/>
      <c r="FI11" s="258"/>
      <c r="FJ11" s="258"/>
      <c r="FK11" s="258"/>
      <c r="FL11" s="258"/>
      <c r="FM11" s="258"/>
      <c r="FN11" s="258"/>
      <c r="FO11" s="258"/>
      <c r="FP11" s="258"/>
      <c r="FQ11" s="258"/>
      <c r="FR11" s="258"/>
      <c r="FS11" s="258"/>
      <c r="FT11" s="258"/>
      <c r="FU11" s="258"/>
      <c r="FV11" s="258"/>
      <c r="FW11" s="258"/>
      <c r="FX11" s="258"/>
      <c r="FY11" s="258"/>
      <c r="FZ11" s="258"/>
      <c r="GA11" s="258"/>
      <c r="GB11" s="258"/>
      <c r="GC11" s="258"/>
      <c r="GD11" s="258"/>
      <c r="GE11" s="258"/>
      <c r="GF11" s="258"/>
      <c r="GG11" s="258"/>
      <c r="GH11" s="258"/>
      <c r="GI11" s="258"/>
      <c r="GJ11" s="258"/>
      <c r="GK11" s="258"/>
      <c r="GL11" s="258"/>
      <c r="GM11" s="258"/>
      <c r="GN11" s="258"/>
      <c r="GO11" s="258"/>
      <c r="GP11" s="258"/>
      <c r="GQ11" s="258"/>
      <c r="GR11" s="258"/>
      <c r="GS11" s="258"/>
      <c r="GT11" s="258"/>
      <c r="GU11" s="258"/>
      <c r="GV11" s="258"/>
      <c r="GW11" s="258"/>
      <c r="GX11" s="258"/>
      <c r="GY11" s="258"/>
      <c r="GZ11" s="258"/>
      <c r="HA11" s="258"/>
      <c r="HB11" s="258"/>
      <c r="HC11" s="258"/>
      <c r="HD11" s="258"/>
      <c r="HE11" s="258"/>
      <c r="HF11" s="258"/>
      <c r="HG11" s="258"/>
      <c r="HH11" s="258"/>
      <c r="HI11" s="258"/>
      <c r="HJ11" s="258"/>
      <c r="HK11" s="258"/>
      <c r="HL11" s="258"/>
      <c r="HM11" s="258"/>
      <c r="HN11" s="258"/>
      <c r="HO11" s="258"/>
      <c r="HP11" s="258"/>
      <c r="HQ11" s="258"/>
      <c r="HR11" s="258"/>
      <c r="HS11" s="258"/>
      <c r="HT11" s="258"/>
      <c r="HU11" s="258"/>
      <c r="HV11" s="258"/>
      <c r="HW11" s="258"/>
      <c r="HX11" s="258"/>
      <c r="HY11" s="258"/>
      <c r="HZ11" s="258"/>
      <c r="IA11" s="258"/>
      <c r="IB11" s="258"/>
      <c r="IC11" s="258"/>
      <c r="ID11" s="258"/>
      <c r="IE11" s="258"/>
      <c r="IF11" s="258"/>
      <c r="IG11" s="258"/>
      <c r="IH11" s="258"/>
      <c r="II11" s="258"/>
      <c r="IJ11" s="258"/>
      <c r="IK11" s="258"/>
      <c r="IL11" s="258"/>
      <c r="IM11" s="258"/>
      <c r="IN11" s="258"/>
      <c r="IO11" s="258"/>
      <c r="IP11" s="258"/>
      <c r="IQ11" s="258"/>
      <c r="IR11" s="258"/>
      <c r="IS11" s="258"/>
      <c r="IT11" s="258"/>
      <c r="IU11" s="258"/>
      <c r="IV11" s="258"/>
      <c r="IW11" s="258"/>
    </row>
    <row r="12" spans="1:257" s="259" customFormat="1" ht="18" customHeight="1">
      <c r="A12" s="205" t="s">
        <v>1267</v>
      </c>
      <c r="B12" s="206">
        <v>9</v>
      </c>
      <c r="C12" s="260" t="s">
        <v>1268</v>
      </c>
      <c r="D12" s="233" t="s">
        <v>42</v>
      </c>
      <c r="E12" s="260" t="s">
        <v>1291</v>
      </c>
      <c r="F12" s="260" t="s">
        <v>39</v>
      </c>
      <c r="G12" s="250" t="s">
        <v>1298</v>
      </c>
      <c r="H12" s="250" t="s">
        <v>1299</v>
      </c>
      <c r="I12" s="250" t="s">
        <v>1300</v>
      </c>
      <c r="J12" s="333"/>
      <c r="K12" s="334">
        <v>36</v>
      </c>
      <c r="L12" s="250"/>
      <c r="M12" s="250">
        <v>17.450000000000003</v>
      </c>
      <c r="N12" s="250"/>
      <c r="O12" s="250">
        <v>19</v>
      </c>
      <c r="P12" s="270">
        <v>11.5</v>
      </c>
      <c r="Q12" s="250">
        <v>11.4</v>
      </c>
      <c r="R12" s="250"/>
      <c r="S12" s="250">
        <v>25.5</v>
      </c>
      <c r="T12" s="250">
        <v>22.8</v>
      </c>
      <c r="U12" s="251"/>
      <c r="V12" s="251"/>
      <c r="W12" s="250">
        <f t="shared" si="0"/>
        <v>7.2604950000000024</v>
      </c>
      <c r="X12" s="250"/>
      <c r="Y12" s="252"/>
      <c r="Z12" s="252"/>
      <c r="AA12" s="255"/>
      <c r="AB12" s="255"/>
      <c r="AC12" s="255"/>
      <c r="AD12" s="255"/>
      <c r="AE12" s="256"/>
      <c r="AF12" s="257"/>
      <c r="AG12" s="257"/>
      <c r="AH12" s="257"/>
      <c r="AI12" s="257"/>
      <c r="AJ12" s="257"/>
      <c r="AK12" s="258"/>
      <c r="AL12" s="258"/>
      <c r="AM12" s="258"/>
      <c r="AN12" s="258"/>
      <c r="AO12" s="258"/>
      <c r="AP12" s="258"/>
      <c r="AQ12" s="258"/>
      <c r="AR12" s="258"/>
      <c r="AS12" s="258"/>
      <c r="AT12" s="258"/>
      <c r="AU12" s="258"/>
      <c r="AV12" s="258"/>
      <c r="AW12" s="258"/>
      <c r="AX12" s="258"/>
      <c r="AY12" s="258"/>
      <c r="AZ12" s="258"/>
      <c r="BA12" s="258"/>
      <c r="BB12" s="258"/>
      <c r="BC12" s="258"/>
      <c r="BD12" s="258"/>
      <c r="BE12" s="258"/>
      <c r="BF12" s="258"/>
      <c r="BG12" s="258"/>
      <c r="BH12" s="258"/>
      <c r="BI12" s="258"/>
      <c r="BJ12" s="258"/>
      <c r="BK12" s="258"/>
      <c r="BL12" s="258"/>
      <c r="BM12" s="258"/>
      <c r="BN12" s="258"/>
      <c r="BO12" s="258"/>
      <c r="BP12" s="258"/>
      <c r="BQ12" s="258"/>
      <c r="BR12" s="258"/>
      <c r="BS12" s="258"/>
      <c r="BT12" s="258"/>
      <c r="BU12" s="258"/>
      <c r="BV12" s="258"/>
      <c r="BW12" s="258"/>
      <c r="BX12" s="258"/>
      <c r="BY12" s="258"/>
      <c r="BZ12" s="258"/>
      <c r="CA12" s="258"/>
      <c r="CB12" s="258"/>
      <c r="CC12" s="258"/>
      <c r="CD12" s="258"/>
      <c r="CE12" s="258"/>
      <c r="CF12" s="258"/>
      <c r="CG12" s="258"/>
      <c r="CH12" s="258"/>
      <c r="CI12" s="258"/>
      <c r="CJ12" s="258"/>
      <c r="CK12" s="258"/>
      <c r="CL12" s="258"/>
      <c r="CM12" s="258"/>
      <c r="CN12" s="258"/>
      <c r="CO12" s="258"/>
      <c r="CP12" s="258"/>
      <c r="CQ12" s="258"/>
      <c r="CR12" s="258"/>
      <c r="CS12" s="258"/>
      <c r="CT12" s="258"/>
      <c r="CU12" s="258"/>
      <c r="CV12" s="258"/>
      <c r="CW12" s="258"/>
      <c r="CX12" s="258"/>
      <c r="CY12" s="258"/>
      <c r="CZ12" s="258"/>
      <c r="DA12" s="258"/>
      <c r="DB12" s="258"/>
      <c r="DC12" s="258"/>
      <c r="DD12" s="258"/>
      <c r="DE12" s="258"/>
      <c r="DF12" s="258"/>
      <c r="DG12" s="258"/>
      <c r="DH12" s="258"/>
      <c r="DI12" s="258"/>
      <c r="DJ12" s="258"/>
      <c r="DK12" s="258"/>
      <c r="DL12" s="258"/>
      <c r="DM12" s="258"/>
      <c r="DN12" s="258"/>
      <c r="DO12" s="258"/>
      <c r="DP12" s="258"/>
      <c r="DQ12" s="258"/>
      <c r="DR12" s="258"/>
      <c r="DS12" s="258"/>
      <c r="DT12" s="258"/>
      <c r="DU12" s="258"/>
      <c r="DV12" s="258"/>
      <c r="DW12" s="258"/>
      <c r="DX12" s="258"/>
      <c r="DY12" s="258"/>
      <c r="DZ12" s="258"/>
      <c r="EA12" s="258"/>
      <c r="EB12" s="258"/>
      <c r="EC12" s="258"/>
      <c r="ED12" s="258"/>
      <c r="EE12" s="258"/>
      <c r="EF12" s="258"/>
      <c r="EG12" s="258"/>
      <c r="EH12" s="258"/>
      <c r="EI12" s="258"/>
      <c r="EJ12" s="258"/>
      <c r="EK12" s="258"/>
      <c r="EL12" s="258"/>
      <c r="EM12" s="258"/>
      <c r="EN12" s="258"/>
      <c r="EO12" s="258"/>
      <c r="EP12" s="258"/>
      <c r="EQ12" s="258"/>
      <c r="ER12" s="258"/>
      <c r="ES12" s="258"/>
      <c r="ET12" s="258"/>
      <c r="EU12" s="258"/>
      <c r="EV12" s="258"/>
      <c r="EW12" s="258"/>
      <c r="EX12" s="258"/>
      <c r="EY12" s="258"/>
      <c r="EZ12" s="258"/>
      <c r="FA12" s="258"/>
      <c r="FB12" s="258"/>
      <c r="FC12" s="258"/>
      <c r="FD12" s="258"/>
      <c r="FE12" s="258"/>
      <c r="FF12" s="258"/>
      <c r="FG12" s="258"/>
      <c r="FH12" s="258"/>
      <c r="FI12" s="258"/>
      <c r="FJ12" s="258"/>
      <c r="FK12" s="258"/>
      <c r="FL12" s="258"/>
      <c r="FM12" s="258"/>
      <c r="FN12" s="258"/>
      <c r="FO12" s="258"/>
      <c r="FP12" s="258"/>
      <c r="FQ12" s="258"/>
      <c r="FR12" s="258"/>
      <c r="FS12" s="258"/>
      <c r="FT12" s="258"/>
      <c r="FU12" s="258"/>
      <c r="FV12" s="258"/>
      <c r="FW12" s="258"/>
      <c r="FX12" s="258"/>
      <c r="FY12" s="258"/>
      <c r="FZ12" s="258"/>
      <c r="GA12" s="258"/>
      <c r="GB12" s="258"/>
      <c r="GC12" s="258"/>
      <c r="GD12" s="258"/>
      <c r="GE12" s="258"/>
      <c r="GF12" s="258"/>
      <c r="GG12" s="258"/>
      <c r="GH12" s="258"/>
      <c r="GI12" s="258"/>
      <c r="GJ12" s="258"/>
      <c r="GK12" s="258"/>
      <c r="GL12" s="258"/>
      <c r="GM12" s="258"/>
      <c r="GN12" s="258"/>
      <c r="GO12" s="258"/>
      <c r="GP12" s="258"/>
      <c r="GQ12" s="258"/>
      <c r="GR12" s="258"/>
      <c r="GS12" s="258"/>
      <c r="GT12" s="258"/>
      <c r="GU12" s="258"/>
      <c r="GV12" s="258"/>
      <c r="GW12" s="258"/>
      <c r="GX12" s="258"/>
      <c r="GY12" s="258"/>
      <c r="GZ12" s="258"/>
      <c r="HA12" s="258"/>
      <c r="HB12" s="258"/>
      <c r="HC12" s="258"/>
      <c r="HD12" s="258"/>
      <c r="HE12" s="258"/>
      <c r="HF12" s="258"/>
      <c r="HG12" s="258"/>
      <c r="HH12" s="258"/>
      <c r="HI12" s="258"/>
      <c r="HJ12" s="258"/>
      <c r="HK12" s="258"/>
      <c r="HL12" s="258"/>
      <c r="HM12" s="258"/>
      <c r="HN12" s="258"/>
      <c r="HO12" s="258"/>
      <c r="HP12" s="258"/>
      <c r="HQ12" s="258"/>
      <c r="HR12" s="258"/>
      <c r="HS12" s="258"/>
      <c r="HT12" s="258"/>
      <c r="HU12" s="258"/>
      <c r="HV12" s="258"/>
      <c r="HW12" s="258"/>
      <c r="HX12" s="258"/>
      <c r="HY12" s="258"/>
      <c r="HZ12" s="258"/>
      <c r="IA12" s="258"/>
      <c r="IB12" s="258"/>
      <c r="IC12" s="258"/>
      <c r="ID12" s="258"/>
      <c r="IE12" s="258"/>
      <c r="IF12" s="258"/>
      <c r="IG12" s="258"/>
      <c r="IH12" s="258"/>
      <c r="II12" s="258"/>
      <c r="IJ12" s="258"/>
      <c r="IK12" s="258"/>
      <c r="IL12" s="258"/>
      <c r="IM12" s="258"/>
      <c r="IN12" s="258"/>
      <c r="IO12" s="258"/>
      <c r="IP12" s="258"/>
      <c r="IQ12" s="258"/>
      <c r="IR12" s="258"/>
      <c r="IS12" s="258"/>
      <c r="IT12" s="258"/>
      <c r="IU12" s="258"/>
      <c r="IV12" s="258"/>
      <c r="IW12" s="258"/>
    </row>
    <row r="13" spans="1:257" s="259" customFormat="1" ht="18" customHeight="1">
      <c r="A13" s="205" t="s">
        <v>1267</v>
      </c>
      <c r="B13" s="206">
        <v>10</v>
      </c>
      <c r="C13" s="260" t="s">
        <v>1268</v>
      </c>
      <c r="D13" s="233" t="s">
        <v>42</v>
      </c>
      <c r="E13" s="260" t="s">
        <v>1301</v>
      </c>
      <c r="F13" s="260" t="s">
        <v>39</v>
      </c>
      <c r="G13" s="250" t="s">
        <v>1302</v>
      </c>
      <c r="H13" s="250" t="s">
        <v>1303</v>
      </c>
      <c r="I13" s="250" t="s">
        <v>1304</v>
      </c>
      <c r="J13" s="333"/>
      <c r="K13" s="334">
        <v>100</v>
      </c>
      <c r="L13" s="250"/>
      <c r="M13" s="250">
        <v>16</v>
      </c>
      <c r="N13" s="250"/>
      <c r="O13" s="250">
        <v>17.399999999999999</v>
      </c>
      <c r="P13" s="270">
        <v>9.9</v>
      </c>
      <c r="Q13" s="250">
        <v>9.9</v>
      </c>
      <c r="R13" s="250"/>
      <c r="S13" s="250">
        <v>19.8</v>
      </c>
      <c r="T13" s="250"/>
      <c r="U13" s="251"/>
      <c r="V13" s="251"/>
      <c r="W13" s="250">
        <f t="shared" si="0"/>
        <v>7.3015999999999988</v>
      </c>
      <c r="X13" s="250"/>
      <c r="Y13" s="252"/>
      <c r="Z13" s="252"/>
      <c r="AA13" s="255"/>
      <c r="AB13" s="255"/>
      <c r="AC13" s="255"/>
      <c r="AD13" s="255"/>
      <c r="AE13" s="256"/>
      <c r="AF13" s="257"/>
      <c r="AG13" s="257"/>
      <c r="AH13" s="257"/>
      <c r="AI13" s="257"/>
      <c r="AJ13" s="257"/>
      <c r="AK13" s="258"/>
      <c r="AL13" s="258"/>
      <c r="AM13" s="258"/>
      <c r="AN13" s="258"/>
      <c r="AO13" s="258"/>
      <c r="AP13" s="258"/>
      <c r="AQ13" s="258"/>
      <c r="AR13" s="258"/>
      <c r="AS13" s="258"/>
      <c r="AT13" s="258"/>
      <c r="AU13" s="258"/>
      <c r="AV13" s="258"/>
      <c r="AW13" s="258"/>
      <c r="AX13" s="258"/>
      <c r="AY13" s="258"/>
      <c r="AZ13" s="258"/>
      <c r="BA13" s="258"/>
      <c r="BB13" s="258"/>
      <c r="BC13" s="258"/>
      <c r="BD13" s="258"/>
      <c r="BE13" s="258"/>
      <c r="BF13" s="258"/>
      <c r="BG13" s="258"/>
      <c r="BH13" s="258"/>
      <c r="BI13" s="258"/>
      <c r="BJ13" s="258"/>
      <c r="BK13" s="258"/>
      <c r="BL13" s="258"/>
      <c r="BM13" s="258"/>
      <c r="BN13" s="258"/>
      <c r="BO13" s="258"/>
      <c r="BP13" s="258"/>
      <c r="BQ13" s="258"/>
      <c r="BR13" s="258"/>
      <c r="BS13" s="258"/>
      <c r="BT13" s="258"/>
      <c r="BU13" s="258"/>
      <c r="BV13" s="258"/>
      <c r="BW13" s="258"/>
      <c r="BX13" s="258"/>
      <c r="BY13" s="258"/>
      <c r="BZ13" s="258"/>
      <c r="CA13" s="258"/>
      <c r="CB13" s="258"/>
      <c r="CC13" s="258"/>
      <c r="CD13" s="258"/>
      <c r="CE13" s="258"/>
      <c r="CF13" s="258"/>
      <c r="CG13" s="258"/>
      <c r="CH13" s="258"/>
      <c r="CI13" s="258"/>
      <c r="CJ13" s="258"/>
      <c r="CK13" s="258"/>
      <c r="CL13" s="258"/>
      <c r="CM13" s="258"/>
      <c r="CN13" s="258"/>
      <c r="CO13" s="258"/>
      <c r="CP13" s="258"/>
      <c r="CQ13" s="258"/>
      <c r="CR13" s="258"/>
      <c r="CS13" s="258"/>
      <c r="CT13" s="258"/>
      <c r="CU13" s="258"/>
      <c r="CV13" s="258"/>
      <c r="CW13" s="258"/>
      <c r="CX13" s="258"/>
      <c r="CY13" s="258"/>
      <c r="CZ13" s="258"/>
      <c r="DA13" s="258"/>
      <c r="DB13" s="258"/>
      <c r="DC13" s="258"/>
      <c r="DD13" s="258"/>
      <c r="DE13" s="258"/>
      <c r="DF13" s="258"/>
      <c r="DG13" s="258"/>
      <c r="DH13" s="258"/>
      <c r="DI13" s="258"/>
      <c r="DJ13" s="258"/>
      <c r="DK13" s="258"/>
      <c r="DL13" s="258"/>
      <c r="DM13" s="258"/>
      <c r="DN13" s="258"/>
      <c r="DO13" s="258"/>
      <c r="DP13" s="258"/>
      <c r="DQ13" s="258"/>
      <c r="DR13" s="258"/>
      <c r="DS13" s="258"/>
      <c r="DT13" s="258"/>
      <c r="DU13" s="258"/>
      <c r="DV13" s="258"/>
      <c r="DW13" s="258"/>
      <c r="DX13" s="258"/>
      <c r="DY13" s="258"/>
      <c r="DZ13" s="258"/>
      <c r="EA13" s="258"/>
      <c r="EB13" s="258"/>
      <c r="EC13" s="258"/>
      <c r="ED13" s="258"/>
      <c r="EE13" s="258"/>
      <c r="EF13" s="258"/>
      <c r="EG13" s="258"/>
      <c r="EH13" s="258"/>
      <c r="EI13" s="258"/>
      <c r="EJ13" s="258"/>
      <c r="EK13" s="258"/>
      <c r="EL13" s="258"/>
      <c r="EM13" s="258"/>
      <c r="EN13" s="258"/>
      <c r="EO13" s="258"/>
      <c r="EP13" s="258"/>
      <c r="EQ13" s="258"/>
      <c r="ER13" s="258"/>
      <c r="ES13" s="258"/>
      <c r="ET13" s="258"/>
      <c r="EU13" s="258"/>
      <c r="EV13" s="258"/>
      <c r="EW13" s="258"/>
      <c r="EX13" s="258"/>
      <c r="EY13" s="258"/>
      <c r="EZ13" s="258"/>
      <c r="FA13" s="258"/>
      <c r="FB13" s="258"/>
      <c r="FC13" s="258"/>
      <c r="FD13" s="258"/>
      <c r="FE13" s="258"/>
      <c r="FF13" s="258"/>
      <c r="FG13" s="258"/>
      <c r="FH13" s="258"/>
      <c r="FI13" s="258"/>
      <c r="FJ13" s="258"/>
      <c r="FK13" s="258"/>
      <c r="FL13" s="258"/>
      <c r="FM13" s="258"/>
      <c r="FN13" s="258"/>
      <c r="FO13" s="258"/>
      <c r="FP13" s="258"/>
      <c r="FQ13" s="258"/>
      <c r="FR13" s="258"/>
      <c r="FS13" s="258"/>
      <c r="FT13" s="258"/>
      <c r="FU13" s="258"/>
      <c r="FV13" s="258"/>
      <c r="FW13" s="258"/>
      <c r="FX13" s="258"/>
      <c r="FY13" s="258"/>
      <c r="FZ13" s="258"/>
      <c r="GA13" s="258"/>
      <c r="GB13" s="258"/>
      <c r="GC13" s="258"/>
      <c r="GD13" s="258"/>
      <c r="GE13" s="258"/>
      <c r="GF13" s="258"/>
      <c r="GG13" s="258"/>
      <c r="GH13" s="258"/>
      <c r="GI13" s="258"/>
      <c r="GJ13" s="258"/>
      <c r="GK13" s="258"/>
      <c r="GL13" s="258"/>
      <c r="GM13" s="258"/>
      <c r="GN13" s="258"/>
      <c r="GO13" s="258"/>
      <c r="GP13" s="258"/>
      <c r="GQ13" s="258"/>
      <c r="GR13" s="258"/>
      <c r="GS13" s="258"/>
      <c r="GT13" s="258"/>
      <c r="GU13" s="258"/>
      <c r="GV13" s="258"/>
      <c r="GW13" s="258"/>
      <c r="GX13" s="258"/>
      <c r="GY13" s="258"/>
      <c r="GZ13" s="258"/>
      <c r="HA13" s="258"/>
      <c r="HB13" s="258"/>
      <c r="HC13" s="258"/>
      <c r="HD13" s="258"/>
      <c r="HE13" s="258"/>
      <c r="HF13" s="258"/>
      <c r="HG13" s="258"/>
      <c r="HH13" s="258"/>
      <c r="HI13" s="258"/>
      <c r="HJ13" s="258"/>
      <c r="HK13" s="258"/>
      <c r="HL13" s="258"/>
      <c r="HM13" s="258"/>
      <c r="HN13" s="258"/>
      <c r="HO13" s="258"/>
      <c r="HP13" s="258"/>
      <c r="HQ13" s="258"/>
      <c r="HR13" s="258"/>
      <c r="HS13" s="258"/>
      <c r="HT13" s="258"/>
      <c r="HU13" s="258"/>
      <c r="HV13" s="258"/>
      <c r="HW13" s="258"/>
      <c r="HX13" s="258"/>
      <c r="HY13" s="258"/>
      <c r="HZ13" s="258"/>
      <c r="IA13" s="258"/>
      <c r="IB13" s="258"/>
      <c r="IC13" s="258"/>
      <c r="ID13" s="258"/>
      <c r="IE13" s="258"/>
      <c r="IF13" s="258"/>
      <c r="IG13" s="258"/>
      <c r="IH13" s="258"/>
      <c r="II13" s="258"/>
      <c r="IJ13" s="258"/>
      <c r="IK13" s="258"/>
      <c r="IL13" s="258"/>
      <c r="IM13" s="258"/>
      <c r="IN13" s="258"/>
      <c r="IO13" s="258"/>
      <c r="IP13" s="258"/>
      <c r="IQ13" s="258"/>
      <c r="IR13" s="258"/>
      <c r="IS13" s="258"/>
      <c r="IT13" s="258"/>
      <c r="IU13" s="258"/>
      <c r="IV13" s="258"/>
      <c r="IW13" s="258"/>
    </row>
    <row r="14" spans="1:257" s="259" customFormat="1" ht="18" customHeight="1">
      <c r="A14" s="205" t="s">
        <v>1267</v>
      </c>
      <c r="B14" s="206">
        <v>11</v>
      </c>
      <c r="C14" s="260" t="s">
        <v>1268</v>
      </c>
      <c r="D14" s="233" t="s">
        <v>42</v>
      </c>
      <c r="E14" s="260" t="s">
        <v>1301</v>
      </c>
      <c r="F14" s="260" t="s">
        <v>39</v>
      </c>
      <c r="G14" s="250" t="s">
        <v>1305</v>
      </c>
      <c r="H14" s="250" t="s">
        <v>1306</v>
      </c>
      <c r="I14" s="250" t="s">
        <v>1307</v>
      </c>
      <c r="J14" s="333"/>
      <c r="K14" s="334">
        <v>112</v>
      </c>
      <c r="L14" s="250"/>
      <c r="M14" s="250">
        <v>37.5</v>
      </c>
      <c r="N14" s="250"/>
      <c r="O14" s="250">
        <v>40.799999999999997</v>
      </c>
      <c r="P14" s="270">
        <v>29.9</v>
      </c>
      <c r="Q14" s="250">
        <v>30.15</v>
      </c>
      <c r="R14" s="250"/>
      <c r="S14" s="250">
        <v>60.3</v>
      </c>
      <c r="T14" s="250">
        <v>53.1</v>
      </c>
      <c r="U14" s="251"/>
      <c r="V14" s="251"/>
      <c r="W14" s="250">
        <f t="shared" si="0"/>
        <v>10.416249999999998</v>
      </c>
      <c r="X14" s="250"/>
      <c r="Y14" s="252"/>
      <c r="Z14" s="252"/>
      <c r="AA14" s="255"/>
      <c r="AB14" s="255"/>
      <c r="AC14" s="255"/>
      <c r="AD14" s="255"/>
      <c r="AE14" s="256"/>
      <c r="AF14" s="257"/>
      <c r="AG14" s="257"/>
      <c r="AH14" s="257"/>
      <c r="AI14" s="257"/>
      <c r="AJ14" s="257"/>
      <c r="AK14" s="258"/>
      <c r="AL14" s="258"/>
      <c r="AM14" s="258"/>
      <c r="AN14" s="258"/>
      <c r="AO14" s="258"/>
      <c r="AP14" s="258"/>
      <c r="AQ14" s="258"/>
      <c r="AR14" s="258"/>
      <c r="AS14" s="258"/>
      <c r="AT14" s="258"/>
      <c r="AU14" s="258"/>
      <c r="AV14" s="258"/>
      <c r="AW14" s="258"/>
      <c r="AX14" s="258"/>
      <c r="AY14" s="258"/>
      <c r="AZ14" s="258"/>
      <c r="BA14" s="258"/>
      <c r="BB14" s="258"/>
      <c r="BC14" s="258"/>
      <c r="BD14" s="258"/>
      <c r="BE14" s="258"/>
      <c r="BF14" s="258"/>
      <c r="BG14" s="258"/>
      <c r="BH14" s="258"/>
      <c r="BI14" s="258"/>
      <c r="BJ14" s="258"/>
      <c r="BK14" s="258"/>
      <c r="BL14" s="258"/>
      <c r="BM14" s="258"/>
      <c r="BN14" s="258"/>
      <c r="BO14" s="258"/>
      <c r="BP14" s="258"/>
      <c r="BQ14" s="258"/>
      <c r="BR14" s="258"/>
      <c r="BS14" s="258"/>
      <c r="BT14" s="258"/>
      <c r="BU14" s="258"/>
      <c r="BV14" s="258"/>
      <c r="BW14" s="258"/>
      <c r="BX14" s="258"/>
      <c r="BY14" s="258"/>
      <c r="BZ14" s="258"/>
      <c r="CA14" s="258"/>
      <c r="CB14" s="258"/>
      <c r="CC14" s="258"/>
      <c r="CD14" s="258"/>
      <c r="CE14" s="258"/>
      <c r="CF14" s="258"/>
      <c r="CG14" s="258"/>
      <c r="CH14" s="258"/>
      <c r="CI14" s="258"/>
      <c r="CJ14" s="258"/>
      <c r="CK14" s="258"/>
      <c r="CL14" s="258"/>
      <c r="CM14" s="258"/>
      <c r="CN14" s="258"/>
      <c r="CO14" s="258"/>
      <c r="CP14" s="258"/>
      <c r="CQ14" s="258"/>
      <c r="CR14" s="258"/>
      <c r="CS14" s="258"/>
      <c r="CT14" s="258"/>
      <c r="CU14" s="258"/>
      <c r="CV14" s="258"/>
      <c r="CW14" s="258"/>
      <c r="CX14" s="258"/>
      <c r="CY14" s="258"/>
      <c r="CZ14" s="258"/>
      <c r="DA14" s="258"/>
      <c r="DB14" s="258"/>
      <c r="DC14" s="258"/>
      <c r="DD14" s="258"/>
      <c r="DE14" s="258"/>
      <c r="DF14" s="258"/>
      <c r="DG14" s="258"/>
      <c r="DH14" s="258"/>
      <c r="DI14" s="258"/>
      <c r="DJ14" s="258"/>
      <c r="DK14" s="258"/>
      <c r="DL14" s="258"/>
      <c r="DM14" s="258"/>
      <c r="DN14" s="258"/>
      <c r="DO14" s="258"/>
      <c r="DP14" s="258"/>
      <c r="DQ14" s="258"/>
      <c r="DR14" s="258"/>
      <c r="DS14" s="258"/>
      <c r="DT14" s="258"/>
      <c r="DU14" s="258"/>
      <c r="DV14" s="258"/>
      <c r="DW14" s="258"/>
      <c r="DX14" s="258"/>
      <c r="DY14" s="258"/>
      <c r="DZ14" s="258"/>
      <c r="EA14" s="258"/>
      <c r="EB14" s="258"/>
      <c r="EC14" s="258"/>
      <c r="ED14" s="258"/>
      <c r="EE14" s="258"/>
      <c r="EF14" s="258"/>
      <c r="EG14" s="258"/>
      <c r="EH14" s="258"/>
      <c r="EI14" s="258"/>
      <c r="EJ14" s="258"/>
      <c r="EK14" s="258"/>
      <c r="EL14" s="258"/>
      <c r="EM14" s="258"/>
      <c r="EN14" s="258"/>
      <c r="EO14" s="258"/>
      <c r="EP14" s="258"/>
      <c r="EQ14" s="258"/>
      <c r="ER14" s="258"/>
      <c r="ES14" s="258"/>
      <c r="ET14" s="258"/>
      <c r="EU14" s="258"/>
      <c r="EV14" s="258"/>
      <c r="EW14" s="258"/>
      <c r="EX14" s="258"/>
      <c r="EY14" s="258"/>
      <c r="EZ14" s="258"/>
      <c r="FA14" s="258"/>
      <c r="FB14" s="258"/>
      <c r="FC14" s="258"/>
      <c r="FD14" s="258"/>
      <c r="FE14" s="258"/>
      <c r="FF14" s="258"/>
      <c r="FG14" s="258"/>
      <c r="FH14" s="258"/>
      <c r="FI14" s="258"/>
      <c r="FJ14" s="258"/>
      <c r="FK14" s="258"/>
      <c r="FL14" s="258"/>
      <c r="FM14" s="258"/>
      <c r="FN14" s="258"/>
      <c r="FO14" s="258"/>
      <c r="FP14" s="258"/>
      <c r="FQ14" s="258"/>
      <c r="FR14" s="258"/>
      <c r="FS14" s="258"/>
      <c r="FT14" s="258"/>
      <c r="FU14" s="258"/>
      <c r="FV14" s="258"/>
      <c r="FW14" s="258"/>
      <c r="FX14" s="258"/>
      <c r="FY14" s="258"/>
      <c r="FZ14" s="258"/>
      <c r="GA14" s="258"/>
      <c r="GB14" s="258"/>
      <c r="GC14" s="258"/>
      <c r="GD14" s="258"/>
      <c r="GE14" s="258"/>
      <c r="GF14" s="258"/>
      <c r="GG14" s="258"/>
      <c r="GH14" s="258"/>
      <c r="GI14" s="258"/>
      <c r="GJ14" s="258"/>
      <c r="GK14" s="258"/>
      <c r="GL14" s="258"/>
      <c r="GM14" s="258"/>
      <c r="GN14" s="258"/>
      <c r="GO14" s="258"/>
      <c r="GP14" s="258"/>
      <c r="GQ14" s="258"/>
      <c r="GR14" s="258"/>
      <c r="GS14" s="258"/>
      <c r="GT14" s="258"/>
      <c r="GU14" s="258"/>
      <c r="GV14" s="258"/>
      <c r="GW14" s="258"/>
      <c r="GX14" s="258"/>
      <c r="GY14" s="258"/>
      <c r="GZ14" s="258"/>
      <c r="HA14" s="258"/>
      <c r="HB14" s="258"/>
      <c r="HC14" s="258"/>
      <c r="HD14" s="258"/>
      <c r="HE14" s="258"/>
      <c r="HF14" s="258"/>
      <c r="HG14" s="258"/>
      <c r="HH14" s="258"/>
      <c r="HI14" s="258"/>
      <c r="HJ14" s="258"/>
      <c r="HK14" s="258"/>
      <c r="HL14" s="258"/>
      <c r="HM14" s="258"/>
      <c r="HN14" s="258"/>
      <c r="HO14" s="258"/>
      <c r="HP14" s="258"/>
      <c r="HQ14" s="258"/>
      <c r="HR14" s="258"/>
      <c r="HS14" s="258"/>
      <c r="HT14" s="258"/>
      <c r="HU14" s="258"/>
      <c r="HV14" s="258"/>
      <c r="HW14" s="258"/>
      <c r="HX14" s="258"/>
      <c r="HY14" s="258"/>
      <c r="HZ14" s="258"/>
      <c r="IA14" s="258"/>
      <c r="IB14" s="258"/>
      <c r="IC14" s="258"/>
      <c r="ID14" s="258"/>
      <c r="IE14" s="258"/>
      <c r="IF14" s="258"/>
      <c r="IG14" s="258"/>
      <c r="IH14" s="258"/>
      <c r="II14" s="258"/>
      <c r="IJ14" s="258"/>
      <c r="IK14" s="258"/>
      <c r="IL14" s="258"/>
      <c r="IM14" s="258"/>
      <c r="IN14" s="258"/>
      <c r="IO14" s="258"/>
      <c r="IP14" s="258"/>
      <c r="IQ14" s="258"/>
      <c r="IR14" s="258"/>
      <c r="IS14" s="258"/>
      <c r="IT14" s="258"/>
      <c r="IU14" s="258"/>
      <c r="IV14" s="258"/>
      <c r="IW14" s="258"/>
    </row>
    <row r="15" spans="1:257" s="259" customFormat="1" ht="18" customHeight="1">
      <c r="A15" s="205" t="s">
        <v>1267</v>
      </c>
      <c r="B15" s="206">
        <v>12</v>
      </c>
      <c r="C15" s="260" t="s">
        <v>1268</v>
      </c>
      <c r="D15" s="233" t="s">
        <v>42</v>
      </c>
      <c r="E15" s="260" t="s">
        <v>1301</v>
      </c>
      <c r="F15" s="260" t="s">
        <v>39</v>
      </c>
      <c r="G15" s="250" t="s">
        <v>1308</v>
      </c>
      <c r="H15" s="250" t="s">
        <v>1309</v>
      </c>
      <c r="I15" s="250" t="s">
        <v>1310</v>
      </c>
      <c r="J15" s="333"/>
      <c r="K15" s="334">
        <v>106.66666666666667</v>
      </c>
      <c r="L15" s="250"/>
      <c r="M15" s="250">
        <v>27.299999999999997</v>
      </c>
      <c r="N15" s="250"/>
      <c r="O15" s="250">
        <v>32.700000000000003</v>
      </c>
      <c r="P15" s="270">
        <v>19.899999999999999</v>
      </c>
      <c r="Q15" s="250">
        <v>20</v>
      </c>
      <c r="R15" s="250"/>
      <c r="S15" s="250">
        <v>40</v>
      </c>
      <c r="T15" s="250">
        <v>59.7</v>
      </c>
      <c r="U15" s="251"/>
      <c r="V15" s="251"/>
      <c r="W15" s="250">
        <f t="shared" si="0"/>
        <v>9.4502299999999977</v>
      </c>
      <c r="X15" s="250"/>
      <c r="Y15" s="252"/>
      <c r="Z15" s="252"/>
      <c r="AA15" s="255"/>
      <c r="AB15" s="255"/>
      <c r="AC15" s="255"/>
      <c r="AD15" s="255"/>
      <c r="AE15" s="256"/>
      <c r="AF15" s="257"/>
      <c r="AG15" s="257"/>
      <c r="AH15" s="257"/>
      <c r="AI15" s="257"/>
      <c r="AJ15" s="257"/>
      <c r="AK15" s="258"/>
      <c r="AL15" s="258"/>
      <c r="AM15" s="258"/>
      <c r="AN15" s="258"/>
      <c r="AO15" s="258"/>
      <c r="AP15" s="258"/>
      <c r="AQ15" s="258"/>
      <c r="AR15" s="258"/>
      <c r="AS15" s="258"/>
      <c r="AT15" s="258"/>
      <c r="AU15" s="258"/>
      <c r="AV15" s="258"/>
      <c r="AW15" s="258"/>
      <c r="AX15" s="258"/>
      <c r="AY15" s="258"/>
      <c r="AZ15" s="258"/>
      <c r="BA15" s="258"/>
      <c r="BB15" s="258"/>
      <c r="BC15" s="258"/>
      <c r="BD15" s="258"/>
      <c r="BE15" s="258"/>
      <c r="BF15" s="258"/>
      <c r="BG15" s="258"/>
      <c r="BH15" s="258"/>
      <c r="BI15" s="258"/>
      <c r="BJ15" s="258"/>
      <c r="BK15" s="258"/>
      <c r="BL15" s="258"/>
      <c r="BM15" s="258"/>
      <c r="BN15" s="258"/>
      <c r="BO15" s="258"/>
      <c r="BP15" s="258"/>
      <c r="BQ15" s="258"/>
      <c r="BR15" s="258"/>
      <c r="BS15" s="258"/>
      <c r="BT15" s="258"/>
      <c r="BU15" s="258"/>
      <c r="BV15" s="258"/>
      <c r="BW15" s="258"/>
      <c r="BX15" s="258"/>
      <c r="BY15" s="258"/>
      <c r="BZ15" s="258"/>
      <c r="CA15" s="258"/>
      <c r="CB15" s="258"/>
      <c r="CC15" s="258"/>
      <c r="CD15" s="258"/>
      <c r="CE15" s="258"/>
      <c r="CF15" s="258"/>
      <c r="CG15" s="258"/>
      <c r="CH15" s="258"/>
      <c r="CI15" s="258"/>
      <c r="CJ15" s="258"/>
      <c r="CK15" s="258"/>
      <c r="CL15" s="258"/>
      <c r="CM15" s="258"/>
      <c r="CN15" s="258"/>
      <c r="CO15" s="258"/>
      <c r="CP15" s="258"/>
      <c r="CQ15" s="258"/>
      <c r="CR15" s="258"/>
      <c r="CS15" s="258"/>
      <c r="CT15" s="258"/>
      <c r="CU15" s="258"/>
      <c r="CV15" s="258"/>
      <c r="CW15" s="258"/>
      <c r="CX15" s="258"/>
      <c r="CY15" s="258"/>
      <c r="CZ15" s="258"/>
      <c r="DA15" s="258"/>
      <c r="DB15" s="258"/>
      <c r="DC15" s="258"/>
      <c r="DD15" s="258"/>
      <c r="DE15" s="258"/>
      <c r="DF15" s="258"/>
      <c r="DG15" s="258"/>
      <c r="DH15" s="258"/>
      <c r="DI15" s="258"/>
      <c r="DJ15" s="258"/>
      <c r="DK15" s="258"/>
      <c r="DL15" s="258"/>
      <c r="DM15" s="258"/>
      <c r="DN15" s="258"/>
      <c r="DO15" s="258"/>
      <c r="DP15" s="258"/>
      <c r="DQ15" s="258"/>
      <c r="DR15" s="258"/>
      <c r="DS15" s="258"/>
      <c r="DT15" s="258"/>
      <c r="DU15" s="258"/>
      <c r="DV15" s="258"/>
      <c r="DW15" s="258"/>
      <c r="DX15" s="258"/>
      <c r="DY15" s="258"/>
      <c r="DZ15" s="258"/>
      <c r="EA15" s="258"/>
      <c r="EB15" s="258"/>
      <c r="EC15" s="258"/>
      <c r="ED15" s="258"/>
      <c r="EE15" s="258"/>
      <c r="EF15" s="258"/>
      <c r="EG15" s="258"/>
      <c r="EH15" s="258"/>
      <c r="EI15" s="258"/>
      <c r="EJ15" s="258"/>
      <c r="EK15" s="258"/>
      <c r="EL15" s="258"/>
      <c r="EM15" s="258"/>
      <c r="EN15" s="258"/>
      <c r="EO15" s="258"/>
      <c r="EP15" s="258"/>
      <c r="EQ15" s="258"/>
      <c r="ER15" s="258"/>
      <c r="ES15" s="258"/>
      <c r="ET15" s="258"/>
      <c r="EU15" s="258"/>
      <c r="EV15" s="258"/>
      <c r="EW15" s="258"/>
      <c r="EX15" s="258"/>
      <c r="EY15" s="258"/>
      <c r="EZ15" s="258"/>
      <c r="FA15" s="258"/>
      <c r="FB15" s="258"/>
      <c r="FC15" s="258"/>
      <c r="FD15" s="258"/>
      <c r="FE15" s="258"/>
      <c r="FF15" s="258"/>
      <c r="FG15" s="258"/>
      <c r="FH15" s="258"/>
      <c r="FI15" s="258"/>
      <c r="FJ15" s="258"/>
      <c r="FK15" s="258"/>
      <c r="FL15" s="258"/>
      <c r="FM15" s="258"/>
      <c r="FN15" s="258"/>
      <c r="FO15" s="258"/>
      <c r="FP15" s="258"/>
      <c r="FQ15" s="258"/>
      <c r="FR15" s="258"/>
      <c r="FS15" s="258"/>
      <c r="FT15" s="258"/>
      <c r="FU15" s="258"/>
      <c r="FV15" s="258"/>
      <c r="FW15" s="258"/>
      <c r="FX15" s="258"/>
      <c r="FY15" s="258"/>
      <c r="FZ15" s="258"/>
      <c r="GA15" s="258"/>
      <c r="GB15" s="258"/>
      <c r="GC15" s="258"/>
      <c r="GD15" s="258"/>
      <c r="GE15" s="258"/>
      <c r="GF15" s="258"/>
      <c r="GG15" s="258"/>
      <c r="GH15" s="258"/>
      <c r="GI15" s="258"/>
      <c r="GJ15" s="258"/>
      <c r="GK15" s="258"/>
      <c r="GL15" s="258"/>
      <c r="GM15" s="258"/>
      <c r="GN15" s="258"/>
      <c r="GO15" s="258"/>
      <c r="GP15" s="258"/>
      <c r="GQ15" s="258"/>
      <c r="GR15" s="258"/>
      <c r="GS15" s="258"/>
      <c r="GT15" s="258"/>
      <c r="GU15" s="258"/>
      <c r="GV15" s="258"/>
      <c r="GW15" s="258"/>
      <c r="GX15" s="258"/>
      <c r="GY15" s="258"/>
      <c r="GZ15" s="258"/>
      <c r="HA15" s="258"/>
      <c r="HB15" s="258"/>
      <c r="HC15" s="258"/>
      <c r="HD15" s="258"/>
      <c r="HE15" s="258"/>
      <c r="HF15" s="258"/>
      <c r="HG15" s="258"/>
      <c r="HH15" s="258"/>
      <c r="HI15" s="258"/>
      <c r="HJ15" s="258"/>
      <c r="HK15" s="258"/>
      <c r="HL15" s="258"/>
      <c r="HM15" s="258"/>
      <c r="HN15" s="258"/>
      <c r="HO15" s="258"/>
      <c r="HP15" s="258"/>
      <c r="HQ15" s="258"/>
      <c r="HR15" s="258"/>
      <c r="HS15" s="258"/>
      <c r="HT15" s="258"/>
      <c r="HU15" s="258"/>
      <c r="HV15" s="258"/>
      <c r="HW15" s="258"/>
      <c r="HX15" s="258"/>
      <c r="HY15" s="258"/>
      <c r="HZ15" s="258"/>
      <c r="IA15" s="258"/>
      <c r="IB15" s="258"/>
      <c r="IC15" s="258"/>
      <c r="ID15" s="258"/>
      <c r="IE15" s="258"/>
      <c r="IF15" s="258"/>
      <c r="IG15" s="258"/>
      <c r="IH15" s="258"/>
      <c r="II15" s="258"/>
      <c r="IJ15" s="258"/>
      <c r="IK15" s="258"/>
      <c r="IL15" s="258"/>
      <c r="IM15" s="258"/>
      <c r="IN15" s="258"/>
      <c r="IO15" s="258"/>
      <c r="IP15" s="258"/>
      <c r="IQ15" s="258"/>
      <c r="IR15" s="258"/>
      <c r="IS15" s="258"/>
      <c r="IT15" s="258"/>
      <c r="IU15" s="258"/>
      <c r="IV15" s="258"/>
      <c r="IW15" s="258"/>
    </row>
    <row r="16" spans="1:257" s="259" customFormat="1" ht="18" customHeight="1">
      <c r="A16" s="205" t="s">
        <v>1267</v>
      </c>
      <c r="B16" s="206">
        <v>13</v>
      </c>
      <c r="C16" s="260" t="s">
        <v>1268</v>
      </c>
      <c r="D16" s="233" t="s">
        <v>42</v>
      </c>
      <c r="E16" s="260" t="s">
        <v>1301</v>
      </c>
      <c r="F16" s="260" t="s">
        <v>39</v>
      </c>
      <c r="G16" s="250" t="s">
        <v>1311</v>
      </c>
      <c r="H16" s="250" t="s">
        <v>1312</v>
      </c>
      <c r="I16" s="250" t="s">
        <v>1313</v>
      </c>
      <c r="J16" s="333"/>
      <c r="K16" s="334">
        <v>100</v>
      </c>
      <c r="L16" s="250"/>
      <c r="M16" s="250">
        <v>24</v>
      </c>
      <c r="N16" s="250"/>
      <c r="O16" s="250">
        <v>26.099999999999998</v>
      </c>
      <c r="P16" s="270">
        <v>13.8</v>
      </c>
      <c r="Q16" s="250">
        <v>13.25</v>
      </c>
      <c r="R16" s="250"/>
      <c r="S16" s="250">
        <v>26.5</v>
      </c>
      <c r="T16" s="250">
        <v>25</v>
      </c>
      <c r="U16" s="251"/>
      <c r="V16" s="251"/>
      <c r="W16" s="250">
        <f t="shared" si="0"/>
        <v>12.002399999999998</v>
      </c>
      <c r="X16" s="250"/>
      <c r="Y16" s="252"/>
      <c r="Z16" s="252"/>
      <c r="AA16" s="255"/>
      <c r="AB16" s="255"/>
      <c r="AC16" s="255"/>
      <c r="AD16" s="255"/>
      <c r="AE16" s="256"/>
      <c r="AF16" s="257"/>
      <c r="AG16" s="257"/>
      <c r="AH16" s="257"/>
      <c r="AI16" s="257"/>
      <c r="AJ16" s="257"/>
      <c r="AK16" s="258"/>
      <c r="AL16" s="258"/>
      <c r="AM16" s="258"/>
      <c r="AN16" s="258"/>
      <c r="AO16" s="258"/>
      <c r="AP16" s="258"/>
      <c r="AQ16" s="258"/>
      <c r="AR16" s="258"/>
      <c r="AS16" s="258"/>
      <c r="AT16" s="258"/>
      <c r="AU16" s="258"/>
      <c r="AV16" s="258"/>
      <c r="AW16" s="258"/>
      <c r="AX16" s="258"/>
      <c r="AY16" s="258"/>
      <c r="AZ16" s="258"/>
      <c r="BA16" s="258"/>
      <c r="BB16" s="258"/>
      <c r="BC16" s="258"/>
      <c r="BD16" s="258"/>
      <c r="BE16" s="258"/>
      <c r="BF16" s="258"/>
      <c r="BG16" s="258"/>
      <c r="BH16" s="258"/>
      <c r="BI16" s="258"/>
      <c r="BJ16" s="258"/>
      <c r="BK16" s="258"/>
      <c r="BL16" s="258"/>
      <c r="BM16" s="258"/>
      <c r="BN16" s="258"/>
      <c r="BO16" s="258"/>
      <c r="BP16" s="258"/>
      <c r="BQ16" s="258"/>
      <c r="BR16" s="258"/>
      <c r="BS16" s="258"/>
      <c r="BT16" s="258"/>
      <c r="BU16" s="258"/>
      <c r="BV16" s="258"/>
      <c r="BW16" s="258"/>
      <c r="BX16" s="258"/>
      <c r="BY16" s="258"/>
      <c r="BZ16" s="258"/>
      <c r="CA16" s="258"/>
      <c r="CB16" s="258"/>
      <c r="CC16" s="258"/>
      <c r="CD16" s="258"/>
      <c r="CE16" s="258"/>
      <c r="CF16" s="258"/>
      <c r="CG16" s="258"/>
      <c r="CH16" s="258"/>
      <c r="CI16" s="258"/>
      <c r="CJ16" s="258"/>
      <c r="CK16" s="258"/>
      <c r="CL16" s="258"/>
      <c r="CM16" s="258"/>
      <c r="CN16" s="258"/>
      <c r="CO16" s="258"/>
      <c r="CP16" s="258"/>
      <c r="CQ16" s="258"/>
      <c r="CR16" s="258"/>
      <c r="CS16" s="258"/>
      <c r="CT16" s="258"/>
      <c r="CU16" s="258"/>
      <c r="CV16" s="258"/>
      <c r="CW16" s="258"/>
      <c r="CX16" s="258"/>
      <c r="CY16" s="258"/>
      <c r="CZ16" s="258"/>
      <c r="DA16" s="258"/>
      <c r="DB16" s="258"/>
      <c r="DC16" s="258"/>
      <c r="DD16" s="258"/>
      <c r="DE16" s="258"/>
      <c r="DF16" s="258"/>
      <c r="DG16" s="258"/>
      <c r="DH16" s="258"/>
      <c r="DI16" s="258"/>
      <c r="DJ16" s="258"/>
      <c r="DK16" s="258"/>
      <c r="DL16" s="258"/>
      <c r="DM16" s="258"/>
      <c r="DN16" s="258"/>
      <c r="DO16" s="258"/>
      <c r="DP16" s="258"/>
      <c r="DQ16" s="258"/>
      <c r="DR16" s="258"/>
      <c r="DS16" s="258"/>
      <c r="DT16" s="258"/>
      <c r="DU16" s="258"/>
      <c r="DV16" s="258"/>
      <c r="DW16" s="258"/>
      <c r="DX16" s="258"/>
      <c r="DY16" s="258"/>
      <c r="DZ16" s="258"/>
      <c r="EA16" s="258"/>
      <c r="EB16" s="258"/>
      <c r="EC16" s="258"/>
      <c r="ED16" s="258"/>
      <c r="EE16" s="258"/>
      <c r="EF16" s="258"/>
      <c r="EG16" s="258"/>
      <c r="EH16" s="258"/>
      <c r="EI16" s="258"/>
      <c r="EJ16" s="258"/>
      <c r="EK16" s="258"/>
      <c r="EL16" s="258"/>
      <c r="EM16" s="258"/>
      <c r="EN16" s="258"/>
      <c r="EO16" s="258"/>
      <c r="EP16" s="258"/>
      <c r="EQ16" s="258"/>
      <c r="ER16" s="258"/>
      <c r="ES16" s="258"/>
      <c r="ET16" s="258"/>
      <c r="EU16" s="258"/>
      <c r="EV16" s="258"/>
      <c r="EW16" s="258"/>
      <c r="EX16" s="258"/>
      <c r="EY16" s="258"/>
      <c r="EZ16" s="258"/>
      <c r="FA16" s="258"/>
      <c r="FB16" s="258"/>
      <c r="FC16" s="258"/>
      <c r="FD16" s="258"/>
      <c r="FE16" s="258"/>
      <c r="FF16" s="258"/>
      <c r="FG16" s="258"/>
      <c r="FH16" s="258"/>
      <c r="FI16" s="258"/>
      <c r="FJ16" s="258"/>
      <c r="FK16" s="258"/>
      <c r="FL16" s="258"/>
      <c r="FM16" s="258"/>
      <c r="FN16" s="258"/>
      <c r="FO16" s="258"/>
      <c r="FP16" s="258"/>
      <c r="FQ16" s="258"/>
      <c r="FR16" s="258"/>
      <c r="FS16" s="258"/>
      <c r="FT16" s="258"/>
      <c r="FU16" s="258"/>
      <c r="FV16" s="258"/>
      <c r="FW16" s="258"/>
      <c r="FX16" s="258"/>
      <c r="FY16" s="258"/>
      <c r="FZ16" s="258"/>
      <c r="GA16" s="258"/>
      <c r="GB16" s="258"/>
      <c r="GC16" s="258"/>
      <c r="GD16" s="258"/>
      <c r="GE16" s="258"/>
      <c r="GF16" s="258"/>
      <c r="GG16" s="258"/>
      <c r="GH16" s="258"/>
      <c r="GI16" s="258"/>
      <c r="GJ16" s="258"/>
      <c r="GK16" s="258"/>
      <c r="GL16" s="258"/>
      <c r="GM16" s="258"/>
      <c r="GN16" s="258"/>
      <c r="GO16" s="258"/>
      <c r="GP16" s="258"/>
      <c r="GQ16" s="258"/>
      <c r="GR16" s="258"/>
      <c r="GS16" s="258"/>
      <c r="GT16" s="258"/>
      <c r="GU16" s="258"/>
      <c r="GV16" s="258"/>
      <c r="GW16" s="258"/>
      <c r="GX16" s="258"/>
      <c r="GY16" s="258"/>
      <c r="GZ16" s="258"/>
      <c r="HA16" s="258"/>
      <c r="HB16" s="258"/>
      <c r="HC16" s="258"/>
      <c r="HD16" s="258"/>
      <c r="HE16" s="258"/>
      <c r="HF16" s="258"/>
      <c r="HG16" s="258"/>
      <c r="HH16" s="258"/>
      <c r="HI16" s="258"/>
      <c r="HJ16" s="258"/>
      <c r="HK16" s="258"/>
      <c r="HL16" s="258"/>
      <c r="HM16" s="258"/>
      <c r="HN16" s="258"/>
      <c r="HO16" s="258"/>
      <c r="HP16" s="258"/>
      <c r="HQ16" s="258"/>
      <c r="HR16" s="258"/>
      <c r="HS16" s="258"/>
      <c r="HT16" s="258"/>
      <c r="HU16" s="258"/>
      <c r="HV16" s="258"/>
      <c r="HW16" s="258"/>
      <c r="HX16" s="258"/>
      <c r="HY16" s="258"/>
      <c r="HZ16" s="258"/>
      <c r="IA16" s="258"/>
      <c r="IB16" s="258"/>
      <c r="IC16" s="258"/>
      <c r="ID16" s="258"/>
      <c r="IE16" s="258"/>
      <c r="IF16" s="258"/>
      <c r="IG16" s="258"/>
      <c r="IH16" s="258"/>
      <c r="II16" s="258"/>
      <c r="IJ16" s="258"/>
      <c r="IK16" s="258"/>
      <c r="IL16" s="258"/>
      <c r="IM16" s="258"/>
      <c r="IN16" s="258"/>
      <c r="IO16" s="258"/>
      <c r="IP16" s="258"/>
      <c r="IQ16" s="258"/>
      <c r="IR16" s="258"/>
      <c r="IS16" s="258"/>
      <c r="IT16" s="258"/>
      <c r="IU16" s="258"/>
      <c r="IV16" s="258"/>
      <c r="IW16" s="258"/>
    </row>
    <row r="17" spans="1:257" s="259" customFormat="1" ht="18" customHeight="1">
      <c r="A17" s="205" t="s">
        <v>1267</v>
      </c>
      <c r="B17" s="206">
        <v>14</v>
      </c>
      <c r="C17" s="260" t="s">
        <v>1268</v>
      </c>
      <c r="D17" s="233" t="s">
        <v>42</v>
      </c>
      <c r="E17" s="260" t="s">
        <v>1314</v>
      </c>
      <c r="F17" s="260" t="s">
        <v>39</v>
      </c>
      <c r="G17" s="250" t="s">
        <v>1315</v>
      </c>
      <c r="H17" s="250" t="s">
        <v>1316</v>
      </c>
      <c r="I17" s="250" t="s">
        <v>1317</v>
      </c>
      <c r="J17" s="333"/>
      <c r="K17" s="334" t="s">
        <v>1318</v>
      </c>
      <c r="L17" s="250"/>
      <c r="M17" s="250">
        <v>14.34</v>
      </c>
      <c r="N17" s="250"/>
      <c r="O17" s="250">
        <v>15.899999999999999</v>
      </c>
      <c r="P17" s="270">
        <v>9.9</v>
      </c>
      <c r="Q17" s="250">
        <v>9.5399999999999991</v>
      </c>
      <c r="R17" s="250"/>
      <c r="S17" s="250"/>
      <c r="T17" s="250">
        <v>19.079999999999998</v>
      </c>
      <c r="U17" s="251"/>
      <c r="V17" s="251"/>
      <c r="W17" s="250">
        <f t="shared" si="0"/>
        <v>5.5169339999999991</v>
      </c>
      <c r="X17" s="250"/>
      <c r="Y17" s="252"/>
      <c r="Z17" s="252"/>
      <c r="AA17" s="255"/>
      <c r="AB17" s="255"/>
      <c r="AC17" s="255"/>
      <c r="AD17" s="255"/>
      <c r="AE17" s="256"/>
      <c r="AF17" s="257"/>
      <c r="AG17" s="257"/>
      <c r="AH17" s="257"/>
      <c r="AI17" s="257"/>
      <c r="AJ17" s="257"/>
      <c r="AK17" s="258"/>
      <c r="AL17" s="258"/>
      <c r="AM17" s="258"/>
      <c r="AN17" s="258"/>
      <c r="AO17" s="258"/>
      <c r="AP17" s="258"/>
      <c r="AQ17" s="258"/>
      <c r="AR17" s="258"/>
      <c r="AS17" s="258"/>
      <c r="AT17" s="258"/>
      <c r="AU17" s="258"/>
      <c r="AV17" s="258"/>
      <c r="AW17" s="258"/>
      <c r="AX17" s="258"/>
      <c r="AY17" s="258"/>
      <c r="AZ17" s="258"/>
      <c r="BA17" s="258"/>
      <c r="BB17" s="258"/>
      <c r="BC17" s="258"/>
      <c r="BD17" s="258"/>
      <c r="BE17" s="258"/>
      <c r="BF17" s="258"/>
      <c r="BG17" s="258"/>
      <c r="BH17" s="258"/>
      <c r="BI17" s="258"/>
      <c r="BJ17" s="258"/>
      <c r="BK17" s="258"/>
      <c r="BL17" s="258"/>
      <c r="BM17" s="258"/>
      <c r="BN17" s="258"/>
      <c r="BO17" s="258"/>
      <c r="BP17" s="258"/>
      <c r="BQ17" s="258"/>
      <c r="BR17" s="258"/>
      <c r="BS17" s="258"/>
      <c r="BT17" s="258"/>
      <c r="BU17" s="258"/>
      <c r="BV17" s="258"/>
      <c r="BW17" s="258"/>
      <c r="BX17" s="258"/>
      <c r="BY17" s="258"/>
      <c r="BZ17" s="258"/>
      <c r="CA17" s="258"/>
      <c r="CB17" s="258"/>
      <c r="CC17" s="258"/>
      <c r="CD17" s="258"/>
      <c r="CE17" s="258"/>
      <c r="CF17" s="258"/>
      <c r="CG17" s="258"/>
      <c r="CH17" s="258"/>
      <c r="CI17" s="258"/>
      <c r="CJ17" s="258"/>
      <c r="CK17" s="258"/>
      <c r="CL17" s="258"/>
      <c r="CM17" s="258"/>
      <c r="CN17" s="258"/>
      <c r="CO17" s="258"/>
      <c r="CP17" s="258"/>
      <c r="CQ17" s="258"/>
      <c r="CR17" s="258"/>
      <c r="CS17" s="258"/>
      <c r="CT17" s="258"/>
      <c r="CU17" s="258"/>
      <c r="CV17" s="258"/>
      <c r="CW17" s="258"/>
      <c r="CX17" s="258"/>
      <c r="CY17" s="258"/>
      <c r="CZ17" s="258"/>
      <c r="DA17" s="258"/>
      <c r="DB17" s="258"/>
      <c r="DC17" s="258"/>
      <c r="DD17" s="258"/>
      <c r="DE17" s="258"/>
      <c r="DF17" s="258"/>
      <c r="DG17" s="258"/>
      <c r="DH17" s="258"/>
      <c r="DI17" s="258"/>
      <c r="DJ17" s="258"/>
      <c r="DK17" s="258"/>
      <c r="DL17" s="258"/>
      <c r="DM17" s="258"/>
      <c r="DN17" s="258"/>
      <c r="DO17" s="258"/>
      <c r="DP17" s="258"/>
      <c r="DQ17" s="258"/>
      <c r="DR17" s="258"/>
      <c r="DS17" s="258"/>
      <c r="DT17" s="258"/>
      <c r="DU17" s="258"/>
      <c r="DV17" s="258"/>
      <c r="DW17" s="258"/>
      <c r="DX17" s="258"/>
      <c r="DY17" s="258"/>
      <c r="DZ17" s="258"/>
      <c r="EA17" s="258"/>
      <c r="EB17" s="258"/>
      <c r="EC17" s="258"/>
      <c r="ED17" s="258"/>
      <c r="EE17" s="258"/>
      <c r="EF17" s="258"/>
      <c r="EG17" s="258"/>
      <c r="EH17" s="258"/>
      <c r="EI17" s="258"/>
      <c r="EJ17" s="258"/>
      <c r="EK17" s="258"/>
      <c r="EL17" s="258"/>
      <c r="EM17" s="258"/>
      <c r="EN17" s="258"/>
      <c r="EO17" s="258"/>
      <c r="EP17" s="258"/>
      <c r="EQ17" s="258"/>
      <c r="ER17" s="258"/>
      <c r="ES17" s="258"/>
      <c r="ET17" s="258"/>
      <c r="EU17" s="258"/>
      <c r="EV17" s="258"/>
      <c r="EW17" s="258"/>
      <c r="EX17" s="258"/>
      <c r="EY17" s="258"/>
      <c r="EZ17" s="258"/>
      <c r="FA17" s="258"/>
      <c r="FB17" s="258"/>
      <c r="FC17" s="258"/>
      <c r="FD17" s="258"/>
      <c r="FE17" s="258"/>
      <c r="FF17" s="258"/>
      <c r="FG17" s="258"/>
      <c r="FH17" s="258"/>
      <c r="FI17" s="258"/>
      <c r="FJ17" s="258"/>
      <c r="FK17" s="258"/>
      <c r="FL17" s="258"/>
      <c r="FM17" s="258"/>
      <c r="FN17" s="258"/>
      <c r="FO17" s="258"/>
      <c r="FP17" s="258"/>
      <c r="FQ17" s="258"/>
      <c r="FR17" s="258"/>
      <c r="FS17" s="258"/>
      <c r="FT17" s="258"/>
      <c r="FU17" s="258"/>
      <c r="FV17" s="258"/>
      <c r="FW17" s="258"/>
      <c r="FX17" s="258"/>
      <c r="FY17" s="258"/>
      <c r="FZ17" s="258"/>
      <c r="GA17" s="258"/>
      <c r="GB17" s="258"/>
      <c r="GC17" s="258"/>
      <c r="GD17" s="258"/>
      <c r="GE17" s="258"/>
      <c r="GF17" s="258"/>
      <c r="GG17" s="258"/>
      <c r="GH17" s="258"/>
      <c r="GI17" s="258"/>
      <c r="GJ17" s="258"/>
      <c r="GK17" s="258"/>
      <c r="GL17" s="258"/>
      <c r="GM17" s="258"/>
      <c r="GN17" s="258"/>
      <c r="GO17" s="258"/>
      <c r="GP17" s="258"/>
      <c r="GQ17" s="258"/>
      <c r="GR17" s="258"/>
      <c r="GS17" s="258"/>
      <c r="GT17" s="258"/>
      <c r="GU17" s="258"/>
      <c r="GV17" s="258"/>
      <c r="GW17" s="258"/>
      <c r="GX17" s="258"/>
      <c r="GY17" s="258"/>
      <c r="GZ17" s="258"/>
      <c r="HA17" s="258"/>
      <c r="HB17" s="258"/>
      <c r="HC17" s="258"/>
      <c r="HD17" s="258"/>
      <c r="HE17" s="258"/>
      <c r="HF17" s="258"/>
      <c r="HG17" s="258"/>
      <c r="HH17" s="258"/>
      <c r="HI17" s="258"/>
      <c r="HJ17" s="258"/>
      <c r="HK17" s="258"/>
      <c r="HL17" s="258"/>
      <c r="HM17" s="258"/>
      <c r="HN17" s="258"/>
      <c r="HO17" s="258"/>
      <c r="HP17" s="258"/>
      <c r="HQ17" s="258"/>
      <c r="HR17" s="258"/>
      <c r="HS17" s="258"/>
      <c r="HT17" s="258"/>
      <c r="HU17" s="258"/>
      <c r="HV17" s="258"/>
      <c r="HW17" s="258"/>
      <c r="HX17" s="258"/>
      <c r="HY17" s="258"/>
      <c r="HZ17" s="258"/>
      <c r="IA17" s="258"/>
      <c r="IB17" s="258"/>
      <c r="IC17" s="258"/>
      <c r="ID17" s="258"/>
      <c r="IE17" s="258"/>
      <c r="IF17" s="258"/>
      <c r="IG17" s="258"/>
      <c r="IH17" s="258"/>
      <c r="II17" s="258"/>
      <c r="IJ17" s="258"/>
      <c r="IK17" s="258"/>
      <c r="IL17" s="258"/>
      <c r="IM17" s="258"/>
      <c r="IN17" s="258"/>
      <c r="IO17" s="258"/>
      <c r="IP17" s="258"/>
      <c r="IQ17" s="258"/>
      <c r="IR17" s="258"/>
      <c r="IS17" s="258"/>
      <c r="IT17" s="258"/>
      <c r="IU17" s="258"/>
      <c r="IV17" s="258"/>
      <c r="IW17" s="258"/>
    </row>
    <row r="18" spans="1:257" s="259" customFormat="1" ht="18" customHeight="1">
      <c r="A18" s="205" t="s">
        <v>1267</v>
      </c>
      <c r="B18" s="206">
        <v>15</v>
      </c>
      <c r="C18" s="260" t="s">
        <v>1268</v>
      </c>
      <c r="D18" s="233" t="s">
        <v>42</v>
      </c>
      <c r="E18" s="260" t="s">
        <v>1314</v>
      </c>
      <c r="F18" s="260" t="s">
        <v>39</v>
      </c>
      <c r="G18" s="250" t="s">
        <v>1319</v>
      </c>
      <c r="H18" s="250" t="s">
        <v>1320</v>
      </c>
      <c r="I18" s="250" t="s">
        <v>1321</v>
      </c>
      <c r="J18" s="333"/>
      <c r="K18" s="334" t="s">
        <v>1322</v>
      </c>
      <c r="L18" s="250"/>
      <c r="M18" s="250">
        <v>35.46</v>
      </c>
      <c r="N18" s="250"/>
      <c r="O18" s="250">
        <v>39.6</v>
      </c>
      <c r="P18" s="270">
        <v>23.9</v>
      </c>
      <c r="Q18" s="250">
        <v>23.76</v>
      </c>
      <c r="R18" s="250"/>
      <c r="S18" s="250"/>
      <c r="T18" s="250">
        <v>47.52</v>
      </c>
      <c r="U18" s="251"/>
      <c r="V18" s="251"/>
      <c r="W18" s="250">
        <f t="shared" si="0"/>
        <v>14.223046000000004</v>
      </c>
      <c r="X18" s="250"/>
      <c r="Y18" s="252"/>
      <c r="Z18" s="252"/>
      <c r="AA18" s="255"/>
      <c r="AB18" s="255"/>
      <c r="AC18" s="255"/>
      <c r="AD18" s="255"/>
      <c r="AE18" s="256"/>
      <c r="AF18" s="257"/>
      <c r="AG18" s="257"/>
      <c r="AH18" s="257"/>
      <c r="AI18" s="257"/>
      <c r="AJ18" s="257"/>
      <c r="AK18" s="258"/>
      <c r="AL18" s="258"/>
      <c r="AM18" s="258"/>
      <c r="AN18" s="258"/>
      <c r="AO18" s="258"/>
      <c r="AP18" s="258"/>
      <c r="AQ18" s="258"/>
      <c r="AR18" s="258"/>
      <c r="AS18" s="258"/>
      <c r="AT18" s="258"/>
      <c r="AU18" s="258"/>
      <c r="AV18" s="258"/>
      <c r="AW18" s="258"/>
      <c r="AX18" s="258"/>
      <c r="AY18" s="258"/>
      <c r="AZ18" s="258"/>
      <c r="BA18" s="258"/>
      <c r="BB18" s="258"/>
      <c r="BC18" s="258"/>
      <c r="BD18" s="258"/>
      <c r="BE18" s="258"/>
      <c r="BF18" s="258"/>
      <c r="BG18" s="258"/>
      <c r="BH18" s="258"/>
      <c r="BI18" s="258"/>
      <c r="BJ18" s="258"/>
      <c r="BK18" s="258"/>
      <c r="BL18" s="258"/>
      <c r="BM18" s="258"/>
      <c r="BN18" s="258"/>
      <c r="BO18" s="258"/>
      <c r="BP18" s="258"/>
      <c r="BQ18" s="258"/>
      <c r="BR18" s="258"/>
      <c r="BS18" s="258"/>
      <c r="BT18" s="258"/>
      <c r="BU18" s="258"/>
      <c r="BV18" s="258"/>
      <c r="BW18" s="258"/>
      <c r="BX18" s="258"/>
      <c r="BY18" s="258"/>
      <c r="BZ18" s="258"/>
      <c r="CA18" s="258"/>
      <c r="CB18" s="258"/>
      <c r="CC18" s="258"/>
      <c r="CD18" s="258"/>
      <c r="CE18" s="258"/>
      <c r="CF18" s="258"/>
      <c r="CG18" s="258"/>
      <c r="CH18" s="258"/>
      <c r="CI18" s="258"/>
      <c r="CJ18" s="258"/>
      <c r="CK18" s="258"/>
      <c r="CL18" s="258"/>
      <c r="CM18" s="258"/>
      <c r="CN18" s="258"/>
      <c r="CO18" s="258"/>
      <c r="CP18" s="258"/>
      <c r="CQ18" s="258"/>
      <c r="CR18" s="258"/>
      <c r="CS18" s="258"/>
      <c r="CT18" s="258"/>
      <c r="CU18" s="258"/>
      <c r="CV18" s="258"/>
      <c r="CW18" s="258"/>
      <c r="CX18" s="258"/>
      <c r="CY18" s="258"/>
      <c r="CZ18" s="258"/>
      <c r="DA18" s="258"/>
      <c r="DB18" s="258"/>
      <c r="DC18" s="258"/>
      <c r="DD18" s="258"/>
      <c r="DE18" s="258"/>
      <c r="DF18" s="258"/>
      <c r="DG18" s="258"/>
      <c r="DH18" s="258"/>
      <c r="DI18" s="258"/>
      <c r="DJ18" s="258"/>
      <c r="DK18" s="258"/>
      <c r="DL18" s="258"/>
      <c r="DM18" s="258"/>
      <c r="DN18" s="258"/>
      <c r="DO18" s="258"/>
      <c r="DP18" s="258"/>
      <c r="DQ18" s="258"/>
      <c r="DR18" s="258"/>
      <c r="DS18" s="258"/>
      <c r="DT18" s="258"/>
      <c r="DU18" s="258"/>
      <c r="DV18" s="258"/>
      <c r="DW18" s="258"/>
      <c r="DX18" s="258"/>
      <c r="DY18" s="258"/>
      <c r="DZ18" s="258"/>
      <c r="EA18" s="258"/>
      <c r="EB18" s="258"/>
      <c r="EC18" s="258"/>
      <c r="ED18" s="258"/>
      <c r="EE18" s="258"/>
      <c r="EF18" s="258"/>
      <c r="EG18" s="258"/>
      <c r="EH18" s="258"/>
      <c r="EI18" s="258"/>
      <c r="EJ18" s="258"/>
      <c r="EK18" s="258"/>
      <c r="EL18" s="258"/>
      <c r="EM18" s="258"/>
      <c r="EN18" s="258"/>
      <c r="EO18" s="258"/>
      <c r="EP18" s="258"/>
      <c r="EQ18" s="258"/>
      <c r="ER18" s="258"/>
      <c r="ES18" s="258"/>
      <c r="ET18" s="258"/>
      <c r="EU18" s="258"/>
      <c r="EV18" s="258"/>
      <c r="EW18" s="258"/>
      <c r="EX18" s="258"/>
      <c r="EY18" s="258"/>
      <c r="EZ18" s="258"/>
      <c r="FA18" s="258"/>
      <c r="FB18" s="258"/>
      <c r="FC18" s="258"/>
      <c r="FD18" s="258"/>
      <c r="FE18" s="258"/>
      <c r="FF18" s="258"/>
      <c r="FG18" s="258"/>
      <c r="FH18" s="258"/>
      <c r="FI18" s="258"/>
      <c r="FJ18" s="258"/>
      <c r="FK18" s="258"/>
      <c r="FL18" s="258"/>
      <c r="FM18" s="258"/>
      <c r="FN18" s="258"/>
      <c r="FO18" s="258"/>
      <c r="FP18" s="258"/>
      <c r="FQ18" s="258"/>
      <c r="FR18" s="258"/>
      <c r="FS18" s="258"/>
      <c r="FT18" s="258"/>
      <c r="FU18" s="258"/>
      <c r="FV18" s="258"/>
      <c r="FW18" s="258"/>
      <c r="FX18" s="258"/>
      <c r="FY18" s="258"/>
      <c r="FZ18" s="258"/>
      <c r="GA18" s="258"/>
      <c r="GB18" s="258"/>
      <c r="GC18" s="258"/>
      <c r="GD18" s="258"/>
      <c r="GE18" s="258"/>
      <c r="GF18" s="258"/>
      <c r="GG18" s="258"/>
      <c r="GH18" s="258"/>
      <c r="GI18" s="258"/>
      <c r="GJ18" s="258"/>
      <c r="GK18" s="258"/>
      <c r="GL18" s="258"/>
      <c r="GM18" s="258"/>
      <c r="GN18" s="258"/>
      <c r="GO18" s="258"/>
      <c r="GP18" s="258"/>
      <c r="GQ18" s="258"/>
      <c r="GR18" s="258"/>
      <c r="GS18" s="258"/>
      <c r="GT18" s="258"/>
      <c r="GU18" s="258"/>
      <c r="GV18" s="258"/>
      <c r="GW18" s="258"/>
      <c r="GX18" s="258"/>
      <c r="GY18" s="258"/>
      <c r="GZ18" s="258"/>
      <c r="HA18" s="258"/>
      <c r="HB18" s="258"/>
      <c r="HC18" s="258"/>
      <c r="HD18" s="258"/>
      <c r="HE18" s="258"/>
      <c r="HF18" s="258"/>
      <c r="HG18" s="258"/>
      <c r="HH18" s="258"/>
      <c r="HI18" s="258"/>
      <c r="HJ18" s="258"/>
      <c r="HK18" s="258"/>
      <c r="HL18" s="258"/>
      <c r="HM18" s="258"/>
      <c r="HN18" s="258"/>
      <c r="HO18" s="258"/>
      <c r="HP18" s="258"/>
      <c r="HQ18" s="258"/>
      <c r="HR18" s="258"/>
      <c r="HS18" s="258"/>
      <c r="HT18" s="258"/>
      <c r="HU18" s="258"/>
      <c r="HV18" s="258"/>
      <c r="HW18" s="258"/>
      <c r="HX18" s="258"/>
      <c r="HY18" s="258"/>
      <c r="HZ18" s="258"/>
      <c r="IA18" s="258"/>
      <c r="IB18" s="258"/>
      <c r="IC18" s="258"/>
      <c r="ID18" s="258"/>
      <c r="IE18" s="258"/>
      <c r="IF18" s="258"/>
      <c r="IG18" s="258"/>
      <c r="IH18" s="258"/>
      <c r="II18" s="258"/>
      <c r="IJ18" s="258"/>
      <c r="IK18" s="258"/>
      <c r="IL18" s="258"/>
      <c r="IM18" s="258"/>
      <c r="IN18" s="258"/>
      <c r="IO18" s="258"/>
      <c r="IP18" s="258"/>
      <c r="IQ18" s="258"/>
      <c r="IR18" s="258"/>
      <c r="IS18" s="258"/>
      <c r="IT18" s="258"/>
      <c r="IU18" s="258"/>
      <c r="IV18" s="258"/>
      <c r="IW18" s="258"/>
    </row>
    <row r="19" spans="1:257" s="259" customFormat="1" ht="18" customHeight="1">
      <c r="A19" s="205" t="s">
        <v>1267</v>
      </c>
      <c r="B19" s="206">
        <v>16</v>
      </c>
      <c r="C19" s="260" t="s">
        <v>1268</v>
      </c>
      <c r="D19" s="233" t="s">
        <v>42</v>
      </c>
      <c r="E19" s="260" t="s">
        <v>1323</v>
      </c>
      <c r="F19" s="260" t="s">
        <v>39</v>
      </c>
      <c r="G19" s="250" t="s">
        <v>1324</v>
      </c>
      <c r="H19" s="250" t="s">
        <v>1325</v>
      </c>
      <c r="I19" s="250" t="s">
        <v>1326</v>
      </c>
      <c r="J19" s="335"/>
      <c r="K19" s="334">
        <v>56.8</v>
      </c>
      <c r="L19" s="250"/>
      <c r="M19" s="250">
        <v>14.5</v>
      </c>
      <c r="N19" s="250"/>
      <c r="O19" s="250">
        <v>19</v>
      </c>
      <c r="P19" s="270">
        <v>12.9</v>
      </c>
      <c r="Q19" s="250">
        <v>11.4</v>
      </c>
      <c r="R19" s="250"/>
      <c r="S19" s="250"/>
      <c r="T19" s="250">
        <v>22.8</v>
      </c>
      <c r="U19" s="251"/>
      <c r="V19" s="251"/>
      <c r="W19" s="250">
        <f t="shared" si="0"/>
        <v>2.6889499999999984</v>
      </c>
      <c r="X19" s="250"/>
      <c r="Y19" s="252"/>
      <c r="Z19" s="252"/>
      <c r="AA19" s="255"/>
      <c r="AB19" s="255"/>
      <c r="AC19" s="255"/>
      <c r="AD19" s="255"/>
      <c r="AE19" s="256"/>
      <c r="AF19" s="257"/>
      <c r="AG19" s="257"/>
      <c r="AH19" s="257"/>
      <c r="AI19" s="257"/>
      <c r="AJ19" s="257"/>
      <c r="AK19" s="258"/>
      <c r="AL19" s="258"/>
      <c r="AM19" s="258"/>
      <c r="AN19" s="258"/>
      <c r="AO19" s="258"/>
      <c r="AP19" s="258"/>
      <c r="AQ19" s="258"/>
      <c r="AR19" s="258"/>
      <c r="AS19" s="258"/>
      <c r="AT19" s="258"/>
      <c r="AU19" s="258"/>
      <c r="AV19" s="258"/>
      <c r="AW19" s="258"/>
      <c r="AX19" s="258"/>
      <c r="AY19" s="258"/>
      <c r="AZ19" s="258"/>
      <c r="BA19" s="258"/>
      <c r="BB19" s="258"/>
      <c r="BC19" s="258"/>
      <c r="BD19" s="258"/>
      <c r="BE19" s="258"/>
      <c r="BF19" s="258"/>
      <c r="BG19" s="258"/>
      <c r="BH19" s="258"/>
      <c r="BI19" s="258"/>
      <c r="BJ19" s="258"/>
      <c r="BK19" s="258"/>
      <c r="BL19" s="258"/>
      <c r="BM19" s="258"/>
      <c r="BN19" s="258"/>
      <c r="BO19" s="258"/>
      <c r="BP19" s="258"/>
      <c r="BQ19" s="258"/>
      <c r="BR19" s="258"/>
      <c r="BS19" s="258"/>
      <c r="BT19" s="258"/>
      <c r="BU19" s="258"/>
      <c r="BV19" s="258"/>
      <c r="BW19" s="258"/>
      <c r="BX19" s="258"/>
      <c r="BY19" s="258"/>
      <c r="BZ19" s="258"/>
      <c r="CA19" s="258"/>
      <c r="CB19" s="258"/>
      <c r="CC19" s="258"/>
      <c r="CD19" s="258"/>
      <c r="CE19" s="258"/>
      <c r="CF19" s="258"/>
      <c r="CG19" s="258"/>
      <c r="CH19" s="258"/>
      <c r="CI19" s="258"/>
      <c r="CJ19" s="258"/>
      <c r="CK19" s="258"/>
      <c r="CL19" s="258"/>
      <c r="CM19" s="258"/>
      <c r="CN19" s="258"/>
      <c r="CO19" s="258"/>
      <c r="CP19" s="258"/>
      <c r="CQ19" s="258"/>
      <c r="CR19" s="258"/>
      <c r="CS19" s="258"/>
      <c r="CT19" s="258"/>
      <c r="CU19" s="258"/>
      <c r="CV19" s="258"/>
      <c r="CW19" s="258"/>
      <c r="CX19" s="258"/>
      <c r="CY19" s="258"/>
      <c r="CZ19" s="258"/>
      <c r="DA19" s="258"/>
      <c r="DB19" s="258"/>
      <c r="DC19" s="258"/>
      <c r="DD19" s="258"/>
      <c r="DE19" s="258"/>
      <c r="DF19" s="258"/>
      <c r="DG19" s="258"/>
      <c r="DH19" s="258"/>
      <c r="DI19" s="258"/>
      <c r="DJ19" s="258"/>
      <c r="DK19" s="258"/>
      <c r="DL19" s="258"/>
      <c r="DM19" s="258"/>
      <c r="DN19" s="258"/>
      <c r="DO19" s="258"/>
      <c r="DP19" s="258"/>
      <c r="DQ19" s="258"/>
      <c r="DR19" s="258"/>
      <c r="DS19" s="258"/>
      <c r="DT19" s="258"/>
      <c r="DU19" s="258"/>
      <c r="DV19" s="258"/>
      <c r="DW19" s="258"/>
      <c r="DX19" s="258"/>
      <c r="DY19" s="258"/>
      <c r="DZ19" s="258"/>
      <c r="EA19" s="258"/>
      <c r="EB19" s="258"/>
      <c r="EC19" s="258"/>
      <c r="ED19" s="258"/>
      <c r="EE19" s="258"/>
      <c r="EF19" s="258"/>
      <c r="EG19" s="258"/>
      <c r="EH19" s="258"/>
      <c r="EI19" s="258"/>
      <c r="EJ19" s="258"/>
      <c r="EK19" s="258"/>
      <c r="EL19" s="258"/>
      <c r="EM19" s="258"/>
      <c r="EN19" s="258"/>
      <c r="EO19" s="258"/>
      <c r="EP19" s="258"/>
      <c r="EQ19" s="258"/>
      <c r="ER19" s="258"/>
      <c r="ES19" s="258"/>
      <c r="ET19" s="258"/>
      <c r="EU19" s="258"/>
      <c r="EV19" s="258"/>
      <c r="EW19" s="258"/>
      <c r="EX19" s="258"/>
      <c r="EY19" s="258"/>
      <c r="EZ19" s="258"/>
      <c r="FA19" s="258"/>
      <c r="FB19" s="258"/>
      <c r="FC19" s="258"/>
      <c r="FD19" s="258"/>
      <c r="FE19" s="258"/>
      <c r="FF19" s="258"/>
      <c r="FG19" s="258"/>
      <c r="FH19" s="258"/>
      <c r="FI19" s="258"/>
      <c r="FJ19" s="258"/>
      <c r="FK19" s="258"/>
      <c r="FL19" s="258"/>
      <c r="FM19" s="258"/>
      <c r="FN19" s="258"/>
      <c r="FO19" s="258"/>
      <c r="FP19" s="258"/>
      <c r="FQ19" s="258"/>
      <c r="FR19" s="258"/>
      <c r="FS19" s="258"/>
      <c r="FT19" s="258"/>
      <c r="FU19" s="258"/>
      <c r="FV19" s="258"/>
      <c r="FW19" s="258"/>
      <c r="FX19" s="258"/>
      <c r="FY19" s="258"/>
      <c r="FZ19" s="258"/>
      <c r="GA19" s="258"/>
      <c r="GB19" s="258"/>
      <c r="GC19" s="258"/>
      <c r="GD19" s="258"/>
      <c r="GE19" s="258"/>
      <c r="GF19" s="258"/>
      <c r="GG19" s="258"/>
      <c r="GH19" s="258"/>
      <c r="GI19" s="258"/>
      <c r="GJ19" s="258"/>
      <c r="GK19" s="258"/>
      <c r="GL19" s="258"/>
      <c r="GM19" s="258"/>
      <c r="GN19" s="258"/>
      <c r="GO19" s="258"/>
      <c r="GP19" s="258"/>
      <c r="GQ19" s="258"/>
      <c r="GR19" s="258"/>
      <c r="GS19" s="258"/>
      <c r="GT19" s="258"/>
      <c r="GU19" s="258"/>
      <c r="GV19" s="258"/>
      <c r="GW19" s="258"/>
      <c r="GX19" s="258"/>
      <c r="GY19" s="258"/>
      <c r="GZ19" s="258"/>
      <c r="HA19" s="258"/>
      <c r="HB19" s="258"/>
      <c r="HC19" s="258"/>
      <c r="HD19" s="258"/>
      <c r="HE19" s="258"/>
      <c r="HF19" s="258"/>
      <c r="HG19" s="258"/>
      <c r="HH19" s="258"/>
      <c r="HI19" s="258"/>
      <c r="HJ19" s="258"/>
      <c r="HK19" s="258"/>
      <c r="HL19" s="258"/>
      <c r="HM19" s="258"/>
      <c r="HN19" s="258"/>
      <c r="HO19" s="258"/>
      <c r="HP19" s="258"/>
      <c r="HQ19" s="258"/>
      <c r="HR19" s="258"/>
      <c r="HS19" s="258"/>
      <c r="HT19" s="258"/>
      <c r="HU19" s="258"/>
      <c r="HV19" s="258"/>
      <c r="HW19" s="258"/>
      <c r="HX19" s="258"/>
      <c r="HY19" s="258"/>
      <c r="HZ19" s="258"/>
      <c r="IA19" s="258"/>
      <c r="IB19" s="258"/>
      <c r="IC19" s="258"/>
      <c r="ID19" s="258"/>
      <c r="IE19" s="258"/>
      <c r="IF19" s="258"/>
      <c r="IG19" s="258"/>
      <c r="IH19" s="258"/>
      <c r="II19" s="258"/>
      <c r="IJ19" s="258"/>
      <c r="IK19" s="258"/>
      <c r="IL19" s="258"/>
      <c r="IM19" s="258"/>
      <c r="IN19" s="258"/>
      <c r="IO19" s="258"/>
      <c r="IP19" s="258"/>
      <c r="IQ19" s="258"/>
      <c r="IR19" s="258"/>
      <c r="IS19" s="258"/>
      <c r="IT19" s="258"/>
      <c r="IU19" s="258"/>
      <c r="IV19" s="258"/>
      <c r="IW19" s="258"/>
    </row>
    <row r="20" spans="1:257" s="277" customFormat="1" ht="62.25">
      <c r="A20" s="183" t="s">
        <v>959</v>
      </c>
      <c r="B20" s="315">
        <v>17</v>
      </c>
      <c r="C20" s="316" t="s">
        <v>1327</v>
      </c>
      <c r="D20" s="336" t="s">
        <v>1328</v>
      </c>
      <c r="E20" s="316" t="s">
        <v>1329</v>
      </c>
      <c r="F20" s="316" t="s">
        <v>1204</v>
      </c>
      <c r="G20" s="316" t="s">
        <v>1330</v>
      </c>
      <c r="H20" s="316" t="s">
        <v>1331</v>
      </c>
      <c r="I20" s="316" t="s">
        <v>1332</v>
      </c>
      <c r="J20" s="316"/>
      <c r="K20" s="337">
        <v>108</v>
      </c>
      <c r="L20" s="316"/>
      <c r="M20" s="316">
        <v>20</v>
      </c>
      <c r="N20" s="316"/>
      <c r="O20" s="316">
        <v>21.7</v>
      </c>
      <c r="P20" s="316">
        <v>14.9</v>
      </c>
      <c r="Q20" s="316">
        <v>14</v>
      </c>
      <c r="R20" s="316"/>
      <c r="S20" s="316">
        <v>29.9</v>
      </c>
      <c r="T20" s="316">
        <v>28</v>
      </c>
      <c r="U20" s="338"/>
      <c r="V20" s="338"/>
      <c r="W20" s="250">
        <f t="shared" si="0"/>
        <v>6.6019999999999985</v>
      </c>
      <c r="X20" s="316"/>
      <c r="Y20" s="316"/>
      <c r="Z20" s="316"/>
      <c r="AA20" s="316"/>
      <c r="AB20" s="316"/>
      <c r="AC20" s="316"/>
      <c r="AD20" s="316"/>
      <c r="AE20" s="339"/>
      <c r="AF20" s="340"/>
      <c r="AG20" s="340"/>
      <c r="AH20" s="340"/>
      <c r="AI20" s="340"/>
      <c r="AJ20" s="340"/>
      <c r="AK20" s="319"/>
      <c r="AL20" s="319"/>
      <c r="AM20" s="319"/>
      <c r="AN20" s="319"/>
      <c r="AO20" s="319"/>
      <c r="AP20" s="319"/>
      <c r="AQ20" s="319"/>
      <c r="AR20" s="319"/>
      <c r="AS20" s="319"/>
      <c r="AT20" s="319"/>
      <c r="AU20" s="319"/>
      <c r="AV20" s="319"/>
      <c r="AW20" s="319"/>
      <c r="AX20" s="319"/>
      <c r="AY20" s="319"/>
      <c r="AZ20" s="319"/>
      <c r="BA20" s="319"/>
      <c r="BB20" s="319"/>
      <c r="BC20" s="319"/>
      <c r="BD20" s="319"/>
      <c r="BE20" s="319"/>
      <c r="BF20" s="319"/>
      <c r="BG20" s="319"/>
      <c r="BH20" s="319"/>
      <c r="BI20" s="319"/>
      <c r="BJ20" s="319"/>
      <c r="BK20" s="319"/>
      <c r="BL20" s="319"/>
      <c r="BM20" s="319"/>
      <c r="BN20" s="319"/>
      <c r="BO20" s="319"/>
      <c r="BP20" s="319"/>
      <c r="BQ20" s="319"/>
      <c r="BR20" s="319"/>
      <c r="BS20" s="319"/>
      <c r="BT20" s="319"/>
      <c r="BU20" s="319"/>
      <c r="BV20" s="319"/>
      <c r="BW20" s="319"/>
      <c r="BX20" s="319"/>
      <c r="BY20" s="319"/>
      <c r="BZ20" s="319"/>
      <c r="CA20" s="319"/>
      <c r="CB20" s="319"/>
      <c r="CC20" s="319"/>
      <c r="CD20" s="319"/>
      <c r="CE20" s="319"/>
      <c r="CF20" s="319"/>
      <c r="CG20" s="319"/>
      <c r="CH20" s="319"/>
      <c r="CI20" s="319"/>
      <c r="CJ20" s="319"/>
      <c r="CK20" s="319"/>
      <c r="CL20" s="319"/>
      <c r="CM20" s="319"/>
      <c r="CN20" s="319"/>
      <c r="CO20" s="319"/>
      <c r="CP20" s="319"/>
      <c r="CQ20" s="319"/>
      <c r="CR20" s="319"/>
      <c r="CS20" s="319"/>
      <c r="CT20" s="319"/>
      <c r="CU20" s="319"/>
      <c r="CV20" s="319"/>
      <c r="CW20" s="319"/>
      <c r="CX20" s="319"/>
      <c r="CY20" s="319"/>
      <c r="CZ20" s="319"/>
      <c r="DA20" s="319"/>
      <c r="DB20" s="319"/>
      <c r="DC20" s="319"/>
      <c r="DD20" s="319"/>
      <c r="DE20" s="319"/>
      <c r="DF20" s="319"/>
      <c r="DG20" s="319"/>
      <c r="DH20" s="319"/>
      <c r="DI20" s="319"/>
      <c r="DJ20" s="319"/>
      <c r="DK20" s="319"/>
      <c r="DL20" s="319"/>
      <c r="DM20" s="319"/>
      <c r="DN20" s="319"/>
      <c r="DO20" s="319"/>
      <c r="DP20" s="319"/>
      <c r="DQ20" s="319"/>
      <c r="DR20" s="319"/>
      <c r="DS20" s="319"/>
      <c r="DT20" s="319"/>
      <c r="DU20" s="319"/>
      <c r="DV20" s="319"/>
      <c r="DW20" s="319"/>
      <c r="DX20" s="319"/>
      <c r="DY20" s="319"/>
      <c r="DZ20" s="319"/>
      <c r="EA20" s="319"/>
      <c r="EB20" s="319"/>
      <c r="EC20" s="319"/>
      <c r="ED20" s="319"/>
      <c r="EE20" s="319"/>
      <c r="EF20" s="319"/>
      <c r="EG20" s="319"/>
      <c r="EH20" s="319"/>
      <c r="EI20" s="319"/>
      <c r="EJ20" s="319"/>
      <c r="EK20" s="319"/>
      <c r="EL20" s="319"/>
      <c r="EM20" s="319"/>
      <c r="EN20" s="319"/>
      <c r="EO20" s="319"/>
      <c r="EP20" s="319"/>
      <c r="EQ20" s="319"/>
      <c r="ER20" s="319"/>
      <c r="ES20" s="319"/>
      <c r="ET20" s="319"/>
      <c r="EU20" s="319"/>
      <c r="EV20" s="319"/>
      <c r="EW20" s="319"/>
      <c r="EX20" s="319"/>
      <c r="EY20" s="319"/>
      <c r="EZ20" s="319"/>
      <c r="FA20" s="319"/>
      <c r="FB20" s="319"/>
      <c r="FC20" s="319"/>
      <c r="FD20" s="319"/>
      <c r="FE20" s="319"/>
      <c r="FF20" s="319"/>
      <c r="FG20" s="319"/>
      <c r="FH20" s="319"/>
      <c r="FI20" s="319"/>
      <c r="FJ20" s="319"/>
      <c r="FK20" s="319"/>
      <c r="FL20" s="319"/>
      <c r="FM20" s="319"/>
      <c r="FN20" s="319"/>
      <c r="FO20" s="319"/>
      <c r="FP20" s="319"/>
      <c r="FQ20" s="319"/>
      <c r="FR20" s="319"/>
      <c r="FS20" s="319"/>
      <c r="FT20" s="319"/>
      <c r="FU20" s="319"/>
      <c r="FV20" s="319"/>
      <c r="FW20" s="319"/>
      <c r="FX20" s="319"/>
      <c r="FY20" s="319"/>
      <c r="FZ20" s="319"/>
      <c r="GA20" s="319"/>
      <c r="GB20" s="319"/>
      <c r="GC20" s="319"/>
      <c r="GD20" s="319"/>
      <c r="GE20" s="319"/>
      <c r="GF20" s="319"/>
      <c r="GG20" s="319"/>
      <c r="GH20" s="319"/>
      <c r="GI20" s="319"/>
      <c r="GJ20" s="319"/>
      <c r="GK20" s="319"/>
      <c r="GL20" s="319"/>
      <c r="GM20" s="319"/>
      <c r="GN20" s="319"/>
      <c r="GO20" s="319"/>
      <c r="GP20" s="319"/>
      <c r="GQ20" s="319"/>
      <c r="GR20" s="319"/>
      <c r="GS20" s="319"/>
      <c r="GT20" s="319"/>
      <c r="GU20" s="319"/>
      <c r="GV20" s="319"/>
      <c r="GW20" s="319"/>
      <c r="GX20" s="319"/>
      <c r="GY20" s="319"/>
      <c r="GZ20" s="319"/>
      <c r="HA20" s="319"/>
      <c r="HB20" s="319"/>
      <c r="HC20" s="319"/>
      <c r="HD20" s="319"/>
      <c r="HE20" s="319"/>
      <c r="HF20" s="319"/>
      <c r="HG20" s="319"/>
      <c r="HH20" s="319"/>
      <c r="HI20" s="319"/>
      <c r="HJ20" s="319"/>
      <c r="HK20" s="319"/>
      <c r="HL20" s="319"/>
      <c r="HM20" s="319"/>
      <c r="HN20" s="319"/>
      <c r="HO20" s="319"/>
      <c r="HP20" s="319"/>
      <c r="HQ20" s="319"/>
      <c r="HR20" s="319"/>
      <c r="HS20" s="319"/>
      <c r="HT20" s="319"/>
      <c r="HU20" s="319"/>
      <c r="HV20" s="319"/>
      <c r="HW20" s="319"/>
      <c r="HX20" s="319"/>
      <c r="HY20" s="319"/>
      <c r="HZ20" s="319"/>
      <c r="IA20" s="319"/>
      <c r="IB20" s="319"/>
      <c r="IC20" s="319"/>
      <c r="ID20" s="319"/>
      <c r="IE20" s="319"/>
      <c r="IF20" s="319"/>
      <c r="IG20" s="319"/>
      <c r="IH20" s="319"/>
      <c r="II20" s="319"/>
      <c r="IJ20" s="319"/>
      <c r="IK20" s="319"/>
      <c r="IL20" s="319"/>
      <c r="IM20" s="319"/>
      <c r="IN20" s="319"/>
      <c r="IO20" s="319"/>
      <c r="IP20" s="319"/>
      <c r="IQ20" s="319"/>
      <c r="IR20" s="319"/>
      <c r="IS20" s="319"/>
      <c r="IT20" s="319"/>
      <c r="IU20" s="319"/>
      <c r="IV20" s="319"/>
      <c r="IW20" s="319"/>
    </row>
    <row r="21" spans="1:257" s="277" customFormat="1" ht="51">
      <c r="A21" s="183" t="s">
        <v>959</v>
      </c>
      <c r="B21" s="315">
        <v>18</v>
      </c>
      <c r="C21" s="316" t="s">
        <v>1327</v>
      </c>
      <c r="D21" s="336" t="s">
        <v>1328</v>
      </c>
      <c r="E21" s="316" t="s">
        <v>1333</v>
      </c>
      <c r="F21" s="316" t="s">
        <v>1204</v>
      </c>
      <c r="G21" s="316" t="s">
        <v>1334</v>
      </c>
      <c r="H21" s="316" t="s">
        <v>1299</v>
      </c>
      <c r="I21" s="316" t="s">
        <v>1335</v>
      </c>
      <c r="K21" s="337">
        <v>60</v>
      </c>
      <c r="L21" s="316"/>
      <c r="M21" s="316">
        <v>10.47</v>
      </c>
      <c r="N21" s="316"/>
      <c r="O21" s="316">
        <v>11.4</v>
      </c>
      <c r="P21" s="316">
        <v>7.9</v>
      </c>
      <c r="Q21" s="316">
        <v>6.5</v>
      </c>
      <c r="R21" s="316"/>
      <c r="S21" s="316"/>
      <c r="T21" s="316">
        <v>13</v>
      </c>
      <c r="U21" s="338"/>
      <c r="V21" s="338"/>
      <c r="W21" s="250">
        <f t="shared" si="0"/>
        <v>3.3562969999999996</v>
      </c>
      <c r="X21" s="316"/>
      <c r="Y21" s="316"/>
      <c r="Z21" s="316"/>
      <c r="AA21" s="316"/>
      <c r="AB21" s="316"/>
      <c r="AC21" s="316"/>
      <c r="AD21" s="316"/>
      <c r="AE21" s="339"/>
      <c r="AF21" s="340"/>
      <c r="AG21" s="340"/>
      <c r="AH21" s="340"/>
      <c r="AI21" s="340"/>
      <c r="AJ21" s="340"/>
      <c r="AK21" s="319"/>
      <c r="AL21" s="319"/>
      <c r="AM21" s="319"/>
      <c r="AN21" s="319"/>
      <c r="AO21" s="319"/>
      <c r="AP21" s="319"/>
      <c r="AQ21" s="319"/>
      <c r="AR21" s="319"/>
      <c r="AS21" s="319"/>
      <c r="AT21" s="319"/>
      <c r="AU21" s="319"/>
      <c r="AV21" s="319"/>
      <c r="AW21" s="319"/>
      <c r="AX21" s="319"/>
      <c r="AY21" s="319"/>
      <c r="AZ21" s="319"/>
      <c r="BA21" s="319"/>
      <c r="BB21" s="319"/>
      <c r="BC21" s="319"/>
      <c r="BD21" s="319"/>
      <c r="BE21" s="319"/>
      <c r="BF21" s="319"/>
      <c r="BG21" s="319"/>
      <c r="BH21" s="319"/>
      <c r="BI21" s="319"/>
      <c r="BJ21" s="319"/>
      <c r="BK21" s="319"/>
      <c r="BL21" s="319"/>
      <c r="BM21" s="319"/>
      <c r="BN21" s="319"/>
      <c r="BO21" s="319"/>
      <c r="BP21" s="319"/>
      <c r="BQ21" s="319"/>
      <c r="BR21" s="319"/>
      <c r="BS21" s="319"/>
      <c r="BT21" s="319"/>
      <c r="BU21" s="319"/>
      <c r="BV21" s="319"/>
      <c r="BW21" s="319"/>
      <c r="BX21" s="319"/>
      <c r="BY21" s="319"/>
      <c r="BZ21" s="319"/>
      <c r="CA21" s="319"/>
      <c r="CB21" s="319"/>
      <c r="CC21" s="319"/>
      <c r="CD21" s="319"/>
      <c r="CE21" s="319"/>
      <c r="CF21" s="319"/>
      <c r="CG21" s="319"/>
      <c r="CH21" s="319"/>
      <c r="CI21" s="319"/>
      <c r="CJ21" s="319"/>
      <c r="CK21" s="319"/>
      <c r="CL21" s="319"/>
      <c r="CM21" s="319"/>
      <c r="CN21" s="319"/>
      <c r="CO21" s="319"/>
      <c r="CP21" s="319"/>
      <c r="CQ21" s="319"/>
      <c r="CR21" s="319"/>
      <c r="CS21" s="319"/>
      <c r="CT21" s="319"/>
      <c r="CU21" s="319"/>
      <c r="CV21" s="319"/>
      <c r="CW21" s="319"/>
      <c r="CX21" s="319"/>
      <c r="CY21" s="319"/>
      <c r="CZ21" s="319"/>
      <c r="DA21" s="319"/>
      <c r="DB21" s="319"/>
      <c r="DC21" s="319"/>
      <c r="DD21" s="319"/>
      <c r="DE21" s="319"/>
      <c r="DF21" s="319"/>
      <c r="DG21" s="319"/>
      <c r="DH21" s="319"/>
      <c r="DI21" s="319"/>
      <c r="DJ21" s="319"/>
      <c r="DK21" s="319"/>
      <c r="DL21" s="319"/>
      <c r="DM21" s="319"/>
      <c r="DN21" s="319"/>
      <c r="DO21" s="319"/>
      <c r="DP21" s="319"/>
      <c r="DQ21" s="319"/>
      <c r="DR21" s="319"/>
      <c r="DS21" s="319"/>
      <c r="DT21" s="319"/>
      <c r="DU21" s="319"/>
      <c r="DV21" s="319"/>
      <c r="DW21" s="319"/>
      <c r="DX21" s="319"/>
      <c r="DY21" s="319"/>
      <c r="DZ21" s="319"/>
      <c r="EA21" s="319"/>
      <c r="EB21" s="319"/>
      <c r="EC21" s="319"/>
      <c r="ED21" s="319"/>
      <c r="EE21" s="319"/>
      <c r="EF21" s="319"/>
      <c r="EG21" s="319"/>
      <c r="EH21" s="319"/>
      <c r="EI21" s="319"/>
      <c r="EJ21" s="319"/>
      <c r="EK21" s="319"/>
      <c r="EL21" s="319"/>
      <c r="EM21" s="319"/>
      <c r="EN21" s="319"/>
      <c r="EO21" s="319"/>
      <c r="EP21" s="319"/>
      <c r="EQ21" s="319"/>
      <c r="ER21" s="319"/>
      <c r="ES21" s="319"/>
      <c r="ET21" s="319"/>
      <c r="EU21" s="319"/>
      <c r="EV21" s="319"/>
      <c r="EW21" s="319"/>
      <c r="EX21" s="319"/>
      <c r="EY21" s="319"/>
      <c r="EZ21" s="319"/>
      <c r="FA21" s="319"/>
      <c r="FB21" s="319"/>
      <c r="FC21" s="319"/>
      <c r="FD21" s="319"/>
      <c r="FE21" s="319"/>
      <c r="FF21" s="319"/>
      <c r="FG21" s="319"/>
      <c r="FH21" s="319"/>
      <c r="FI21" s="319"/>
      <c r="FJ21" s="319"/>
      <c r="FK21" s="319"/>
      <c r="FL21" s="319"/>
      <c r="FM21" s="319"/>
      <c r="FN21" s="319"/>
      <c r="FO21" s="319"/>
      <c r="FP21" s="319"/>
      <c r="FQ21" s="319"/>
      <c r="FR21" s="319"/>
      <c r="FS21" s="319"/>
      <c r="FT21" s="319"/>
      <c r="FU21" s="319"/>
      <c r="FV21" s="319"/>
      <c r="FW21" s="319"/>
      <c r="FX21" s="319"/>
      <c r="FY21" s="319"/>
      <c r="FZ21" s="319"/>
      <c r="GA21" s="319"/>
      <c r="GB21" s="319"/>
      <c r="GC21" s="319"/>
      <c r="GD21" s="319"/>
      <c r="GE21" s="319"/>
      <c r="GF21" s="319"/>
      <c r="GG21" s="319"/>
      <c r="GH21" s="319"/>
      <c r="GI21" s="319"/>
      <c r="GJ21" s="319"/>
      <c r="GK21" s="319"/>
      <c r="GL21" s="319"/>
      <c r="GM21" s="319"/>
      <c r="GN21" s="319"/>
      <c r="GO21" s="319"/>
      <c r="GP21" s="319"/>
      <c r="GQ21" s="319"/>
      <c r="GR21" s="319"/>
      <c r="GS21" s="319"/>
      <c r="GT21" s="319"/>
      <c r="GU21" s="319"/>
      <c r="GV21" s="319"/>
      <c r="GW21" s="319"/>
      <c r="GX21" s="319"/>
      <c r="GY21" s="319"/>
      <c r="GZ21" s="319"/>
      <c r="HA21" s="319"/>
      <c r="HB21" s="319"/>
      <c r="HC21" s="319"/>
      <c r="HD21" s="319"/>
      <c r="HE21" s="319"/>
      <c r="HF21" s="319"/>
      <c r="HG21" s="319"/>
      <c r="HH21" s="319"/>
      <c r="HI21" s="319"/>
      <c r="HJ21" s="319"/>
      <c r="HK21" s="319"/>
      <c r="HL21" s="319"/>
      <c r="HM21" s="319"/>
      <c r="HN21" s="319"/>
      <c r="HO21" s="319"/>
      <c r="HP21" s="319"/>
      <c r="HQ21" s="319"/>
      <c r="HR21" s="319"/>
      <c r="HS21" s="319"/>
      <c r="HT21" s="319"/>
      <c r="HU21" s="319"/>
      <c r="HV21" s="319"/>
      <c r="HW21" s="319"/>
      <c r="HX21" s="319"/>
      <c r="HY21" s="319"/>
      <c r="HZ21" s="319"/>
      <c r="IA21" s="319"/>
      <c r="IB21" s="319"/>
      <c r="IC21" s="319"/>
      <c r="ID21" s="319"/>
      <c r="IE21" s="319"/>
      <c r="IF21" s="319"/>
      <c r="IG21" s="319"/>
      <c r="IH21" s="319"/>
      <c r="II21" s="319"/>
      <c r="IJ21" s="319"/>
      <c r="IK21" s="319"/>
      <c r="IL21" s="319"/>
      <c r="IM21" s="319"/>
      <c r="IN21" s="319"/>
      <c r="IO21" s="319"/>
      <c r="IP21" s="319"/>
      <c r="IQ21" s="319"/>
      <c r="IR21" s="319"/>
      <c r="IS21" s="319"/>
      <c r="IT21" s="319"/>
      <c r="IU21" s="319"/>
      <c r="IV21" s="319"/>
      <c r="IW21" s="319"/>
    </row>
  </sheetData>
  <mergeCells count="24">
    <mergeCell ref="O2:P2"/>
    <mergeCell ref="A1:K1"/>
    <mergeCell ref="L1:Z1"/>
    <mergeCell ref="AA1:AC1"/>
    <mergeCell ref="AD1:AD3"/>
    <mergeCell ref="A2:A3"/>
    <mergeCell ref="B2:B3"/>
    <mergeCell ref="C2:C3"/>
    <mergeCell ref="D2:D3"/>
    <mergeCell ref="E2:E3"/>
    <mergeCell ref="G2:G3"/>
    <mergeCell ref="H2:H3"/>
    <mergeCell ref="I2:I3"/>
    <mergeCell ref="J2:J3"/>
    <mergeCell ref="K2:K3"/>
    <mergeCell ref="M2:N2"/>
    <mergeCell ref="AB2:AB3"/>
    <mergeCell ref="AC2:AC3"/>
    <mergeCell ref="Q2:R2"/>
    <mergeCell ref="S2:V2"/>
    <mergeCell ref="X2:X3"/>
    <mergeCell ref="Y2:Y3"/>
    <mergeCell ref="Z2:Z3"/>
    <mergeCell ref="AA2:AA3"/>
  </mergeCells>
  <phoneticPr fontId="1" type="noConversion"/>
  <pageMargins left="0.7" right="0.7" top="0.75" bottom="0.75" header="0.3" footer="0.3"/>
</worksheet>
</file>

<file path=xl/worksheets/sheet26.xml><?xml version="1.0" encoding="utf-8"?>
<worksheet xmlns="http://schemas.openxmlformats.org/spreadsheetml/2006/main" xmlns:r="http://schemas.openxmlformats.org/officeDocument/2006/relationships">
  <dimension ref="A1:IX14"/>
  <sheetViews>
    <sheetView topLeftCell="O1" workbookViewId="0">
      <selection activeCell="G21" sqref="G21"/>
    </sheetView>
  </sheetViews>
  <sheetFormatPr defaultRowHeight="13.5"/>
  <sheetData>
    <row r="1" spans="1:258" s="344" customFormat="1" ht="17.25" customHeight="1">
      <c r="A1" s="712" t="s">
        <v>0</v>
      </c>
      <c r="B1" s="713"/>
      <c r="C1" s="713"/>
      <c r="D1" s="713"/>
      <c r="E1" s="713"/>
      <c r="F1" s="713"/>
      <c r="G1" s="713"/>
      <c r="H1" s="713"/>
      <c r="I1" s="713"/>
      <c r="J1" s="713"/>
      <c r="K1" s="714"/>
      <c r="L1" s="715"/>
      <c r="M1" s="713"/>
      <c r="N1" s="713"/>
      <c r="O1" s="713"/>
      <c r="P1" s="713"/>
      <c r="Q1" s="713"/>
      <c r="R1" s="713"/>
      <c r="S1" s="713"/>
      <c r="T1" s="713"/>
      <c r="U1" s="713"/>
      <c r="V1" s="713"/>
      <c r="W1" s="713"/>
      <c r="X1" s="713"/>
      <c r="Y1" s="713"/>
      <c r="Z1" s="713"/>
      <c r="AA1" s="714"/>
      <c r="AB1" s="715" t="s">
        <v>1</v>
      </c>
      <c r="AC1" s="713"/>
      <c r="AD1" s="714"/>
      <c r="AE1" s="716" t="s">
        <v>2</v>
      </c>
      <c r="AF1" s="341"/>
      <c r="AG1" s="342"/>
      <c r="AH1" s="342"/>
      <c r="AI1" s="342"/>
      <c r="AJ1" s="342"/>
      <c r="AK1" s="342"/>
      <c r="AL1" s="343"/>
      <c r="AM1" s="343"/>
      <c r="AN1" s="343"/>
      <c r="AO1" s="343"/>
      <c r="AP1" s="343"/>
      <c r="AQ1" s="343"/>
      <c r="AR1" s="343"/>
      <c r="AS1" s="343"/>
      <c r="AT1" s="343"/>
      <c r="AU1" s="343"/>
      <c r="AV1" s="343"/>
      <c r="AW1" s="343"/>
      <c r="AX1" s="343"/>
      <c r="AY1" s="343"/>
      <c r="AZ1" s="343"/>
      <c r="BA1" s="343"/>
      <c r="BB1" s="343"/>
      <c r="BC1" s="343"/>
      <c r="BD1" s="343"/>
      <c r="BE1" s="343"/>
      <c r="BF1" s="343"/>
      <c r="BG1" s="343"/>
      <c r="BH1" s="343"/>
      <c r="BI1" s="343"/>
      <c r="BJ1" s="343"/>
      <c r="BK1" s="343"/>
      <c r="BL1" s="343"/>
      <c r="BM1" s="343"/>
      <c r="BN1" s="343"/>
      <c r="BO1" s="343"/>
      <c r="BP1" s="343"/>
      <c r="BQ1" s="343"/>
      <c r="BR1" s="343"/>
      <c r="BS1" s="343"/>
      <c r="BT1" s="343"/>
      <c r="BU1" s="343"/>
      <c r="BV1" s="343"/>
      <c r="BW1" s="343"/>
      <c r="BX1" s="343"/>
      <c r="BY1" s="343"/>
      <c r="BZ1" s="343"/>
      <c r="CA1" s="343"/>
      <c r="CB1" s="343"/>
      <c r="CC1" s="343"/>
      <c r="CD1" s="343"/>
      <c r="CE1" s="343"/>
      <c r="CF1" s="343"/>
      <c r="CG1" s="343"/>
      <c r="CH1" s="343"/>
      <c r="CI1" s="343"/>
      <c r="CJ1" s="343"/>
      <c r="CK1" s="343"/>
      <c r="CL1" s="343"/>
      <c r="CM1" s="343"/>
      <c r="CN1" s="343"/>
      <c r="CO1" s="343"/>
      <c r="CP1" s="343"/>
      <c r="CQ1" s="343"/>
      <c r="CR1" s="343"/>
      <c r="CS1" s="343"/>
      <c r="CT1" s="343"/>
      <c r="CU1" s="343"/>
      <c r="CV1" s="343"/>
      <c r="CW1" s="343"/>
      <c r="CX1" s="343"/>
      <c r="CY1" s="343"/>
      <c r="CZ1" s="343"/>
      <c r="DA1" s="343"/>
      <c r="DB1" s="343"/>
      <c r="DC1" s="343"/>
      <c r="DD1" s="343"/>
      <c r="DE1" s="343"/>
      <c r="DF1" s="343"/>
      <c r="DG1" s="343"/>
      <c r="DH1" s="343"/>
      <c r="DI1" s="343"/>
      <c r="DJ1" s="343"/>
      <c r="DK1" s="343"/>
      <c r="DL1" s="343"/>
      <c r="DM1" s="343"/>
      <c r="DN1" s="343"/>
      <c r="DO1" s="343"/>
      <c r="DP1" s="343"/>
      <c r="DQ1" s="343"/>
      <c r="DR1" s="343"/>
      <c r="DS1" s="343"/>
      <c r="DT1" s="343"/>
      <c r="DU1" s="343"/>
      <c r="DV1" s="343"/>
      <c r="DW1" s="343"/>
      <c r="DX1" s="343"/>
      <c r="DY1" s="343"/>
      <c r="DZ1" s="343"/>
      <c r="EA1" s="343"/>
      <c r="EB1" s="343"/>
      <c r="EC1" s="343"/>
      <c r="ED1" s="343"/>
      <c r="EE1" s="343"/>
      <c r="EF1" s="343"/>
      <c r="EG1" s="343"/>
      <c r="EH1" s="343"/>
      <c r="EI1" s="343"/>
      <c r="EJ1" s="343"/>
      <c r="EK1" s="343"/>
      <c r="EL1" s="343"/>
      <c r="EM1" s="343"/>
      <c r="EN1" s="343"/>
      <c r="EO1" s="343"/>
      <c r="EP1" s="343"/>
      <c r="EQ1" s="343"/>
      <c r="ER1" s="343"/>
      <c r="ES1" s="343"/>
      <c r="ET1" s="343"/>
      <c r="EU1" s="343"/>
      <c r="EV1" s="343"/>
      <c r="EW1" s="343"/>
      <c r="EX1" s="343"/>
      <c r="EY1" s="343"/>
      <c r="EZ1" s="343"/>
      <c r="FA1" s="343"/>
      <c r="FB1" s="343"/>
      <c r="FC1" s="343"/>
      <c r="FD1" s="343"/>
      <c r="FE1" s="343"/>
      <c r="FF1" s="343"/>
      <c r="FG1" s="343"/>
      <c r="FH1" s="343"/>
      <c r="FI1" s="343"/>
      <c r="FJ1" s="343"/>
      <c r="FK1" s="343"/>
      <c r="FL1" s="343"/>
      <c r="FM1" s="343"/>
      <c r="FN1" s="343"/>
      <c r="FO1" s="343"/>
      <c r="FP1" s="343"/>
      <c r="FQ1" s="343"/>
      <c r="FR1" s="343"/>
      <c r="FS1" s="343"/>
      <c r="FT1" s="343"/>
      <c r="FU1" s="343"/>
      <c r="FV1" s="343"/>
      <c r="FW1" s="343"/>
      <c r="FX1" s="343"/>
      <c r="FY1" s="343"/>
      <c r="FZ1" s="343"/>
      <c r="GA1" s="343"/>
      <c r="GB1" s="343"/>
      <c r="GC1" s="343"/>
      <c r="GD1" s="343"/>
      <c r="GE1" s="343"/>
      <c r="GF1" s="343"/>
      <c r="GG1" s="343"/>
      <c r="GH1" s="343"/>
      <c r="GI1" s="343"/>
      <c r="GJ1" s="343"/>
      <c r="GK1" s="343"/>
      <c r="GL1" s="343"/>
      <c r="GM1" s="343"/>
      <c r="GN1" s="343"/>
      <c r="GO1" s="343"/>
      <c r="GP1" s="343"/>
      <c r="GQ1" s="343"/>
      <c r="GR1" s="343"/>
      <c r="GS1" s="343"/>
      <c r="GT1" s="343"/>
      <c r="GU1" s="343"/>
      <c r="GV1" s="343"/>
      <c r="GW1" s="343"/>
      <c r="GX1" s="343"/>
      <c r="GY1" s="343"/>
      <c r="GZ1" s="343"/>
      <c r="HA1" s="343"/>
      <c r="HB1" s="343"/>
      <c r="HC1" s="343"/>
      <c r="HD1" s="343"/>
      <c r="HE1" s="343"/>
      <c r="HF1" s="343"/>
      <c r="HG1" s="343"/>
      <c r="HH1" s="343"/>
      <c r="HI1" s="343"/>
      <c r="HJ1" s="343"/>
      <c r="HK1" s="343"/>
      <c r="HL1" s="343"/>
      <c r="HM1" s="343"/>
      <c r="HN1" s="343"/>
      <c r="HO1" s="343"/>
      <c r="HP1" s="343"/>
      <c r="HQ1" s="343"/>
      <c r="HR1" s="343"/>
      <c r="HS1" s="343"/>
      <c r="HT1" s="343"/>
      <c r="HU1" s="343"/>
      <c r="HV1" s="343"/>
      <c r="HW1" s="343"/>
      <c r="HX1" s="343"/>
      <c r="HY1" s="343"/>
      <c r="HZ1" s="343"/>
      <c r="IA1" s="343"/>
      <c r="IB1" s="343"/>
      <c r="IC1" s="343"/>
      <c r="ID1" s="343"/>
      <c r="IE1" s="343"/>
      <c r="IF1" s="343"/>
      <c r="IG1" s="343"/>
      <c r="IH1" s="343"/>
      <c r="II1" s="343"/>
      <c r="IJ1" s="343"/>
      <c r="IK1" s="343"/>
      <c r="IL1" s="343"/>
      <c r="IM1" s="343"/>
      <c r="IN1" s="343"/>
      <c r="IO1" s="343"/>
      <c r="IP1" s="343"/>
      <c r="IQ1" s="343"/>
      <c r="IR1" s="343"/>
      <c r="IS1" s="343"/>
      <c r="IT1" s="343"/>
      <c r="IU1" s="343"/>
      <c r="IV1" s="343"/>
      <c r="IW1" s="343"/>
      <c r="IX1" s="343"/>
    </row>
    <row r="2" spans="1:258" s="344" customFormat="1" ht="17.25" customHeight="1">
      <c r="A2" s="719" t="s">
        <v>3</v>
      </c>
      <c r="B2" s="719" t="s">
        <v>4</v>
      </c>
      <c r="C2" s="719" t="s">
        <v>930</v>
      </c>
      <c r="D2" s="719" t="s">
        <v>6</v>
      </c>
      <c r="E2" s="719" t="s">
        <v>7</v>
      </c>
      <c r="F2" s="165" t="s">
        <v>8</v>
      </c>
      <c r="G2" s="719" t="s">
        <v>9</v>
      </c>
      <c r="H2" s="704" t="s">
        <v>10</v>
      </c>
      <c r="I2" s="719" t="s">
        <v>11</v>
      </c>
      <c r="J2" s="704" t="s">
        <v>384</v>
      </c>
      <c r="K2" s="722" t="s">
        <v>12</v>
      </c>
      <c r="L2" s="165" t="s">
        <v>14</v>
      </c>
      <c r="M2" s="706" t="s">
        <v>15</v>
      </c>
      <c r="N2" s="707"/>
      <c r="O2" s="706" t="s">
        <v>931</v>
      </c>
      <c r="P2" s="711"/>
      <c r="Q2" s="707"/>
      <c r="R2" s="706" t="s">
        <v>1336</v>
      </c>
      <c r="S2" s="707"/>
      <c r="T2" s="708" t="s">
        <v>18</v>
      </c>
      <c r="U2" s="709"/>
      <c r="V2" s="709"/>
      <c r="W2" s="710"/>
      <c r="X2" s="166" t="s">
        <v>19</v>
      </c>
      <c r="Y2" s="704" t="s">
        <v>20</v>
      </c>
      <c r="Z2" s="704" t="s">
        <v>21</v>
      </c>
      <c r="AA2" s="704" t="s">
        <v>22</v>
      </c>
      <c r="AB2" s="704" t="s">
        <v>23</v>
      </c>
      <c r="AC2" s="704" t="s">
        <v>24</v>
      </c>
      <c r="AD2" s="704" t="s">
        <v>25</v>
      </c>
      <c r="AE2" s="717"/>
      <c r="AF2" s="345"/>
      <c r="AG2" s="346"/>
      <c r="AH2" s="346"/>
      <c r="AI2" s="346"/>
      <c r="AJ2" s="346"/>
      <c r="AK2" s="346"/>
      <c r="AL2" s="343"/>
      <c r="AM2" s="343"/>
      <c r="AN2" s="343"/>
      <c r="AO2" s="343"/>
      <c r="AP2" s="343"/>
      <c r="AQ2" s="343"/>
      <c r="AR2" s="343"/>
      <c r="AS2" s="343"/>
      <c r="AT2" s="343"/>
      <c r="AU2" s="343"/>
      <c r="AV2" s="343"/>
      <c r="AW2" s="343"/>
      <c r="AX2" s="343"/>
      <c r="AY2" s="343"/>
      <c r="AZ2" s="343"/>
      <c r="BA2" s="343"/>
      <c r="BB2" s="343"/>
      <c r="BC2" s="343"/>
      <c r="BD2" s="343"/>
      <c r="BE2" s="343"/>
      <c r="BF2" s="343"/>
      <c r="BG2" s="343"/>
      <c r="BH2" s="343"/>
      <c r="BI2" s="343"/>
      <c r="BJ2" s="343"/>
      <c r="BK2" s="343"/>
      <c r="BL2" s="343"/>
      <c r="BM2" s="343"/>
      <c r="BN2" s="343"/>
      <c r="BO2" s="343"/>
      <c r="BP2" s="343"/>
      <c r="BQ2" s="343"/>
      <c r="BR2" s="343"/>
      <c r="BS2" s="343"/>
      <c r="BT2" s="343"/>
      <c r="BU2" s="343"/>
      <c r="BV2" s="343"/>
      <c r="BW2" s="343"/>
      <c r="BX2" s="343"/>
      <c r="BY2" s="343"/>
      <c r="BZ2" s="343"/>
      <c r="CA2" s="343"/>
      <c r="CB2" s="343"/>
      <c r="CC2" s="343"/>
      <c r="CD2" s="343"/>
      <c r="CE2" s="343"/>
      <c r="CF2" s="343"/>
      <c r="CG2" s="343"/>
      <c r="CH2" s="343"/>
      <c r="CI2" s="343"/>
      <c r="CJ2" s="343"/>
      <c r="CK2" s="343"/>
      <c r="CL2" s="343"/>
      <c r="CM2" s="343"/>
      <c r="CN2" s="343"/>
      <c r="CO2" s="343"/>
      <c r="CP2" s="343"/>
      <c r="CQ2" s="343"/>
      <c r="CR2" s="343"/>
      <c r="CS2" s="343"/>
      <c r="CT2" s="343"/>
      <c r="CU2" s="343"/>
      <c r="CV2" s="343"/>
      <c r="CW2" s="343"/>
      <c r="CX2" s="343"/>
      <c r="CY2" s="343"/>
      <c r="CZ2" s="343"/>
      <c r="DA2" s="343"/>
      <c r="DB2" s="343"/>
      <c r="DC2" s="343"/>
      <c r="DD2" s="343"/>
      <c r="DE2" s="343"/>
      <c r="DF2" s="343"/>
      <c r="DG2" s="343"/>
      <c r="DH2" s="343"/>
      <c r="DI2" s="343"/>
      <c r="DJ2" s="343"/>
      <c r="DK2" s="343"/>
      <c r="DL2" s="343"/>
      <c r="DM2" s="343"/>
      <c r="DN2" s="343"/>
      <c r="DO2" s="343"/>
      <c r="DP2" s="343"/>
      <c r="DQ2" s="343"/>
      <c r="DR2" s="343"/>
      <c r="DS2" s="343"/>
      <c r="DT2" s="343"/>
      <c r="DU2" s="343"/>
      <c r="DV2" s="343"/>
      <c r="DW2" s="343"/>
      <c r="DX2" s="343"/>
      <c r="DY2" s="343"/>
      <c r="DZ2" s="343"/>
      <c r="EA2" s="343"/>
      <c r="EB2" s="343"/>
      <c r="EC2" s="343"/>
      <c r="ED2" s="343"/>
      <c r="EE2" s="343"/>
      <c r="EF2" s="343"/>
      <c r="EG2" s="343"/>
      <c r="EH2" s="343"/>
      <c r="EI2" s="343"/>
      <c r="EJ2" s="343"/>
      <c r="EK2" s="343"/>
      <c r="EL2" s="343"/>
      <c r="EM2" s="343"/>
      <c r="EN2" s="343"/>
      <c r="EO2" s="343"/>
      <c r="EP2" s="343"/>
      <c r="EQ2" s="343"/>
      <c r="ER2" s="343"/>
      <c r="ES2" s="343"/>
      <c r="ET2" s="343"/>
      <c r="EU2" s="343"/>
      <c r="EV2" s="343"/>
      <c r="EW2" s="343"/>
      <c r="EX2" s="343"/>
      <c r="EY2" s="343"/>
      <c r="EZ2" s="343"/>
      <c r="FA2" s="343"/>
      <c r="FB2" s="343"/>
      <c r="FC2" s="343"/>
      <c r="FD2" s="343"/>
      <c r="FE2" s="343"/>
      <c r="FF2" s="343"/>
      <c r="FG2" s="343"/>
      <c r="FH2" s="343"/>
      <c r="FI2" s="343"/>
      <c r="FJ2" s="343"/>
      <c r="FK2" s="343"/>
      <c r="FL2" s="343"/>
      <c r="FM2" s="343"/>
      <c r="FN2" s="343"/>
      <c r="FO2" s="343"/>
      <c r="FP2" s="343"/>
      <c r="FQ2" s="343"/>
      <c r="FR2" s="343"/>
      <c r="FS2" s="343"/>
      <c r="FT2" s="343"/>
      <c r="FU2" s="343"/>
      <c r="FV2" s="343"/>
      <c r="FW2" s="343"/>
      <c r="FX2" s="343"/>
      <c r="FY2" s="343"/>
      <c r="FZ2" s="343"/>
      <c r="GA2" s="343"/>
      <c r="GB2" s="343"/>
      <c r="GC2" s="343"/>
      <c r="GD2" s="343"/>
      <c r="GE2" s="343"/>
      <c r="GF2" s="343"/>
      <c r="GG2" s="343"/>
      <c r="GH2" s="343"/>
      <c r="GI2" s="343"/>
      <c r="GJ2" s="343"/>
      <c r="GK2" s="343"/>
      <c r="GL2" s="343"/>
      <c r="GM2" s="343"/>
      <c r="GN2" s="343"/>
      <c r="GO2" s="343"/>
      <c r="GP2" s="343"/>
      <c r="GQ2" s="343"/>
      <c r="GR2" s="343"/>
      <c r="GS2" s="343"/>
      <c r="GT2" s="343"/>
      <c r="GU2" s="343"/>
      <c r="GV2" s="343"/>
      <c r="GW2" s="343"/>
      <c r="GX2" s="343"/>
      <c r="GY2" s="343"/>
      <c r="GZ2" s="343"/>
      <c r="HA2" s="343"/>
      <c r="HB2" s="343"/>
      <c r="HC2" s="343"/>
      <c r="HD2" s="343"/>
      <c r="HE2" s="343"/>
      <c r="HF2" s="343"/>
      <c r="HG2" s="343"/>
      <c r="HH2" s="343"/>
      <c r="HI2" s="343"/>
      <c r="HJ2" s="343"/>
      <c r="HK2" s="343"/>
      <c r="HL2" s="343"/>
      <c r="HM2" s="343"/>
      <c r="HN2" s="343"/>
      <c r="HO2" s="343"/>
      <c r="HP2" s="343"/>
      <c r="HQ2" s="343"/>
      <c r="HR2" s="343"/>
      <c r="HS2" s="343"/>
      <c r="HT2" s="343"/>
      <c r="HU2" s="343"/>
      <c r="HV2" s="343"/>
      <c r="HW2" s="343"/>
      <c r="HX2" s="343"/>
      <c r="HY2" s="343"/>
      <c r="HZ2" s="343"/>
      <c r="IA2" s="343"/>
      <c r="IB2" s="343"/>
      <c r="IC2" s="343"/>
      <c r="ID2" s="343"/>
      <c r="IE2" s="343"/>
      <c r="IF2" s="343"/>
      <c r="IG2" s="343"/>
      <c r="IH2" s="343"/>
      <c r="II2" s="343"/>
      <c r="IJ2" s="343"/>
      <c r="IK2" s="343"/>
      <c r="IL2" s="343"/>
      <c r="IM2" s="343"/>
      <c r="IN2" s="343"/>
      <c r="IO2" s="343"/>
      <c r="IP2" s="343"/>
      <c r="IQ2" s="343"/>
      <c r="IR2" s="343"/>
      <c r="IS2" s="343"/>
      <c r="IT2" s="343"/>
      <c r="IU2" s="343"/>
      <c r="IV2" s="343"/>
      <c r="IW2" s="343"/>
      <c r="IX2" s="343"/>
    </row>
    <row r="3" spans="1:258" s="344" customFormat="1" ht="17.25" customHeight="1">
      <c r="A3" s="720"/>
      <c r="B3" s="720"/>
      <c r="C3" s="720"/>
      <c r="D3" s="720"/>
      <c r="E3" s="720"/>
      <c r="F3" s="167" t="s">
        <v>390</v>
      </c>
      <c r="G3" s="720"/>
      <c r="H3" s="705"/>
      <c r="I3" s="721"/>
      <c r="J3" s="705"/>
      <c r="K3" s="720"/>
      <c r="L3" s="167" t="s">
        <v>27</v>
      </c>
      <c r="M3" s="168" t="s">
        <v>28</v>
      </c>
      <c r="N3" s="169" t="s">
        <v>29</v>
      </c>
      <c r="O3" s="168" t="s">
        <v>28</v>
      </c>
      <c r="P3" s="169" t="s">
        <v>877</v>
      </c>
      <c r="Q3" s="170" t="s">
        <v>30</v>
      </c>
      <c r="R3" s="171" t="s">
        <v>28</v>
      </c>
      <c r="S3" s="172" t="s">
        <v>30</v>
      </c>
      <c r="T3" s="173" t="s">
        <v>31</v>
      </c>
      <c r="U3" s="173" t="s">
        <v>32</v>
      </c>
      <c r="V3" s="173" t="s">
        <v>33</v>
      </c>
      <c r="W3" s="173" t="s">
        <v>34</v>
      </c>
      <c r="X3" s="174" t="s">
        <v>933</v>
      </c>
      <c r="Y3" s="705"/>
      <c r="Z3" s="705"/>
      <c r="AA3" s="705"/>
      <c r="AB3" s="705"/>
      <c r="AC3" s="705"/>
      <c r="AD3" s="705"/>
      <c r="AE3" s="718"/>
      <c r="AF3" s="347"/>
      <c r="AG3" s="348"/>
      <c r="AH3" s="348"/>
      <c r="AI3" s="348"/>
      <c r="AJ3" s="348"/>
      <c r="AK3" s="348"/>
      <c r="AL3" s="343"/>
      <c r="AM3" s="343"/>
      <c r="AN3" s="343"/>
      <c r="AO3" s="343"/>
      <c r="AP3" s="343"/>
      <c r="AQ3" s="343"/>
      <c r="AR3" s="343"/>
      <c r="AS3" s="343"/>
      <c r="AT3" s="343"/>
      <c r="AU3" s="343"/>
      <c r="AV3" s="343"/>
      <c r="AW3" s="343"/>
      <c r="AX3" s="343"/>
      <c r="AY3" s="343"/>
      <c r="AZ3" s="343"/>
      <c r="BA3" s="343"/>
      <c r="BB3" s="343"/>
      <c r="BC3" s="343"/>
      <c r="BD3" s="343"/>
      <c r="BE3" s="343"/>
      <c r="BF3" s="343"/>
      <c r="BG3" s="343"/>
      <c r="BH3" s="343"/>
      <c r="BI3" s="343"/>
      <c r="BJ3" s="343"/>
      <c r="BK3" s="343"/>
      <c r="BL3" s="343"/>
      <c r="BM3" s="343"/>
      <c r="BN3" s="343"/>
      <c r="BO3" s="343"/>
      <c r="BP3" s="343"/>
      <c r="BQ3" s="343"/>
      <c r="BR3" s="343"/>
      <c r="BS3" s="343"/>
      <c r="BT3" s="343"/>
      <c r="BU3" s="343"/>
      <c r="BV3" s="343"/>
      <c r="BW3" s="343"/>
      <c r="BX3" s="343"/>
      <c r="BY3" s="343"/>
      <c r="BZ3" s="343"/>
      <c r="CA3" s="343"/>
      <c r="CB3" s="343"/>
      <c r="CC3" s="343"/>
      <c r="CD3" s="343"/>
      <c r="CE3" s="343"/>
      <c r="CF3" s="343"/>
      <c r="CG3" s="343"/>
      <c r="CH3" s="343"/>
      <c r="CI3" s="343"/>
      <c r="CJ3" s="343"/>
      <c r="CK3" s="343"/>
      <c r="CL3" s="343"/>
      <c r="CM3" s="343"/>
      <c r="CN3" s="343"/>
      <c r="CO3" s="343"/>
      <c r="CP3" s="343"/>
      <c r="CQ3" s="343"/>
      <c r="CR3" s="343"/>
      <c r="CS3" s="343"/>
      <c r="CT3" s="343"/>
      <c r="CU3" s="343"/>
      <c r="CV3" s="343"/>
      <c r="CW3" s="343"/>
      <c r="CX3" s="343"/>
      <c r="CY3" s="343"/>
      <c r="CZ3" s="343"/>
      <c r="DA3" s="343"/>
      <c r="DB3" s="343"/>
      <c r="DC3" s="343"/>
      <c r="DD3" s="343"/>
      <c r="DE3" s="343"/>
      <c r="DF3" s="343"/>
      <c r="DG3" s="343"/>
      <c r="DH3" s="343"/>
      <c r="DI3" s="343"/>
      <c r="DJ3" s="343"/>
      <c r="DK3" s="343"/>
      <c r="DL3" s="343"/>
      <c r="DM3" s="343"/>
      <c r="DN3" s="343"/>
      <c r="DO3" s="343"/>
      <c r="DP3" s="343"/>
      <c r="DQ3" s="343"/>
      <c r="DR3" s="343"/>
      <c r="DS3" s="343"/>
      <c r="DT3" s="343"/>
      <c r="DU3" s="343"/>
      <c r="DV3" s="343"/>
      <c r="DW3" s="343"/>
      <c r="DX3" s="343"/>
      <c r="DY3" s="343"/>
      <c r="DZ3" s="343"/>
      <c r="EA3" s="343"/>
      <c r="EB3" s="343"/>
      <c r="EC3" s="343"/>
      <c r="ED3" s="343"/>
      <c r="EE3" s="343"/>
      <c r="EF3" s="343"/>
      <c r="EG3" s="343"/>
      <c r="EH3" s="343"/>
      <c r="EI3" s="343"/>
      <c r="EJ3" s="343"/>
      <c r="EK3" s="343"/>
      <c r="EL3" s="343"/>
      <c r="EM3" s="343"/>
      <c r="EN3" s="343"/>
      <c r="EO3" s="343"/>
      <c r="EP3" s="343"/>
      <c r="EQ3" s="343"/>
      <c r="ER3" s="343"/>
      <c r="ES3" s="343"/>
      <c r="ET3" s="343"/>
      <c r="EU3" s="343"/>
      <c r="EV3" s="343"/>
      <c r="EW3" s="343"/>
      <c r="EX3" s="343"/>
      <c r="EY3" s="343"/>
      <c r="EZ3" s="343"/>
      <c r="FA3" s="343"/>
      <c r="FB3" s="343"/>
      <c r="FC3" s="343"/>
      <c r="FD3" s="343"/>
      <c r="FE3" s="343"/>
      <c r="FF3" s="343"/>
      <c r="FG3" s="343"/>
      <c r="FH3" s="343"/>
      <c r="FI3" s="343"/>
      <c r="FJ3" s="343"/>
      <c r="FK3" s="343"/>
      <c r="FL3" s="343"/>
      <c r="FM3" s="343"/>
      <c r="FN3" s="343"/>
      <c r="FO3" s="343"/>
      <c r="FP3" s="343"/>
      <c r="FQ3" s="343"/>
      <c r="FR3" s="343"/>
      <c r="FS3" s="343"/>
      <c r="FT3" s="343"/>
      <c r="FU3" s="343"/>
      <c r="FV3" s="343"/>
      <c r="FW3" s="343"/>
      <c r="FX3" s="343"/>
      <c r="FY3" s="343"/>
      <c r="FZ3" s="343"/>
      <c r="GA3" s="343"/>
      <c r="GB3" s="343"/>
      <c r="GC3" s="343"/>
      <c r="GD3" s="343"/>
      <c r="GE3" s="343"/>
      <c r="GF3" s="343"/>
      <c r="GG3" s="343"/>
      <c r="GH3" s="343"/>
      <c r="GI3" s="343"/>
      <c r="GJ3" s="343"/>
      <c r="GK3" s="343"/>
      <c r="GL3" s="343"/>
      <c r="GM3" s="343"/>
      <c r="GN3" s="343"/>
      <c r="GO3" s="343"/>
      <c r="GP3" s="343"/>
      <c r="GQ3" s="343"/>
      <c r="GR3" s="343"/>
      <c r="GS3" s="343"/>
      <c r="GT3" s="343"/>
      <c r="GU3" s="343"/>
      <c r="GV3" s="343"/>
      <c r="GW3" s="343"/>
      <c r="GX3" s="343"/>
      <c r="GY3" s="343"/>
      <c r="GZ3" s="343"/>
      <c r="HA3" s="343"/>
      <c r="HB3" s="343"/>
      <c r="HC3" s="343"/>
      <c r="HD3" s="343"/>
      <c r="HE3" s="343"/>
      <c r="HF3" s="343"/>
      <c r="HG3" s="343"/>
      <c r="HH3" s="343"/>
      <c r="HI3" s="343"/>
      <c r="HJ3" s="343"/>
      <c r="HK3" s="343"/>
      <c r="HL3" s="343"/>
      <c r="HM3" s="343"/>
      <c r="HN3" s="343"/>
      <c r="HO3" s="343"/>
      <c r="HP3" s="343"/>
      <c r="HQ3" s="343"/>
      <c r="HR3" s="343"/>
      <c r="HS3" s="343"/>
      <c r="HT3" s="343"/>
      <c r="HU3" s="343"/>
      <c r="HV3" s="343"/>
      <c r="HW3" s="343"/>
      <c r="HX3" s="343"/>
      <c r="HY3" s="343"/>
      <c r="HZ3" s="343"/>
      <c r="IA3" s="343"/>
      <c r="IB3" s="343"/>
      <c r="IC3" s="343"/>
      <c r="ID3" s="343"/>
      <c r="IE3" s="343"/>
      <c r="IF3" s="343"/>
      <c r="IG3" s="343"/>
      <c r="IH3" s="343"/>
      <c r="II3" s="343"/>
      <c r="IJ3" s="343"/>
      <c r="IK3" s="343"/>
      <c r="IL3" s="343"/>
      <c r="IM3" s="343"/>
      <c r="IN3" s="343"/>
      <c r="IO3" s="343"/>
      <c r="IP3" s="343"/>
      <c r="IQ3" s="343"/>
      <c r="IR3" s="343"/>
      <c r="IS3" s="343"/>
      <c r="IT3" s="343"/>
      <c r="IU3" s="343"/>
      <c r="IV3" s="343"/>
      <c r="IW3" s="343"/>
      <c r="IX3" s="343"/>
    </row>
    <row r="4" spans="1:258" s="297" customFormat="1" ht="17.25" customHeight="1">
      <c r="A4" s="175" t="s">
        <v>934</v>
      </c>
      <c r="B4" s="175">
        <v>2</v>
      </c>
      <c r="C4" s="175" t="s">
        <v>1337</v>
      </c>
      <c r="D4" s="176" t="s">
        <v>42</v>
      </c>
      <c r="E4" s="177" t="s">
        <v>1338</v>
      </c>
      <c r="F4" s="177" t="s">
        <v>123</v>
      </c>
      <c r="G4" s="175" t="s">
        <v>1339</v>
      </c>
      <c r="H4" s="175"/>
      <c r="I4" s="182" t="s">
        <v>1340</v>
      </c>
      <c r="J4" s="179" t="s">
        <v>1341</v>
      </c>
      <c r="K4" s="175">
        <v>20</v>
      </c>
      <c r="L4" s="175"/>
      <c r="M4" s="175">
        <v>120</v>
      </c>
      <c r="N4" s="175"/>
      <c r="O4" s="175">
        <v>150</v>
      </c>
      <c r="P4" s="175">
        <v>149</v>
      </c>
      <c r="Q4" s="175">
        <f t="shared" ref="Q4" si="0">T4/2</f>
        <v>149</v>
      </c>
      <c r="R4" s="181">
        <f t="shared" ref="R4:R14" si="1">(O4-M4)/O4</f>
        <v>0.2</v>
      </c>
      <c r="S4" s="181">
        <f t="shared" ref="S4:S14" si="2">(Q4-M4)/Q4</f>
        <v>0.19463087248322147</v>
      </c>
      <c r="T4" s="175">
        <v>298</v>
      </c>
      <c r="U4" s="175">
        <v>298</v>
      </c>
      <c r="V4" s="175"/>
      <c r="W4" s="182"/>
      <c r="X4" s="175">
        <f>M4*1.0751-Q4</f>
        <v>-19.988</v>
      </c>
      <c r="Y4" s="175"/>
      <c r="Z4" s="175"/>
      <c r="AA4" s="175"/>
      <c r="AB4" s="175"/>
      <c r="AC4" s="175"/>
      <c r="AD4" s="175"/>
      <c r="AE4" s="175"/>
    </row>
    <row r="5" spans="1:258" s="297" customFormat="1" ht="17.25" customHeight="1">
      <c r="A5" s="175" t="s">
        <v>934</v>
      </c>
      <c r="B5" s="175">
        <v>3</v>
      </c>
      <c r="C5" s="175" t="s">
        <v>1337</v>
      </c>
      <c r="D5" s="176" t="s">
        <v>42</v>
      </c>
      <c r="E5" s="177" t="s">
        <v>1338</v>
      </c>
      <c r="F5" s="177" t="s">
        <v>123</v>
      </c>
      <c r="G5" s="175" t="s">
        <v>1342</v>
      </c>
      <c r="H5" s="175"/>
      <c r="I5" s="182" t="s">
        <v>1343</v>
      </c>
      <c r="J5" s="179" t="s">
        <v>1341</v>
      </c>
      <c r="K5" s="175">
        <v>20</v>
      </c>
      <c r="L5" s="175"/>
      <c r="M5" s="175">
        <v>140</v>
      </c>
      <c r="N5" s="175"/>
      <c r="O5" s="175">
        <v>199</v>
      </c>
      <c r="P5" s="175">
        <v>189</v>
      </c>
      <c r="Q5" s="175">
        <v>189</v>
      </c>
      <c r="R5" s="181">
        <f t="shared" si="1"/>
        <v>0.29648241206030151</v>
      </c>
      <c r="S5" s="181">
        <f t="shared" si="2"/>
        <v>0.25925925925925924</v>
      </c>
      <c r="T5" s="175">
        <v>369</v>
      </c>
      <c r="U5" s="175">
        <v>369</v>
      </c>
      <c r="V5" s="175"/>
      <c r="W5" s="182"/>
      <c r="X5" s="175">
        <f t="shared" ref="X5:X14" si="3">M5*1.0751-Q5</f>
        <v>-38.486000000000018</v>
      </c>
      <c r="Y5" s="175"/>
      <c r="Z5" s="175"/>
      <c r="AA5" s="175"/>
      <c r="AB5" s="175"/>
      <c r="AC5" s="175"/>
      <c r="AD5" s="175"/>
      <c r="AE5" s="175"/>
    </row>
    <row r="6" spans="1:258" s="297" customFormat="1" ht="17.25" customHeight="1">
      <c r="A6" s="175" t="s">
        <v>934</v>
      </c>
      <c r="B6" s="175">
        <v>1</v>
      </c>
      <c r="C6" s="175" t="s">
        <v>1337</v>
      </c>
      <c r="D6" s="176" t="s">
        <v>42</v>
      </c>
      <c r="E6" s="177" t="s">
        <v>1338</v>
      </c>
      <c r="F6" s="177" t="s">
        <v>123</v>
      </c>
      <c r="G6" s="175" t="s">
        <v>1344</v>
      </c>
      <c r="H6" s="175"/>
      <c r="I6" s="179" t="s">
        <v>1345</v>
      </c>
      <c r="J6" s="182"/>
      <c r="K6" s="175">
        <v>1000</v>
      </c>
      <c r="L6" s="175"/>
      <c r="M6" s="175">
        <v>19</v>
      </c>
      <c r="N6" s="175" t="s">
        <v>1346</v>
      </c>
      <c r="O6" s="175">
        <v>39.9</v>
      </c>
      <c r="P6" s="175"/>
      <c r="Q6" s="305">
        <v>19.899999999999999</v>
      </c>
      <c r="R6" s="181">
        <f t="shared" si="1"/>
        <v>0.52380952380952384</v>
      </c>
      <c r="S6" s="181">
        <f t="shared" si="2"/>
        <v>4.5226130653266264E-2</v>
      </c>
      <c r="T6" s="175">
        <v>69.900000000000006</v>
      </c>
      <c r="U6" s="175">
        <v>70.900000000000006</v>
      </c>
      <c r="V6" s="175"/>
      <c r="W6" s="182"/>
      <c r="X6" s="175">
        <f t="shared" si="3"/>
        <v>0.52690000000000126</v>
      </c>
      <c r="Y6" s="175"/>
      <c r="Z6" s="175"/>
      <c r="AA6" s="175"/>
      <c r="AB6" s="175"/>
      <c r="AC6" s="175"/>
      <c r="AD6" s="175"/>
      <c r="AE6" s="175"/>
    </row>
    <row r="7" spans="1:258" s="297" customFormat="1" ht="17.25" customHeight="1">
      <c r="A7" s="175" t="s">
        <v>934</v>
      </c>
      <c r="B7" s="175">
        <v>4</v>
      </c>
      <c r="C7" s="175" t="s">
        <v>1337</v>
      </c>
      <c r="D7" s="176" t="s">
        <v>42</v>
      </c>
      <c r="E7" s="177" t="s">
        <v>1347</v>
      </c>
      <c r="F7" s="177" t="s">
        <v>123</v>
      </c>
      <c r="G7" s="175" t="s">
        <v>1348</v>
      </c>
      <c r="H7" s="175"/>
      <c r="I7" s="182" t="s">
        <v>1349</v>
      </c>
      <c r="J7" s="179" t="s">
        <v>1350</v>
      </c>
      <c r="K7" s="175">
        <v>40</v>
      </c>
      <c r="L7" s="175"/>
      <c r="M7" s="175">
        <v>76</v>
      </c>
      <c r="N7" s="175"/>
      <c r="O7" s="175">
        <v>99</v>
      </c>
      <c r="P7" s="175"/>
      <c r="Q7" s="175">
        <v>99</v>
      </c>
      <c r="R7" s="181">
        <f t="shared" si="1"/>
        <v>0.23232323232323232</v>
      </c>
      <c r="S7" s="181">
        <f t="shared" si="2"/>
        <v>0.23232323232323232</v>
      </c>
      <c r="T7" s="175">
        <v>199</v>
      </c>
      <c r="U7" s="175">
        <v>199</v>
      </c>
      <c r="V7" s="175"/>
      <c r="W7" s="182"/>
      <c r="X7" s="175">
        <f t="shared" si="3"/>
        <v>-17.292400000000001</v>
      </c>
      <c r="Y7" s="175"/>
      <c r="Z7" s="175"/>
      <c r="AA7" s="175"/>
      <c r="AB7" s="175"/>
      <c r="AC7" s="175"/>
      <c r="AD7" s="175"/>
      <c r="AE7" s="175"/>
    </row>
    <row r="8" spans="1:258" s="297" customFormat="1" ht="17.25" customHeight="1">
      <c r="A8" s="175" t="s">
        <v>934</v>
      </c>
      <c r="B8" s="175">
        <v>5</v>
      </c>
      <c r="C8" s="175" t="s">
        <v>1337</v>
      </c>
      <c r="D8" s="176" t="s">
        <v>42</v>
      </c>
      <c r="E8" s="177" t="s">
        <v>1347</v>
      </c>
      <c r="F8" s="177" t="s">
        <v>123</v>
      </c>
      <c r="G8" s="175" t="s">
        <v>1351</v>
      </c>
      <c r="H8" s="175"/>
      <c r="I8" s="182" t="s">
        <v>1352</v>
      </c>
      <c r="J8" s="179" t="s">
        <v>1353</v>
      </c>
      <c r="K8" s="175">
        <v>40</v>
      </c>
      <c r="L8" s="175"/>
      <c r="M8" s="175">
        <v>66</v>
      </c>
      <c r="N8" s="175"/>
      <c r="O8" s="175">
        <v>99</v>
      </c>
      <c r="P8" s="175"/>
      <c r="Q8" s="175">
        <v>69</v>
      </c>
      <c r="R8" s="181">
        <f t="shared" si="1"/>
        <v>0.33333333333333331</v>
      </c>
      <c r="S8" s="181">
        <f t="shared" si="2"/>
        <v>4.3478260869565216E-2</v>
      </c>
      <c r="T8" s="175">
        <v>129</v>
      </c>
      <c r="U8" s="175">
        <v>150</v>
      </c>
      <c r="V8" s="175"/>
      <c r="W8" s="182"/>
      <c r="X8" s="175">
        <f t="shared" si="3"/>
        <v>1.9565999999999946</v>
      </c>
      <c r="Y8" s="175"/>
      <c r="Z8" s="175"/>
      <c r="AA8" s="175"/>
      <c r="AB8" s="175"/>
      <c r="AC8" s="175"/>
      <c r="AD8" s="175"/>
      <c r="AE8" s="175"/>
    </row>
    <row r="9" spans="1:258" s="297" customFormat="1" ht="17.25" customHeight="1">
      <c r="A9" s="175" t="s">
        <v>934</v>
      </c>
      <c r="B9" s="175">
        <v>7</v>
      </c>
      <c r="C9" s="175" t="s">
        <v>1337</v>
      </c>
      <c r="D9" s="176" t="s">
        <v>42</v>
      </c>
      <c r="E9" s="177" t="s">
        <v>1354</v>
      </c>
      <c r="F9" s="177" t="s">
        <v>123</v>
      </c>
      <c r="G9" s="175" t="s">
        <v>1355</v>
      </c>
      <c r="H9" s="175" t="s">
        <v>1356</v>
      </c>
      <c r="I9" s="182" t="s">
        <v>1357</v>
      </c>
      <c r="J9" s="182"/>
      <c r="K9" s="175">
        <v>276</v>
      </c>
      <c r="L9" s="175" t="s">
        <v>1358</v>
      </c>
      <c r="M9" s="175">
        <v>2.6</v>
      </c>
      <c r="N9" s="175"/>
      <c r="O9" s="175">
        <v>9.9</v>
      </c>
      <c r="P9" s="175"/>
      <c r="Q9" s="175">
        <v>4.9000000000000004</v>
      </c>
      <c r="R9" s="181">
        <f t="shared" si="1"/>
        <v>0.73737373737373746</v>
      </c>
      <c r="S9" s="181">
        <f t="shared" si="2"/>
        <v>0.46938775510204084</v>
      </c>
      <c r="T9" s="175">
        <v>19.899999999999999</v>
      </c>
      <c r="U9" s="175">
        <v>39.9</v>
      </c>
      <c r="V9" s="175"/>
      <c r="W9" s="175"/>
      <c r="X9" s="175">
        <f t="shared" si="3"/>
        <v>-2.1047400000000005</v>
      </c>
      <c r="Y9" s="175"/>
      <c r="Z9" s="175"/>
      <c r="AA9" s="175"/>
      <c r="AB9" s="175"/>
      <c r="AC9" s="175"/>
      <c r="AD9" s="175"/>
      <c r="AE9" s="175"/>
    </row>
    <row r="10" spans="1:258" s="297" customFormat="1" ht="17.25" customHeight="1">
      <c r="A10" s="175" t="s">
        <v>934</v>
      </c>
      <c r="B10" s="175">
        <v>8</v>
      </c>
      <c r="C10" s="175" t="s">
        <v>1337</v>
      </c>
      <c r="D10" s="176" t="s">
        <v>42</v>
      </c>
      <c r="E10" s="175" t="s">
        <v>1359</v>
      </c>
      <c r="F10" s="175" t="s">
        <v>123</v>
      </c>
      <c r="G10" s="175" t="s">
        <v>1360</v>
      </c>
      <c r="H10" s="175"/>
      <c r="I10" s="182" t="s">
        <v>1361</v>
      </c>
      <c r="J10" s="182"/>
      <c r="K10" s="175">
        <v>16</v>
      </c>
      <c r="L10" s="175" t="s">
        <v>1362</v>
      </c>
      <c r="M10" s="175">
        <v>42</v>
      </c>
      <c r="N10" s="175"/>
      <c r="O10" s="175">
        <v>69</v>
      </c>
      <c r="P10" s="175"/>
      <c r="Q10" s="175">
        <v>49</v>
      </c>
      <c r="R10" s="181">
        <f t="shared" si="1"/>
        <v>0.39130434782608697</v>
      </c>
      <c r="S10" s="181">
        <f t="shared" si="2"/>
        <v>0.14285714285714285</v>
      </c>
      <c r="T10" s="175">
        <v>119</v>
      </c>
      <c r="U10" s="175">
        <v>129</v>
      </c>
      <c r="V10" s="175"/>
      <c r="W10" s="182"/>
      <c r="X10" s="175">
        <f t="shared" si="3"/>
        <v>-3.8458000000000041</v>
      </c>
      <c r="Y10" s="175"/>
      <c r="Z10" s="175"/>
      <c r="AA10" s="175"/>
      <c r="AB10" s="175"/>
      <c r="AC10" s="175"/>
      <c r="AD10" s="175"/>
      <c r="AE10" s="175"/>
    </row>
    <row r="11" spans="1:258" s="297" customFormat="1" ht="17.25" customHeight="1">
      <c r="A11" s="175" t="s">
        <v>934</v>
      </c>
      <c r="B11" s="175">
        <v>9</v>
      </c>
      <c r="C11" s="175" t="s">
        <v>1337</v>
      </c>
      <c r="D11" s="176" t="s">
        <v>42</v>
      </c>
      <c r="E11" s="175" t="s">
        <v>1359</v>
      </c>
      <c r="F11" s="175" t="s">
        <v>123</v>
      </c>
      <c r="G11" s="175" t="s">
        <v>1363</v>
      </c>
      <c r="H11" s="175"/>
      <c r="I11" s="182" t="s">
        <v>1364</v>
      </c>
      <c r="J11" s="182"/>
      <c r="K11" s="175">
        <v>12</v>
      </c>
      <c r="L11" s="175" t="s">
        <v>1362</v>
      </c>
      <c r="M11" s="175">
        <v>59</v>
      </c>
      <c r="N11" s="175"/>
      <c r="O11" s="175">
        <v>79</v>
      </c>
      <c r="P11" s="175"/>
      <c r="Q11" s="175">
        <v>59</v>
      </c>
      <c r="R11" s="181">
        <f t="shared" si="1"/>
        <v>0.25316455696202533</v>
      </c>
      <c r="S11" s="181">
        <f t="shared" si="2"/>
        <v>0</v>
      </c>
      <c r="T11" s="175">
        <v>129</v>
      </c>
      <c r="U11" s="175">
        <v>139</v>
      </c>
      <c r="V11" s="175"/>
      <c r="W11" s="182"/>
      <c r="X11" s="175">
        <f t="shared" si="3"/>
        <v>4.4308999999999941</v>
      </c>
      <c r="Y11" s="175"/>
      <c r="Z11" s="175"/>
      <c r="AA11" s="175"/>
      <c r="AB11" s="175"/>
      <c r="AC11" s="175"/>
      <c r="AD11" s="175"/>
      <c r="AE11" s="175"/>
    </row>
    <row r="12" spans="1:258" s="297" customFormat="1" ht="17.25" customHeight="1">
      <c r="A12" s="175" t="s">
        <v>934</v>
      </c>
      <c r="B12" s="175">
        <v>10</v>
      </c>
      <c r="C12" s="175" t="s">
        <v>1337</v>
      </c>
      <c r="D12" s="176" t="s">
        <v>42</v>
      </c>
      <c r="E12" s="175" t="s">
        <v>1359</v>
      </c>
      <c r="F12" s="175" t="s">
        <v>123</v>
      </c>
      <c r="G12" s="175" t="s">
        <v>1365</v>
      </c>
      <c r="H12" s="175"/>
      <c r="I12" s="182" t="s">
        <v>1366</v>
      </c>
      <c r="J12" s="179" t="s">
        <v>1367</v>
      </c>
      <c r="K12" s="175">
        <v>23</v>
      </c>
      <c r="L12" s="175" t="s">
        <v>1362</v>
      </c>
      <c r="M12" s="175">
        <v>66</v>
      </c>
      <c r="N12" s="175"/>
      <c r="O12" s="175">
        <v>89</v>
      </c>
      <c r="P12" s="175"/>
      <c r="Q12" s="175">
        <v>69</v>
      </c>
      <c r="R12" s="181">
        <f t="shared" si="1"/>
        <v>0.25842696629213485</v>
      </c>
      <c r="S12" s="181">
        <f t="shared" si="2"/>
        <v>4.3478260869565216E-2</v>
      </c>
      <c r="T12" s="175">
        <v>139</v>
      </c>
      <c r="U12" s="175">
        <v>159</v>
      </c>
      <c r="V12" s="175"/>
      <c r="W12" s="175"/>
      <c r="X12" s="175">
        <f t="shared" si="3"/>
        <v>1.9565999999999946</v>
      </c>
      <c r="Y12" s="175"/>
      <c r="Z12" s="175"/>
      <c r="AA12" s="175"/>
      <c r="AB12" s="175"/>
      <c r="AC12" s="175"/>
      <c r="AD12" s="175"/>
      <c r="AE12" s="175"/>
    </row>
    <row r="13" spans="1:258" s="297" customFormat="1" ht="17.25" customHeight="1">
      <c r="A13" s="175" t="s">
        <v>934</v>
      </c>
      <c r="B13" s="175">
        <v>11</v>
      </c>
      <c r="C13" s="175" t="s">
        <v>1337</v>
      </c>
      <c r="D13" s="176" t="s">
        <v>42</v>
      </c>
      <c r="E13" s="175" t="s">
        <v>1359</v>
      </c>
      <c r="F13" s="175" t="s">
        <v>123</v>
      </c>
      <c r="G13" s="175" t="s">
        <v>1368</v>
      </c>
      <c r="H13" s="175"/>
      <c r="I13" s="182" t="s">
        <v>1369</v>
      </c>
      <c r="J13" s="179" t="s">
        <v>1370</v>
      </c>
      <c r="K13" s="175">
        <v>48</v>
      </c>
      <c r="L13" s="175"/>
      <c r="M13" s="175">
        <v>18.5</v>
      </c>
      <c r="N13" s="175"/>
      <c r="O13" s="175">
        <v>23.9</v>
      </c>
      <c r="P13" s="175"/>
      <c r="Q13" s="175">
        <v>19.899999999999999</v>
      </c>
      <c r="R13" s="181">
        <f t="shared" si="1"/>
        <v>0.22594142259414221</v>
      </c>
      <c r="S13" s="181">
        <f t="shared" si="2"/>
        <v>7.0351758793969779E-2</v>
      </c>
      <c r="T13" s="175">
        <v>39</v>
      </c>
      <c r="U13" s="175">
        <v>39</v>
      </c>
      <c r="V13" s="175"/>
      <c r="W13" s="175"/>
      <c r="X13" s="175">
        <f t="shared" si="3"/>
        <v>-1.0649999999998272E-2</v>
      </c>
      <c r="Y13" s="175"/>
      <c r="Z13" s="175"/>
      <c r="AA13" s="175"/>
      <c r="AB13" s="175"/>
      <c r="AC13" s="175"/>
      <c r="AD13" s="175"/>
      <c r="AE13" s="175"/>
    </row>
    <row r="14" spans="1:258" s="297" customFormat="1" ht="17.25" customHeight="1">
      <c r="A14" s="175" t="s">
        <v>934</v>
      </c>
      <c r="B14" s="175">
        <v>12</v>
      </c>
      <c r="C14" s="175" t="s">
        <v>1337</v>
      </c>
      <c r="D14" s="176" t="s">
        <v>42</v>
      </c>
      <c r="E14" s="175" t="s">
        <v>1359</v>
      </c>
      <c r="F14" s="175" t="s">
        <v>123</v>
      </c>
      <c r="G14" s="175" t="s">
        <v>1371</v>
      </c>
      <c r="H14" s="175"/>
      <c r="I14" s="182" t="s">
        <v>1372</v>
      </c>
      <c r="J14" s="179" t="s">
        <v>1373</v>
      </c>
      <c r="K14" s="175">
        <v>36</v>
      </c>
      <c r="L14" s="175"/>
      <c r="M14" s="175">
        <v>26.8</v>
      </c>
      <c r="N14" s="175"/>
      <c r="O14" s="175">
        <v>39</v>
      </c>
      <c r="P14" s="175"/>
      <c r="Q14" s="175">
        <v>29.9</v>
      </c>
      <c r="R14" s="181">
        <f t="shared" si="1"/>
        <v>0.31282051282051282</v>
      </c>
      <c r="S14" s="181">
        <f t="shared" si="2"/>
        <v>0.10367892976588622</v>
      </c>
      <c r="T14" s="175">
        <v>59</v>
      </c>
      <c r="U14" s="175">
        <v>69</v>
      </c>
      <c r="V14" s="175"/>
      <c r="W14" s="175"/>
      <c r="X14" s="175">
        <f t="shared" si="3"/>
        <v>-1.0873199999999983</v>
      </c>
      <c r="Y14" s="175"/>
      <c r="Z14" s="175"/>
      <c r="AA14" s="175"/>
      <c r="AB14" s="175"/>
      <c r="AC14" s="175"/>
      <c r="AD14" s="175"/>
      <c r="AE14" s="175"/>
    </row>
  </sheetData>
  <mergeCells count="24">
    <mergeCell ref="O2:Q2"/>
    <mergeCell ref="A1:K1"/>
    <mergeCell ref="L1:AA1"/>
    <mergeCell ref="AB1:AD1"/>
    <mergeCell ref="AE1:AE3"/>
    <mergeCell ref="A2:A3"/>
    <mergeCell ref="B2:B3"/>
    <mergeCell ref="C2:C3"/>
    <mergeCell ref="D2:D3"/>
    <mergeCell ref="E2:E3"/>
    <mergeCell ref="G2:G3"/>
    <mergeCell ref="H2:H3"/>
    <mergeCell ref="I2:I3"/>
    <mergeCell ref="J2:J3"/>
    <mergeCell ref="K2:K3"/>
    <mergeCell ref="M2:N2"/>
    <mergeCell ref="AC2:AC3"/>
    <mergeCell ref="AD2:AD3"/>
    <mergeCell ref="R2:S2"/>
    <mergeCell ref="T2:W2"/>
    <mergeCell ref="Y2:Y3"/>
    <mergeCell ref="Z2:Z3"/>
    <mergeCell ref="AA2:AA3"/>
    <mergeCell ref="AB2:AB3"/>
  </mergeCells>
  <phoneticPr fontId="1" type="noConversion"/>
  <hyperlinks>
    <hyperlink ref="J4" r:id="rId1" display="http://detail.tmall.com/item.htm?spm=a220m.1000862.1000725.91.B3PO3t&amp;id=25693788694&amp;is_b=1&amp;cat_id=2&amp;q=&amp;rn=6c6cae317a87c8a0807801701a6d169d"/>
    <hyperlink ref="J5" r:id="rId2" display="http://detail.tmall.com/item.htm?spm=a220m.1000862.1000725.91.B3PO3t&amp;id=25693788694&amp;is_b=1&amp;cat_id=2&amp;q=&amp;rn=6c6cae317a87c8a0807801701a6d169d"/>
    <hyperlink ref="I6" r:id="rId3" display="http://detail.tmall.com/item.htm?spm=a220o.1000855.1000983.1.UF9IcS&amp;id=35265183771&amp;standard=1"/>
    <hyperlink ref="J7" r:id="rId4"/>
    <hyperlink ref="J8" r:id="rId5"/>
    <hyperlink ref="J12" r:id="rId6"/>
    <hyperlink ref="J13" r:id="rId7"/>
    <hyperlink ref="J14" r:id="rId8"/>
  </hyperlinks>
  <pageMargins left="0.7" right="0.7" top="0.75" bottom="0.75" header="0.3" footer="0.3"/>
</worksheet>
</file>

<file path=xl/worksheets/sheet27.xml><?xml version="1.0" encoding="utf-8"?>
<worksheet xmlns="http://schemas.openxmlformats.org/spreadsheetml/2006/main" xmlns:r="http://schemas.openxmlformats.org/officeDocument/2006/relationships">
  <dimension ref="A1:IW20"/>
  <sheetViews>
    <sheetView topLeftCell="J1" workbookViewId="0">
      <selection sqref="A1:XFD20"/>
    </sheetView>
  </sheetViews>
  <sheetFormatPr defaultRowHeight="13.5"/>
  <sheetData>
    <row r="1" spans="1:257" s="350" customFormat="1" ht="18" customHeight="1">
      <c r="A1" s="692" t="s">
        <v>865</v>
      </c>
      <c r="B1" s="693"/>
      <c r="C1" s="693"/>
      <c r="D1" s="693"/>
      <c r="E1" s="693"/>
      <c r="F1" s="693"/>
      <c r="G1" s="693"/>
      <c r="H1" s="693"/>
      <c r="I1" s="693"/>
      <c r="J1" s="693"/>
      <c r="K1" s="694"/>
      <c r="L1" s="695"/>
      <c r="M1" s="693"/>
      <c r="N1" s="693"/>
      <c r="O1" s="693"/>
      <c r="P1" s="693"/>
      <c r="Q1" s="693"/>
      <c r="R1" s="693"/>
      <c r="S1" s="693"/>
      <c r="T1" s="693"/>
      <c r="U1" s="693"/>
      <c r="V1" s="693"/>
      <c r="W1" s="693"/>
      <c r="X1" s="693"/>
      <c r="Y1" s="693"/>
      <c r="Z1" s="694"/>
      <c r="AA1" s="696" t="s">
        <v>1</v>
      </c>
      <c r="AB1" s="693"/>
      <c r="AC1" s="694"/>
      <c r="AD1" s="697" t="s">
        <v>2</v>
      </c>
      <c r="AE1" s="194"/>
      <c r="AF1" s="195"/>
      <c r="AG1" s="195"/>
      <c r="AH1" s="195"/>
      <c r="AI1" s="195"/>
      <c r="AJ1" s="195"/>
      <c r="AK1" s="349"/>
      <c r="AL1" s="349"/>
      <c r="AM1" s="349"/>
      <c r="AN1" s="349"/>
      <c r="AO1" s="349"/>
      <c r="AP1" s="349"/>
      <c r="AQ1" s="349"/>
      <c r="AR1" s="349"/>
      <c r="AS1" s="349"/>
      <c r="AT1" s="349"/>
      <c r="AU1" s="349"/>
      <c r="AV1" s="349"/>
      <c r="AW1" s="349"/>
      <c r="AX1" s="349"/>
      <c r="AY1" s="349"/>
      <c r="AZ1" s="349"/>
      <c r="BA1" s="349"/>
      <c r="BB1" s="349"/>
      <c r="BC1" s="349"/>
      <c r="BD1" s="349"/>
      <c r="BE1" s="349"/>
      <c r="BF1" s="349"/>
      <c r="BG1" s="349"/>
      <c r="BH1" s="349"/>
      <c r="BI1" s="349"/>
      <c r="BJ1" s="349"/>
      <c r="BK1" s="349"/>
      <c r="BL1" s="349"/>
      <c r="BM1" s="349"/>
      <c r="BN1" s="349"/>
      <c r="BO1" s="349"/>
      <c r="BP1" s="349"/>
      <c r="BQ1" s="349"/>
      <c r="BR1" s="349"/>
      <c r="BS1" s="349"/>
      <c r="BT1" s="349"/>
      <c r="BU1" s="349"/>
      <c r="BV1" s="349"/>
      <c r="BW1" s="349"/>
      <c r="BX1" s="349"/>
      <c r="BY1" s="349"/>
      <c r="BZ1" s="349"/>
      <c r="CA1" s="349"/>
      <c r="CB1" s="349"/>
      <c r="CC1" s="349"/>
      <c r="CD1" s="349"/>
      <c r="CE1" s="349"/>
      <c r="CF1" s="349"/>
      <c r="CG1" s="349"/>
      <c r="CH1" s="349"/>
      <c r="CI1" s="349"/>
      <c r="CJ1" s="349"/>
      <c r="CK1" s="349"/>
      <c r="CL1" s="349"/>
      <c r="CM1" s="349"/>
      <c r="CN1" s="349"/>
      <c r="CO1" s="349"/>
      <c r="CP1" s="349"/>
      <c r="CQ1" s="349"/>
      <c r="CR1" s="349"/>
      <c r="CS1" s="349"/>
      <c r="CT1" s="349"/>
      <c r="CU1" s="349"/>
      <c r="CV1" s="349"/>
      <c r="CW1" s="349"/>
      <c r="CX1" s="349"/>
      <c r="CY1" s="349"/>
      <c r="CZ1" s="349"/>
      <c r="DA1" s="349"/>
      <c r="DB1" s="349"/>
      <c r="DC1" s="349"/>
      <c r="DD1" s="349"/>
      <c r="DE1" s="349"/>
      <c r="DF1" s="349"/>
      <c r="DG1" s="349"/>
      <c r="DH1" s="349"/>
      <c r="DI1" s="349"/>
      <c r="DJ1" s="349"/>
      <c r="DK1" s="349"/>
      <c r="DL1" s="349"/>
      <c r="DM1" s="349"/>
      <c r="DN1" s="349"/>
      <c r="DO1" s="349"/>
      <c r="DP1" s="349"/>
      <c r="DQ1" s="349"/>
      <c r="DR1" s="349"/>
      <c r="DS1" s="349"/>
      <c r="DT1" s="349"/>
      <c r="DU1" s="349"/>
      <c r="DV1" s="349"/>
      <c r="DW1" s="349"/>
      <c r="DX1" s="349"/>
      <c r="DY1" s="349"/>
      <c r="DZ1" s="349"/>
      <c r="EA1" s="349"/>
      <c r="EB1" s="349"/>
      <c r="EC1" s="349"/>
      <c r="ED1" s="349"/>
      <c r="EE1" s="349"/>
      <c r="EF1" s="349"/>
      <c r="EG1" s="349"/>
      <c r="EH1" s="349"/>
      <c r="EI1" s="349"/>
      <c r="EJ1" s="349"/>
      <c r="EK1" s="349"/>
      <c r="EL1" s="349"/>
      <c r="EM1" s="349"/>
      <c r="EN1" s="349"/>
      <c r="EO1" s="349"/>
      <c r="EP1" s="349"/>
      <c r="EQ1" s="349"/>
      <c r="ER1" s="349"/>
      <c r="ES1" s="349"/>
      <c r="ET1" s="349"/>
      <c r="EU1" s="349"/>
      <c r="EV1" s="349"/>
      <c r="EW1" s="349"/>
      <c r="EX1" s="349"/>
      <c r="EY1" s="349"/>
      <c r="EZ1" s="349"/>
      <c r="FA1" s="349"/>
      <c r="FB1" s="349"/>
      <c r="FC1" s="349"/>
      <c r="FD1" s="349"/>
      <c r="FE1" s="349"/>
      <c r="FF1" s="349"/>
      <c r="FG1" s="349"/>
      <c r="FH1" s="349"/>
      <c r="FI1" s="349"/>
      <c r="FJ1" s="349"/>
      <c r="FK1" s="349"/>
      <c r="FL1" s="349"/>
      <c r="FM1" s="349"/>
      <c r="FN1" s="349"/>
      <c r="FO1" s="349"/>
      <c r="FP1" s="349"/>
      <c r="FQ1" s="349"/>
      <c r="FR1" s="349"/>
      <c r="FS1" s="349"/>
      <c r="FT1" s="349"/>
      <c r="FU1" s="349"/>
      <c r="FV1" s="349"/>
      <c r="FW1" s="349"/>
      <c r="FX1" s="349"/>
      <c r="FY1" s="349"/>
      <c r="FZ1" s="349"/>
      <c r="GA1" s="349"/>
      <c r="GB1" s="349"/>
      <c r="GC1" s="349"/>
      <c r="GD1" s="349"/>
      <c r="GE1" s="349"/>
      <c r="GF1" s="349"/>
      <c r="GG1" s="349"/>
      <c r="GH1" s="349"/>
      <c r="GI1" s="349"/>
      <c r="GJ1" s="349"/>
      <c r="GK1" s="349"/>
      <c r="GL1" s="349"/>
      <c r="GM1" s="349"/>
      <c r="GN1" s="349"/>
      <c r="GO1" s="349"/>
      <c r="GP1" s="349"/>
      <c r="GQ1" s="349"/>
      <c r="GR1" s="349"/>
      <c r="GS1" s="349"/>
      <c r="GT1" s="349"/>
      <c r="GU1" s="349"/>
      <c r="GV1" s="349"/>
      <c r="GW1" s="349"/>
      <c r="GX1" s="349"/>
      <c r="GY1" s="349"/>
      <c r="GZ1" s="349"/>
      <c r="HA1" s="349"/>
      <c r="HB1" s="349"/>
      <c r="HC1" s="349"/>
      <c r="HD1" s="349"/>
      <c r="HE1" s="349"/>
      <c r="HF1" s="349"/>
      <c r="HG1" s="349"/>
      <c r="HH1" s="349"/>
      <c r="HI1" s="349"/>
      <c r="HJ1" s="349"/>
      <c r="HK1" s="349"/>
      <c r="HL1" s="349"/>
      <c r="HM1" s="349"/>
      <c r="HN1" s="349"/>
      <c r="HO1" s="349"/>
      <c r="HP1" s="349"/>
      <c r="HQ1" s="349"/>
      <c r="HR1" s="349"/>
      <c r="HS1" s="349"/>
      <c r="HT1" s="349"/>
      <c r="HU1" s="349"/>
      <c r="HV1" s="349"/>
      <c r="HW1" s="349"/>
      <c r="HX1" s="349"/>
      <c r="HY1" s="349"/>
      <c r="HZ1" s="349"/>
      <c r="IA1" s="349"/>
      <c r="IB1" s="349"/>
      <c r="IC1" s="349"/>
      <c r="ID1" s="349"/>
      <c r="IE1" s="349"/>
      <c r="IF1" s="349"/>
      <c r="IG1" s="349"/>
      <c r="IH1" s="349"/>
      <c r="II1" s="349"/>
      <c r="IJ1" s="349"/>
      <c r="IK1" s="349"/>
      <c r="IL1" s="349"/>
      <c r="IM1" s="349"/>
      <c r="IN1" s="349"/>
      <c r="IO1" s="349"/>
      <c r="IP1" s="349"/>
      <c r="IQ1" s="349"/>
      <c r="IR1" s="349"/>
      <c r="IS1" s="349"/>
      <c r="IT1" s="349"/>
      <c r="IU1" s="349"/>
      <c r="IV1" s="349"/>
      <c r="IW1" s="349"/>
    </row>
    <row r="2" spans="1:257" s="350" customFormat="1" ht="18" customHeight="1">
      <c r="A2" s="700" t="s">
        <v>3</v>
      </c>
      <c r="B2" s="700" t="s">
        <v>4</v>
      </c>
      <c r="C2" s="700" t="s">
        <v>1005</v>
      </c>
      <c r="D2" s="700" t="s">
        <v>1152</v>
      </c>
      <c r="E2" s="700" t="s">
        <v>7</v>
      </c>
      <c r="F2" s="198" t="s">
        <v>8</v>
      </c>
      <c r="G2" s="700" t="s">
        <v>9</v>
      </c>
      <c r="H2" s="690" t="s">
        <v>1265</v>
      </c>
      <c r="I2" s="700" t="s">
        <v>11</v>
      </c>
      <c r="J2" s="690" t="s">
        <v>384</v>
      </c>
      <c r="K2" s="702" t="s">
        <v>385</v>
      </c>
      <c r="L2" s="198" t="s">
        <v>14</v>
      </c>
      <c r="M2" s="703" t="s">
        <v>15</v>
      </c>
      <c r="N2" s="687"/>
      <c r="O2" s="686" t="s">
        <v>1008</v>
      </c>
      <c r="P2" s="687"/>
      <c r="Q2" s="686" t="s">
        <v>1009</v>
      </c>
      <c r="R2" s="687"/>
      <c r="S2" s="688" t="s">
        <v>388</v>
      </c>
      <c r="T2" s="689"/>
      <c r="U2" s="689"/>
      <c r="V2" s="687"/>
      <c r="W2" s="199" t="s">
        <v>389</v>
      </c>
      <c r="X2" s="690" t="s">
        <v>20</v>
      </c>
      <c r="Y2" s="690" t="s">
        <v>21</v>
      </c>
      <c r="Z2" s="690" t="s">
        <v>22</v>
      </c>
      <c r="AA2" s="684" t="s">
        <v>23</v>
      </c>
      <c r="AB2" s="684" t="s">
        <v>24</v>
      </c>
      <c r="AC2" s="684" t="s">
        <v>25</v>
      </c>
      <c r="AD2" s="698"/>
      <c r="AE2" s="200"/>
      <c r="AF2" s="201"/>
      <c r="AG2" s="201"/>
      <c r="AH2" s="201"/>
      <c r="AI2" s="201"/>
      <c r="AJ2" s="201"/>
      <c r="AK2" s="349"/>
      <c r="AL2" s="349"/>
      <c r="AM2" s="349"/>
      <c r="AN2" s="349"/>
      <c r="AO2" s="349"/>
      <c r="AP2" s="349"/>
      <c r="AQ2" s="349"/>
      <c r="AR2" s="349"/>
      <c r="AS2" s="349"/>
      <c r="AT2" s="349"/>
      <c r="AU2" s="349"/>
      <c r="AV2" s="349"/>
      <c r="AW2" s="349"/>
      <c r="AX2" s="349"/>
      <c r="AY2" s="349"/>
      <c r="AZ2" s="349"/>
      <c r="BA2" s="349"/>
      <c r="BB2" s="349"/>
      <c r="BC2" s="349"/>
      <c r="BD2" s="349"/>
      <c r="BE2" s="349"/>
      <c r="BF2" s="349"/>
      <c r="BG2" s="349"/>
      <c r="BH2" s="349"/>
      <c r="BI2" s="349"/>
      <c r="BJ2" s="349"/>
      <c r="BK2" s="349"/>
      <c r="BL2" s="349"/>
      <c r="BM2" s="349"/>
      <c r="BN2" s="349"/>
      <c r="BO2" s="349"/>
      <c r="BP2" s="349"/>
      <c r="BQ2" s="349"/>
      <c r="BR2" s="349"/>
      <c r="BS2" s="349"/>
      <c r="BT2" s="349"/>
      <c r="BU2" s="349"/>
      <c r="BV2" s="349"/>
      <c r="BW2" s="349"/>
      <c r="BX2" s="349"/>
      <c r="BY2" s="349"/>
      <c r="BZ2" s="349"/>
      <c r="CA2" s="349"/>
      <c r="CB2" s="349"/>
      <c r="CC2" s="349"/>
      <c r="CD2" s="349"/>
      <c r="CE2" s="349"/>
      <c r="CF2" s="349"/>
      <c r="CG2" s="349"/>
      <c r="CH2" s="349"/>
      <c r="CI2" s="349"/>
      <c r="CJ2" s="349"/>
      <c r="CK2" s="349"/>
      <c r="CL2" s="349"/>
      <c r="CM2" s="349"/>
      <c r="CN2" s="349"/>
      <c r="CO2" s="349"/>
      <c r="CP2" s="349"/>
      <c r="CQ2" s="349"/>
      <c r="CR2" s="349"/>
      <c r="CS2" s="349"/>
      <c r="CT2" s="349"/>
      <c r="CU2" s="349"/>
      <c r="CV2" s="349"/>
      <c r="CW2" s="349"/>
      <c r="CX2" s="349"/>
      <c r="CY2" s="349"/>
      <c r="CZ2" s="349"/>
      <c r="DA2" s="349"/>
      <c r="DB2" s="349"/>
      <c r="DC2" s="349"/>
      <c r="DD2" s="349"/>
      <c r="DE2" s="349"/>
      <c r="DF2" s="349"/>
      <c r="DG2" s="349"/>
      <c r="DH2" s="349"/>
      <c r="DI2" s="349"/>
      <c r="DJ2" s="349"/>
      <c r="DK2" s="349"/>
      <c r="DL2" s="349"/>
      <c r="DM2" s="349"/>
      <c r="DN2" s="349"/>
      <c r="DO2" s="349"/>
      <c r="DP2" s="349"/>
      <c r="DQ2" s="349"/>
      <c r="DR2" s="349"/>
      <c r="DS2" s="349"/>
      <c r="DT2" s="349"/>
      <c r="DU2" s="349"/>
      <c r="DV2" s="349"/>
      <c r="DW2" s="349"/>
      <c r="DX2" s="349"/>
      <c r="DY2" s="349"/>
      <c r="DZ2" s="349"/>
      <c r="EA2" s="349"/>
      <c r="EB2" s="349"/>
      <c r="EC2" s="349"/>
      <c r="ED2" s="349"/>
      <c r="EE2" s="349"/>
      <c r="EF2" s="349"/>
      <c r="EG2" s="349"/>
      <c r="EH2" s="349"/>
      <c r="EI2" s="349"/>
      <c r="EJ2" s="349"/>
      <c r="EK2" s="349"/>
      <c r="EL2" s="349"/>
      <c r="EM2" s="349"/>
      <c r="EN2" s="349"/>
      <c r="EO2" s="349"/>
      <c r="EP2" s="349"/>
      <c r="EQ2" s="349"/>
      <c r="ER2" s="349"/>
      <c r="ES2" s="349"/>
      <c r="ET2" s="349"/>
      <c r="EU2" s="349"/>
      <c r="EV2" s="349"/>
      <c r="EW2" s="349"/>
      <c r="EX2" s="349"/>
      <c r="EY2" s="349"/>
      <c r="EZ2" s="349"/>
      <c r="FA2" s="349"/>
      <c r="FB2" s="349"/>
      <c r="FC2" s="349"/>
      <c r="FD2" s="349"/>
      <c r="FE2" s="349"/>
      <c r="FF2" s="349"/>
      <c r="FG2" s="349"/>
      <c r="FH2" s="349"/>
      <c r="FI2" s="349"/>
      <c r="FJ2" s="349"/>
      <c r="FK2" s="349"/>
      <c r="FL2" s="349"/>
      <c r="FM2" s="349"/>
      <c r="FN2" s="349"/>
      <c r="FO2" s="349"/>
      <c r="FP2" s="349"/>
      <c r="FQ2" s="349"/>
      <c r="FR2" s="349"/>
      <c r="FS2" s="349"/>
      <c r="FT2" s="349"/>
      <c r="FU2" s="349"/>
      <c r="FV2" s="349"/>
      <c r="FW2" s="349"/>
      <c r="FX2" s="349"/>
      <c r="FY2" s="349"/>
      <c r="FZ2" s="349"/>
      <c r="GA2" s="349"/>
      <c r="GB2" s="349"/>
      <c r="GC2" s="349"/>
      <c r="GD2" s="349"/>
      <c r="GE2" s="349"/>
      <c r="GF2" s="349"/>
      <c r="GG2" s="349"/>
      <c r="GH2" s="349"/>
      <c r="GI2" s="349"/>
      <c r="GJ2" s="349"/>
      <c r="GK2" s="349"/>
      <c r="GL2" s="349"/>
      <c r="GM2" s="349"/>
      <c r="GN2" s="349"/>
      <c r="GO2" s="349"/>
      <c r="GP2" s="349"/>
      <c r="GQ2" s="349"/>
      <c r="GR2" s="349"/>
      <c r="GS2" s="349"/>
      <c r="GT2" s="349"/>
      <c r="GU2" s="349"/>
      <c r="GV2" s="349"/>
      <c r="GW2" s="349"/>
      <c r="GX2" s="349"/>
      <c r="GY2" s="349"/>
      <c r="GZ2" s="349"/>
      <c r="HA2" s="349"/>
      <c r="HB2" s="349"/>
      <c r="HC2" s="349"/>
      <c r="HD2" s="349"/>
      <c r="HE2" s="349"/>
      <c r="HF2" s="349"/>
      <c r="HG2" s="349"/>
      <c r="HH2" s="349"/>
      <c r="HI2" s="349"/>
      <c r="HJ2" s="349"/>
      <c r="HK2" s="349"/>
      <c r="HL2" s="349"/>
      <c r="HM2" s="349"/>
      <c r="HN2" s="349"/>
      <c r="HO2" s="349"/>
      <c r="HP2" s="349"/>
      <c r="HQ2" s="349"/>
      <c r="HR2" s="349"/>
      <c r="HS2" s="349"/>
      <c r="HT2" s="349"/>
      <c r="HU2" s="349"/>
      <c r="HV2" s="349"/>
      <c r="HW2" s="349"/>
      <c r="HX2" s="349"/>
      <c r="HY2" s="349"/>
      <c r="HZ2" s="349"/>
      <c r="IA2" s="349"/>
      <c r="IB2" s="349"/>
      <c r="IC2" s="349"/>
      <c r="ID2" s="349"/>
      <c r="IE2" s="349"/>
      <c r="IF2" s="349"/>
      <c r="IG2" s="349"/>
      <c r="IH2" s="349"/>
      <c r="II2" s="349"/>
      <c r="IJ2" s="349"/>
      <c r="IK2" s="349"/>
      <c r="IL2" s="349"/>
      <c r="IM2" s="349"/>
      <c r="IN2" s="349"/>
      <c r="IO2" s="349"/>
      <c r="IP2" s="349"/>
      <c r="IQ2" s="349"/>
      <c r="IR2" s="349"/>
      <c r="IS2" s="349"/>
      <c r="IT2" s="349"/>
      <c r="IU2" s="349"/>
      <c r="IV2" s="349"/>
      <c r="IW2" s="349"/>
    </row>
    <row r="3" spans="1:257" s="350" customFormat="1" ht="18" customHeight="1">
      <c r="A3" s="701"/>
      <c r="B3" s="701"/>
      <c r="C3" s="701"/>
      <c r="D3" s="701"/>
      <c r="E3" s="701"/>
      <c r="F3" s="202" t="s">
        <v>390</v>
      </c>
      <c r="G3" s="701"/>
      <c r="H3" s="685"/>
      <c r="I3" s="701"/>
      <c r="J3" s="685"/>
      <c r="K3" s="701"/>
      <c r="L3" s="202" t="s">
        <v>27</v>
      </c>
      <c r="M3" s="199" t="s">
        <v>28</v>
      </c>
      <c r="N3" s="203" t="s">
        <v>391</v>
      </c>
      <c r="O3" s="199" t="s">
        <v>28</v>
      </c>
      <c r="P3" s="199" t="s">
        <v>392</v>
      </c>
      <c r="Q3" s="199" t="s">
        <v>28</v>
      </c>
      <c r="R3" s="203" t="s">
        <v>392</v>
      </c>
      <c r="S3" s="202" t="s">
        <v>31</v>
      </c>
      <c r="T3" s="202" t="s">
        <v>32</v>
      </c>
      <c r="U3" s="202" t="s">
        <v>33</v>
      </c>
      <c r="V3" s="351" t="s">
        <v>1374</v>
      </c>
      <c r="W3" s="204" t="s">
        <v>1266</v>
      </c>
      <c r="X3" s="685"/>
      <c r="Y3" s="685"/>
      <c r="Z3" s="685"/>
      <c r="AA3" s="685"/>
      <c r="AB3" s="685"/>
      <c r="AC3" s="685"/>
      <c r="AD3" s="699"/>
      <c r="AE3" s="200"/>
      <c r="AF3" s="201"/>
      <c r="AG3" s="201"/>
      <c r="AH3" s="201"/>
      <c r="AI3" s="201"/>
      <c r="AJ3" s="201"/>
      <c r="AK3" s="349"/>
      <c r="AL3" s="349"/>
      <c r="AM3" s="349"/>
      <c r="AN3" s="349"/>
      <c r="AO3" s="349"/>
      <c r="AP3" s="349"/>
      <c r="AQ3" s="349"/>
      <c r="AR3" s="349"/>
      <c r="AS3" s="349"/>
      <c r="AT3" s="349"/>
      <c r="AU3" s="349"/>
      <c r="AV3" s="349"/>
      <c r="AW3" s="349"/>
      <c r="AX3" s="349"/>
      <c r="AY3" s="349"/>
      <c r="AZ3" s="349"/>
      <c r="BA3" s="349"/>
      <c r="BB3" s="349"/>
      <c r="BC3" s="349"/>
      <c r="BD3" s="349"/>
      <c r="BE3" s="349"/>
      <c r="BF3" s="349"/>
      <c r="BG3" s="349"/>
      <c r="BH3" s="349"/>
      <c r="BI3" s="349"/>
      <c r="BJ3" s="349"/>
      <c r="BK3" s="349"/>
      <c r="BL3" s="349"/>
      <c r="BM3" s="349"/>
      <c r="BN3" s="349"/>
      <c r="BO3" s="349"/>
      <c r="BP3" s="349"/>
      <c r="BQ3" s="349"/>
      <c r="BR3" s="349"/>
      <c r="BS3" s="349"/>
      <c r="BT3" s="349"/>
      <c r="BU3" s="349"/>
      <c r="BV3" s="349"/>
      <c r="BW3" s="349"/>
      <c r="BX3" s="349"/>
      <c r="BY3" s="349"/>
      <c r="BZ3" s="349"/>
      <c r="CA3" s="349"/>
      <c r="CB3" s="349"/>
      <c r="CC3" s="349"/>
      <c r="CD3" s="349"/>
      <c r="CE3" s="349"/>
      <c r="CF3" s="349"/>
      <c r="CG3" s="349"/>
      <c r="CH3" s="349"/>
      <c r="CI3" s="349"/>
      <c r="CJ3" s="349"/>
      <c r="CK3" s="349"/>
      <c r="CL3" s="349"/>
      <c r="CM3" s="349"/>
      <c r="CN3" s="349"/>
      <c r="CO3" s="349"/>
      <c r="CP3" s="349"/>
      <c r="CQ3" s="349"/>
      <c r="CR3" s="349"/>
      <c r="CS3" s="349"/>
      <c r="CT3" s="349"/>
      <c r="CU3" s="349"/>
      <c r="CV3" s="349"/>
      <c r="CW3" s="349"/>
      <c r="CX3" s="349"/>
      <c r="CY3" s="349"/>
      <c r="CZ3" s="349"/>
      <c r="DA3" s="349"/>
      <c r="DB3" s="349"/>
      <c r="DC3" s="349"/>
      <c r="DD3" s="349"/>
      <c r="DE3" s="349"/>
      <c r="DF3" s="349"/>
      <c r="DG3" s="349"/>
      <c r="DH3" s="349"/>
      <c r="DI3" s="349"/>
      <c r="DJ3" s="349"/>
      <c r="DK3" s="349"/>
      <c r="DL3" s="349"/>
      <c r="DM3" s="349"/>
      <c r="DN3" s="349"/>
      <c r="DO3" s="349"/>
      <c r="DP3" s="349"/>
      <c r="DQ3" s="349"/>
      <c r="DR3" s="349"/>
      <c r="DS3" s="349"/>
      <c r="DT3" s="349"/>
      <c r="DU3" s="349"/>
      <c r="DV3" s="349"/>
      <c r="DW3" s="349"/>
      <c r="DX3" s="349"/>
      <c r="DY3" s="349"/>
      <c r="DZ3" s="349"/>
      <c r="EA3" s="349"/>
      <c r="EB3" s="349"/>
      <c r="EC3" s="349"/>
      <c r="ED3" s="349"/>
      <c r="EE3" s="349"/>
      <c r="EF3" s="349"/>
      <c r="EG3" s="349"/>
      <c r="EH3" s="349"/>
      <c r="EI3" s="349"/>
      <c r="EJ3" s="349"/>
      <c r="EK3" s="349"/>
      <c r="EL3" s="349"/>
      <c r="EM3" s="349"/>
      <c r="EN3" s="349"/>
      <c r="EO3" s="349"/>
      <c r="EP3" s="349"/>
      <c r="EQ3" s="349"/>
      <c r="ER3" s="349"/>
      <c r="ES3" s="349"/>
      <c r="ET3" s="349"/>
      <c r="EU3" s="349"/>
      <c r="EV3" s="349"/>
      <c r="EW3" s="349"/>
      <c r="EX3" s="349"/>
      <c r="EY3" s="349"/>
      <c r="EZ3" s="349"/>
      <c r="FA3" s="349"/>
      <c r="FB3" s="349"/>
      <c r="FC3" s="349"/>
      <c r="FD3" s="349"/>
      <c r="FE3" s="349"/>
      <c r="FF3" s="349"/>
      <c r="FG3" s="349"/>
      <c r="FH3" s="349"/>
      <c r="FI3" s="349"/>
      <c r="FJ3" s="349"/>
      <c r="FK3" s="349"/>
      <c r="FL3" s="349"/>
      <c r="FM3" s="349"/>
      <c r="FN3" s="349"/>
      <c r="FO3" s="349"/>
      <c r="FP3" s="349"/>
      <c r="FQ3" s="349"/>
      <c r="FR3" s="349"/>
      <c r="FS3" s="349"/>
      <c r="FT3" s="349"/>
      <c r="FU3" s="349"/>
      <c r="FV3" s="349"/>
      <c r="FW3" s="349"/>
      <c r="FX3" s="349"/>
      <c r="FY3" s="349"/>
      <c r="FZ3" s="349"/>
      <c r="GA3" s="349"/>
      <c r="GB3" s="349"/>
      <c r="GC3" s="349"/>
      <c r="GD3" s="349"/>
      <c r="GE3" s="349"/>
      <c r="GF3" s="349"/>
      <c r="GG3" s="349"/>
      <c r="GH3" s="349"/>
      <c r="GI3" s="349"/>
      <c r="GJ3" s="349"/>
      <c r="GK3" s="349"/>
      <c r="GL3" s="349"/>
      <c r="GM3" s="349"/>
      <c r="GN3" s="349"/>
      <c r="GO3" s="349"/>
      <c r="GP3" s="349"/>
      <c r="GQ3" s="349"/>
      <c r="GR3" s="349"/>
      <c r="GS3" s="349"/>
      <c r="GT3" s="349"/>
      <c r="GU3" s="349"/>
      <c r="GV3" s="349"/>
      <c r="GW3" s="349"/>
      <c r="GX3" s="349"/>
      <c r="GY3" s="349"/>
      <c r="GZ3" s="349"/>
      <c r="HA3" s="349"/>
      <c r="HB3" s="349"/>
      <c r="HC3" s="349"/>
      <c r="HD3" s="349"/>
      <c r="HE3" s="349"/>
      <c r="HF3" s="349"/>
      <c r="HG3" s="349"/>
      <c r="HH3" s="349"/>
      <c r="HI3" s="349"/>
      <c r="HJ3" s="349"/>
      <c r="HK3" s="349"/>
      <c r="HL3" s="349"/>
      <c r="HM3" s="349"/>
      <c r="HN3" s="349"/>
      <c r="HO3" s="349"/>
      <c r="HP3" s="349"/>
      <c r="HQ3" s="349"/>
      <c r="HR3" s="349"/>
      <c r="HS3" s="349"/>
      <c r="HT3" s="349"/>
      <c r="HU3" s="349"/>
      <c r="HV3" s="349"/>
      <c r="HW3" s="349"/>
      <c r="HX3" s="349"/>
      <c r="HY3" s="349"/>
      <c r="HZ3" s="349"/>
      <c r="IA3" s="349"/>
      <c r="IB3" s="349"/>
      <c r="IC3" s="349"/>
      <c r="ID3" s="349"/>
      <c r="IE3" s="349"/>
      <c r="IF3" s="349"/>
      <c r="IG3" s="349"/>
      <c r="IH3" s="349"/>
      <c r="II3" s="349"/>
      <c r="IJ3" s="349"/>
      <c r="IK3" s="349"/>
      <c r="IL3" s="349"/>
      <c r="IM3" s="349"/>
      <c r="IN3" s="349"/>
      <c r="IO3" s="349"/>
      <c r="IP3" s="349"/>
      <c r="IQ3" s="349"/>
      <c r="IR3" s="349"/>
      <c r="IS3" s="349"/>
      <c r="IT3" s="349"/>
      <c r="IU3" s="349"/>
      <c r="IV3" s="349"/>
      <c r="IW3" s="349"/>
    </row>
    <row r="4" spans="1:257" s="259" customFormat="1" ht="19.5" customHeight="1">
      <c r="A4" s="352" t="s">
        <v>1267</v>
      </c>
      <c r="B4" s="353">
        <v>1</v>
      </c>
      <c r="C4" s="260" t="s">
        <v>1375</v>
      </c>
      <c r="D4" s="233" t="s">
        <v>876</v>
      </c>
      <c r="E4" s="260" t="s">
        <v>1376</v>
      </c>
      <c r="F4" s="260" t="s">
        <v>39</v>
      </c>
      <c r="G4" s="354" t="s">
        <v>1377</v>
      </c>
      <c r="H4" s="354"/>
      <c r="I4" s="217" t="s">
        <v>1378</v>
      </c>
      <c r="J4" s="217"/>
      <c r="K4" s="355">
        <v>54</v>
      </c>
      <c r="L4" s="250"/>
      <c r="M4" s="250">
        <v>24.5</v>
      </c>
      <c r="N4" s="250"/>
      <c r="O4" s="270">
        <v>39.5</v>
      </c>
      <c r="P4" s="270">
        <v>29.5</v>
      </c>
      <c r="Q4" s="250"/>
      <c r="R4" s="250"/>
      <c r="S4" s="250">
        <v>59</v>
      </c>
      <c r="T4" s="250">
        <v>59</v>
      </c>
      <c r="U4" s="251"/>
      <c r="V4" s="251"/>
      <c r="W4" s="250">
        <f>M4*1.0751-P4</f>
        <v>-3.1600500000000018</v>
      </c>
      <c r="X4" s="250"/>
      <c r="Y4" s="255"/>
      <c r="Z4" s="255"/>
      <c r="AA4" s="255"/>
      <c r="AB4" s="255"/>
      <c r="AC4" s="255"/>
      <c r="AD4" s="255"/>
      <c r="AE4" s="256"/>
      <c r="AF4" s="356"/>
      <c r="AG4" s="356"/>
      <c r="AH4" s="356"/>
      <c r="AI4" s="356"/>
      <c r="AJ4" s="356"/>
      <c r="AK4" s="258"/>
      <c r="AL4" s="258"/>
      <c r="AM4" s="258"/>
      <c r="AN4" s="258"/>
      <c r="AO4" s="258"/>
      <c r="AP4" s="258"/>
      <c r="AQ4" s="258"/>
      <c r="AR4" s="258"/>
      <c r="AS4" s="258"/>
      <c r="AT4" s="258"/>
      <c r="AU4" s="258"/>
      <c r="AV4" s="258"/>
      <c r="AW4" s="258"/>
      <c r="AX4" s="258"/>
      <c r="AY4" s="258"/>
      <c r="AZ4" s="258"/>
      <c r="BA4" s="258"/>
      <c r="BB4" s="258"/>
      <c r="BC4" s="258"/>
      <c r="BD4" s="258"/>
      <c r="BE4" s="258"/>
      <c r="BF4" s="258"/>
      <c r="BG4" s="258"/>
      <c r="BH4" s="258"/>
      <c r="BI4" s="258"/>
      <c r="BJ4" s="258"/>
      <c r="BK4" s="258"/>
      <c r="BL4" s="258"/>
      <c r="BM4" s="258"/>
      <c r="BN4" s="258"/>
      <c r="BO4" s="258"/>
      <c r="BP4" s="258"/>
      <c r="BQ4" s="258"/>
      <c r="BR4" s="258"/>
      <c r="BS4" s="258"/>
      <c r="BT4" s="258"/>
      <c r="BU4" s="258"/>
      <c r="BV4" s="258"/>
      <c r="BW4" s="258"/>
      <c r="BX4" s="258"/>
      <c r="BY4" s="258"/>
      <c r="BZ4" s="258"/>
      <c r="CA4" s="258"/>
      <c r="CB4" s="258"/>
      <c r="CC4" s="258"/>
      <c r="CD4" s="258"/>
      <c r="CE4" s="258"/>
      <c r="CF4" s="258"/>
      <c r="CG4" s="258"/>
      <c r="CH4" s="258"/>
      <c r="CI4" s="258"/>
      <c r="CJ4" s="258"/>
      <c r="CK4" s="258"/>
      <c r="CL4" s="258"/>
      <c r="CM4" s="258"/>
      <c r="CN4" s="258"/>
      <c r="CO4" s="258"/>
      <c r="CP4" s="258"/>
      <c r="CQ4" s="258"/>
      <c r="CR4" s="258"/>
      <c r="CS4" s="258"/>
      <c r="CT4" s="258"/>
      <c r="CU4" s="258"/>
      <c r="CV4" s="258"/>
      <c r="CW4" s="258"/>
      <c r="CX4" s="258"/>
      <c r="CY4" s="258"/>
      <c r="CZ4" s="258"/>
      <c r="DA4" s="258"/>
      <c r="DB4" s="258"/>
      <c r="DC4" s="258"/>
      <c r="DD4" s="258"/>
      <c r="DE4" s="258"/>
      <c r="DF4" s="258"/>
      <c r="DG4" s="258"/>
      <c r="DH4" s="258"/>
      <c r="DI4" s="258"/>
      <c r="DJ4" s="258"/>
      <c r="DK4" s="258"/>
      <c r="DL4" s="258"/>
      <c r="DM4" s="258"/>
      <c r="DN4" s="258"/>
      <c r="DO4" s="258"/>
      <c r="DP4" s="258"/>
      <c r="DQ4" s="258"/>
      <c r="DR4" s="258"/>
      <c r="DS4" s="258"/>
      <c r="DT4" s="258"/>
      <c r="DU4" s="258"/>
      <c r="DV4" s="258"/>
      <c r="DW4" s="258"/>
      <c r="DX4" s="258"/>
      <c r="DY4" s="258"/>
      <c r="DZ4" s="258"/>
      <c r="EA4" s="258"/>
      <c r="EB4" s="258"/>
      <c r="EC4" s="258"/>
      <c r="ED4" s="258"/>
      <c r="EE4" s="258"/>
      <c r="EF4" s="258"/>
      <c r="EG4" s="258"/>
      <c r="EH4" s="258"/>
      <c r="EI4" s="258"/>
      <c r="EJ4" s="258"/>
      <c r="EK4" s="258"/>
      <c r="EL4" s="258"/>
      <c r="EM4" s="258"/>
      <c r="EN4" s="258"/>
      <c r="EO4" s="258"/>
      <c r="EP4" s="258"/>
      <c r="EQ4" s="258"/>
      <c r="ER4" s="258"/>
      <c r="ES4" s="258"/>
      <c r="ET4" s="258"/>
      <c r="EU4" s="258"/>
      <c r="EV4" s="258"/>
      <c r="EW4" s="258"/>
      <c r="EX4" s="258"/>
      <c r="EY4" s="258"/>
      <c r="EZ4" s="258"/>
      <c r="FA4" s="258"/>
      <c r="FB4" s="258"/>
      <c r="FC4" s="258"/>
      <c r="FD4" s="258"/>
      <c r="FE4" s="258"/>
      <c r="FF4" s="258"/>
      <c r="FG4" s="258"/>
      <c r="FH4" s="258"/>
      <c r="FI4" s="258"/>
      <c r="FJ4" s="258"/>
      <c r="FK4" s="258"/>
      <c r="FL4" s="258"/>
      <c r="FM4" s="258"/>
      <c r="FN4" s="258"/>
      <c r="FO4" s="258"/>
      <c r="FP4" s="258"/>
      <c r="FQ4" s="258"/>
      <c r="FR4" s="258"/>
      <c r="FS4" s="258"/>
      <c r="FT4" s="258"/>
      <c r="FU4" s="258"/>
      <c r="FV4" s="258"/>
      <c r="FW4" s="258"/>
      <c r="FX4" s="258"/>
      <c r="FY4" s="258"/>
      <c r="FZ4" s="258"/>
      <c r="GA4" s="258"/>
      <c r="GB4" s="258"/>
      <c r="GC4" s="258"/>
      <c r="GD4" s="258"/>
      <c r="GE4" s="258"/>
      <c r="GF4" s="258"/>
      <c r="GG4" s="258"/>
      <c r="GH4" s="258"/>
      <c r="GI4" s="258"/>
      <c r="GJ4" s="258"/>
      <c r="GK4" s="258"/>
      <c r="GL4" s="258"/>
      <c r="GM4" s="258"/>
      <c r="GN4" s="258"/>
      <c r="GO4" s="258"/>
      <c r="GP4" s="258"/>
      <c r="GQ4" s="258"/>
      <c r="GR4" s="258"/>
      <c r="GS4" s="258"/>
      <c r="GT4" s="258"/>
      <c r="GU4" s="258"/>
      <c r="GV4" s="258"/>
      <c r="GW4" s="258"/>
      <c r="GX4" s="258"/>
      <c r="GY4" s="258"/>
      <c r="GZ4" s="258"/>
      <c r="HA4" s="258"/>
      <c r="HB4" s="258"/>
      <c r="HC4" s="258"/>
      <c r="HD4" s="258"/>
      <c r="HE4" s="258"/>
      <c r="HF4" s="258"/>
      <c r="HG4" s="258"/>
      <c r="HH4" s="258"/>
      <c r="HI4" s="258"/>
      <c r="HJ4" s="258"/>
      <c r="HK4" s="258"/>
      <c r="HL4" s="258"/>
      <c r="HM4" s="258"/>
      <c r="HN4" s="258"/>
      <c r="HO4" s="258"/>
      <c r="HP4" s="258"/>
      <c r="HQ4" s="258"/>
      <c r="HR4" s="258"/>
      <c r="HS4" s="258"/>
      <c r="HT4" s="258"/>
      <c r="HU4" s="258"/>
      <c r="HV4" s="258"/>
      <c r="HW4" s="258"/>
      <c r="HX4" s="258"/>
      <c r="HY4" s="258"/>
      <c r="HZ4" s="258"/>
      <c r="IA4" s="258"/>
      <c r="IB4" s="258"/>
      <c r="IC4" s="258"/>
      <c r="ID4" s="258"/>
      <c r="IE4" s="258"/>
      <c r="IF4" s="258"/>
      <c r="IG4" s="258"/>
      <c r="IH4" s="258"/>
      <c r="II4" s="258"/>
      <c r="IJ4" s="258"/>
      <c r="IK4" s="258"/>
      <c r="IL4" s="258"/>
      <c r="IM4" s="258"/>
      <c r="IN4" s="258"/>
      <c r="IO4" s="258"/>
      <c r="IP4" s="258"/>
      <c r="IQ4" s="258"/>
      <c r="IR4" s="258"/>
      <c r="IS4" s="258"/>
      <c r="IT4" s="258"/>
      <c r="IU4" s="258"/>
      <c r="IV4" s="258"/>
      <c r="IW4" s="258"/>
    </row>
    <row r="5" spans="1:257" s="259" customFormat="1" ht="12.75">
      <c r="A5" s="352" t="s">
        <v>1267</v>
      </c>
      <c r="B5" s="353">
        <v>2</v>
      </c>
      <c r="C5" s="260" t="s">
        <v>1375</v>
      </c>
      <c r="D5" s="233" t="s">
        <v>876</v>
      </c>
      <c r="E5" s="357" t="s">
        <v>1376</v>
      </c>
      <c r="F5" s="357" t="s">
        <v>39</v>
      </c>
      <c r="G5" s="357" t="s">
        <v>1379</v>
      </c>
      <c r="H5" s="357"/>
      <c r="I5" s="357" t="s">
        <v>1380</v>
      </c>
      <c r="J5" s="357"/>
      <c r="K5" s="358">
        <v>47</v>
      </c>
      <c r="L5" s="357"/>
      <c r="M5" s="250">
        <v>19.600000000000001</v>
      </c>
      <c r="N5" s="357"/>
      <c r="O5" s="270">
        <v>29.5</v>
      </c>
      <c r="P5" s="270">
        <v>21</v>
      </c>
      <c r="Q5" s="357"/>
      <c r="R5" s="357"/>
      <c r="S5" s="250">
        <v>42</v>
      </c>
      <c r="T5" s="250">
        <v>0</v>
      </c>
      <c r="U5" s="359"/>
      <c r="V5" s="359"/>
      <c r="W5" s="250">
        <f t="shared" ref="W5:W20" si="0">M5*1.0751-P5</f>
        <v>7.196000000000069E-2</v>
      </c>
      <c r="X5" s="357"/>
      <c r="Y5" s="357"/>
      <c r="Z5" s="357"/>
      <c r="AA5" s="357"/>
      <c r="AB5" s="357"/>
      <c r="AC5" s="357"/>
      <c r="AD5" s="357"/>
      <c r="AE5" s="360"/>
      <c r="AF5" s="361"/>
      <c r="AG5" s="361"/>
      <c r="AH5" s="361"/>
      <c r="AI5" s="361"/>
      <c r="AJ5" s="361"/>
      <c r="AK5" s="362"/>
      <c r="AL5" s="362"/>
      <c r="AM5" s="362"/>
      <c r="AN5" s="362"/>
      <c r="AO5" s="362"/>
      <c r="AP5" s="362"/>
      <c r="AQ5" s="362"/>
      <c r="AR5" s="362"/>
      <c r="AS5" s="362"/>
      <c r="AT5" s="362"/>
      <c r="AU5" s="362"/>
      <c r="AV5" s="362"/>
      <c r="AW5" s="362"/>
      <c r="AX5" s="362"/>
      <c r="AY5" s="362"/>
      <c r="AZ5" s="362"/>
      <c r="BA5" s="362"/>
      <c r="BB5" s="362"/>
      <c r="BC5" s="362"/>
      <c r="BD5" s="362"/>
      <c r="BE5" s="362"/>
      <c r="BF5" s="362"/>
      <c r="BG5" s="362"/>
      <c r="BH5" s="362"/>
      <c r="BI5" s="362"/>
      <c r="BJ5" s="362"/>
      <c r="BK5" s="362"/>
      <c r="BL5" s="362"/>
      <c r="BM5" s="362"/>
      <c r="BN5" s="362"/>
      <c r="BO5" s="362"/>
      <c r="BP5" s="362"/>
      <c r="BQ5" s="362"/>
      <c r="BR5" s="362"/>
      <c r="BS5" s="362"/>
      <c r="BT5" s="362"/>
      <c r="BU5" s="362"/>
      <c r="BV5" s="362"/>
      <c r="BW5" s="362"/>
      <c r="BX5" s="362"/>
      <c r="BY5" s="362"/>
      <c r="BZ5" s="362"/>
      <c r="CA5" s="362"/>
      <c r="CB5" s="362"/>
      <c r="CC5" s="362"/>
      <c r="CD5" s="362"/>
      <c r="CE5" s="362"/>
      <c r="CF5" s="362"/>
      <c r="CG5" s="362"/>
      <c r="CH5" s="362"/>
      <c r="CI5" s="362"/>
      <c r="CJ5" s="362"/>
      <c r="CK5" s="362"/>
      <c r="CL5" s="362"/>
      <c r="CM5" s="362"/>
      <c r="CN5" s="362"/>
      <c r="CO5" s="362"/>
      <c r="CP5" s="362"/>
      <c r="CQ5" s="362"/>
      <c r="CR5" s="362"/>
      <c r="CS5" s="362"/>
      <c r="CT5" s="362"/>
      <c r="CU5" s="362"/>
      <c r="CV5" s="362"/>
      <c r="CW5" s="362"/>
      <c r="CX5" s="362"/>
      <c r="CY5" s="362"/>
      <c r="CZ5" s="362"/>
      <c r="DA5" s="362"/>
      <c r="DB5" s="362"/>
      <c r="DC5" s="362"/>
      <c r="DD5" s="362"/>
      <c r="DE5" s="362"/>
      <c r="DF5" s="362"/>
      <c r="DG5" s="362"/>
      <c r="DH5" s="362"/>
      <c r="DI5" s="362"/>
      <c r="DJ5" s="362"/>
      <c r="DK5" s="362"/>
      <c r="DL5" s="362"/>
      <c r="DM5" s="362"/>
      <c r="DN5" s="362"/>
      <c r="DO5" s="362"/>
      <c r="DP5" s="362"/>
      <c r="DQ5" s="362"/>
      <c r="DR5" s="362"/>
      <c r="DS5" s="362"/>
      <c r="DT5" s="362"/>
      <c r="DU5" s="362"/>
      <c r="DV5" s="362"/>
      <c r="DW5" s="362"/>
      <c r="DX5" s="362"/>
      <c r="DY5" s="362"/>
      <c r="DZ5" s="362"/>
      <c r="EA5" s="362"/>
      <c r="EB5" s="362"/>
      <c r="EC5" s="362"/>
      <c r="ED5" s="362"/>
      <c r="EE5" s="362"/>
      <c r="EF5" s="362"/>
      <c r="EG5" s="362"/>
      <c r="EH5" s="362"/>
      <c r="EI5" s="362"/>
      <c r="EJ5" s="362"/>
      <c r="EK5" s="362"/>
      <c r="EL5" s="362"/>
      <c r="EM5" s="362"/>
      <c r="EN5" s="362"/>
      <c r="EO5" s="362"/>
      <c r="EP5" s="362"/>
      <c r="EQ5" s="362"/>
      <c r="ER5" s="362"/>
      <c r="ES5" s="362"/>
      <c r="ET5" s="362"/>
      <c r="EU5" s="362"/>
      <c r="EV5" s="362"/>
      <c r="EW5" s="362"/>
      <c r="EX5" s="362"/>
      <c r="EY5" s="362"/>
      <c r="EZ5" s="362"/>
      <c r="FA5" s="362"/>
      <c r="FB5" s="362"/>
      <c r="FC5" s="362"/>
      <c r="FD5" s="362"/>
      <c r="FE5" s="362"/>
      <c r="FF5" s="362"/>
      <c r="FG5" s="362"/>
      <c r="FH5" s="362"/>
      <c r="FI5" s="362"/>
      <c r="FJ5" s="362"/>
      <c r="FK5" s="362"/>
      <c r="FL5" s="362"/>
      <c r="FM5" s="362"/>
      <c r="FN5" s="362"/>
      <c r="FO5" s="362"/>
      <c r="FP5" s="362"/>
      <c r="FQ5" s="362"/>
      <c r="FR5" s="362"/>
      <c r="FS5" s="362"/>
      <c r="FT5" s="362"/>
      <c r="FU5" s="362"/>
      <c r="FV5" s="362"/>
      <c r="FW5" s="362"/>
      <c r="FX5" s="362"/>
      <c r="FY5" s="362"/>
      <c r="FZ5" s="362"/>
      <c r="GA5" s="362"/>
      <c r="GB5" s="362"/>
      <c r="GC5" s="362"/>
      <c r="GD5" s="362"/>
      <c r="GE5" s="362"/>
      <c r="GF5" s="362"/>
      <c r="GG5" s="362"/>
      <c r="GH5" s="362"/>
      <c r="GI5" s="362"/>
      <c r="GJ5" s="362"/>
      <c r="GK5" s="362"/>
      <c r="GL5" s="362"/>
      <c r="GM5" s="362"/>
      <c r="GN5" s="362"/>
      <c r="GO5" s="362"/>
      <c r="GP5" s="362"/>
      <c r="GQ5" s="362"/>
      <c r="GR5" s="362"/>
      <c r="GS5" s="362"/>
      <c r="GT5" s="362"/>
      <c r="GU5" s="362"/>
      <c r="GV5" s="362"/>
      <c r="GW5" s="362"/>
      <c r="GX5" s="362"/>
      <c r="GY5" s="362"/>
      <c r="GZ5" s="362"/>
      <c r="HA5" s="362"/>
      <c r="HB5" s="362"/>
      <c r="HC5" s="362"/>
      <c r="HD5" s="362"/>
      <c r="HE5" s="362"/>
      <c r="HF5" s="362"/>
      <c r="HG5" s="362"/>
      <c r="HH5" s="362"/>
      <c r="HI5" s="362"/>
      <c r="HJ5" s="362"/>
      <c r="HK5" s="362"/>
      <c r="HL5" s="362"/>
      <c r="HM5" s="362"/>
      <c r="HN5" s="362"/>
      <c r="HO5" s="362"/>
      <c r="HP5" s="362"/>
      <c r="HQ5" s="362"/>
      <c r="HR5" s="362"/>
      <c r="HS5" s="362"/>
      <c r="HT5" s="362"/>
      <c r="HU5" s="362"/>
      <c r="HV5" s="362"/>
      <c r="HW5" s="362"/>
      <c r="HX5" s="362"/>
      <c r="HY5" s="362"/>
      <c r="HZ5" s="362"/>
      <c r="IA5" s="362"/>
      <c r="IB5" s="362"/>
      <c r="IC5" s="362"/>
      <c r="ID5" s="362"/>
      <c r="IE5" s="362"/>
      <c r="IF5" s="362"/>
      <c r="IG5" s="362"/>
      <c r="IH5" s="362"/>
      <c r="II5" s="362"/>
      <c r="IJ5" s="362"/>
      <c r="IK5" s="362"/>
      <c r="IL5" s="362"/>
      <c r="IM5" s="362"/>
      <c r="IN5" s="362"/>
      <c r="IO5" s="362"/>
      <c r="IP5" s="362"/>
      <c r="IQ5" s="362"/>
      <c r="IR5" s="362"/>
      <c r="IS5" s="362"/>
      <c r="IT5" s="362"/>
      <c r="IU5" s="362"/>
      <c r="IV5" s="362"/>
      <c r="IW5" s="362"/>
    </row>
    <row r="6" spans="1:257" s="259" customFormat="1" ht="16.5">
      <c r="A6" s="352" t="s">
        <v>1267</v>
      </c>
      <c r="B6" s="353">
        <v>3</v>
      </c>
      <c r="C6" s="260" t="s">
        <v>1375</v>
      </c>
      <c r="D6" s="233" t="s">
        <v>876</v>
      </c>
      <c r="E6" s="357" t="s">
        <v>1376</v>
      </c>
      <c r="F6" s="357" t="s">
        <v>39</v>
      </c>
      <c r="G6" s="363" t="s">
        <v>1381</v>
      </c>
      <c r="H6" s="357"/>
      <c r="I6" s="217" t="s">
        <v>1382</v>
      </c>
      <c r="J6" s="364"/>
      <c r="K6" s="358">
        <v>45</v>
      </c>
      <c r="L6" s="357"/>
      <c r="M6" s="250">
        <v>19.600000000000001</v>
      </c>
      <c r="N6" s="357"/>
      <c r="O6" s="270">
        <v>39.5</v>
      </c>
      <c r="P6" s="270">
        <v>39.5</v>
      </c>
      <c r="Q6" s="357"/>
      <c r="R6" s="357"/>
      <c r="S6" s="250">
        <v>79</v>
      </c>
      <c r="T6" s="250">
        <v>59</v>
      </c>
      <c r="U6" s="359"/>
      <c r="V6" s="359"/>
      <c r="W6" s="250">
        <f t="shared" si="0"/>
        <v>-18.428039999999999</v>
      </c>
      <c r="X6" s="357"/>
      <c r="Y6" s="357"/>
      <c r="Z6" s="357"/>
      <c r="AA6" s="357"/>
      <c r="AB6" s="357"/>
      <c r="AC6" s="357"/>
      <c r="AD6" s="357"/>
      <c r="AE6" s="360"/>
      <c r="AF6" s="361"/>
      <c r="AG6" s="361"/>
      <c r="AH6" s="361"/>
      <c r="AI6" s="361"/>
      <c r="AJ6" s="361"/>
      <c r="AK6" s="362"/>
      <c r="AL6" s="362"/>
      <c r="AM6" s="362"/>
      <c r="AN6" s="362"/>
      <c r="AO6" s="362"/>
      <c r="AP6" s="362"/>
      <c r="AQ6" s="362"/>
      <c r="AR6" s="362"/>
      <c r="AS6" s="362"/>
      <c r="AT6" s="362"/>
      <c r="AU6" s="362"/>
      <c r="AV6" s="362"/>
      <c r="AW6" s="362"/>
      <c r="AX6" s="362"/>
      <c r="AY6" s="362"/>
      <c r="AZ6" s="362"/>
      <c r="BA6" s="362"/>
      <c r="BB6" s="362"/>
      <c r="BC6" s="362"/>
      <c r="BD6" s="362"/>
      <c r="BE6" s="362"/>
      <c r="BF6" s="362"/>
      <c r="BG6" s="362"/>
      <c r="BH6" s="362"/>
      <c r="BI6" s="362"/>
      <c r="BJ6" s="362"/>
      <c r="BK6" s="362"/>
      <c r="BL6" s="362"/>
      <c r="BM6" s="362"/>
      <c r="BN6" s="362"/>
      <c r="BO6" s="362"/>
      <c r="BP6" s="362"/>
      <c r="BQ6" s="362"/>
      <c r="BR6" s="362"/>
      <c r="BS6" s="362"/>
      <c r="BT6" s="362"/>
      <c r="BU6" s="362"/>
      <c r="BV6" s="362"/>
      <c r="BW6" s="362"/>
      <c r="BX6" s="362"/>
      <c r="BY6" s="362"/>
      <c r="BZ6" s="362"/>
      <c r="CA6" s="362"/>
      <c r="CB6" s="362"/>
      <c r="CC6" s="362"/>
      <c r="CD6" s="362"/>
      <c r="CE6" s="362"/>
      <c r="CF6" s="362"/>
      <c r="CG6" s="362"/>
      <c r="CH6" s="362"/>
      <c r="CI6" s="362"/>
      <c r="CJ6" s="362"/>
      <c r="CK6" s="362"/>
      <c r="CL6" s="362"/>
      <c r="CM6" s="362"/>
      <c r="CN6" s="362"/>
      <c r="CO6" s="362"/>
      <c r="CP6" s="362"/>
      <c r="CQ6" s="362"/>
      <c r="CR6" s="362"/>
      <c r="CS6" s="362"/>
      <c r="CT6" s="362"/>
      <c r="CU6" s="362"/>
      <c r="CV6" s="362"/>
      <c r="CW6" s="362"/>
      <c r="CX6" s="362"/>
      <c r="CY6" s="362"/>
      <c r="CZ6" s="362"/>
      <c r="DA6" s="362"/>
      <c r="DB6" s="362"/>
      <c r="DC6" s="362"/>
      <c r="DD6" s="362"/>
      <c r="DE6" s="362"/>
      <c r="DF6" s="362"/>
      <c r="DG6" s="362"/>
      <c r="DH6" s="362"/>
      <c r="DI6" s="362"/>
      <c r="DJ6" s="362"/>
      <c r="DK6" s="362"/>
      <c r="DL6" s="362"/>
      <c r="DM6" s="362"/>
      <c r="DN6" s="362"/>
      <c r="DO6" s="362"/>
      <c r="DP6" s="362"/>
      <c r="DQ6" s="362"/>
      <c r="DR6" s="362"/>
      <c r="DS6" s="362"/>
      <c r="DT6" s="362"/>
      <c r="DU6" s="362"/>
      <c r="DV6" s="362"/>
      <c r="DW6" s="362"/>
      <c r="DX6" s="362"/>
      <c r="DY6" s="362"/>
      <c r="DZ6" s="362"/>
      <c r="EA6" s="362"/>
      <c r="EB6" s="362"/>
      <c r="EC6" s="362"/>
      <c r="ED6" s="362"/>
      <c r="EE6" s="362"/>
      <c r="EF6" s="362"/>
      <c r="EG6" s="362"/>
      <c r="EH6" s="362"/>
      <c r="EI6" s="362"/>
      <c r="EJ6" s="362"/>
      <c r="EK6" s="362"/>
      <c r="EL6" s="362"/>
      <c r="EM6" s="362"/>
      <c r="EN6" s="362"/>
      <c r="EO6" s="362"/>
      <c r="EP6" s="362"/>
      <c r="EQ6" s="362"/>
      <c r="ER6" s="362"/>
      <c r="ES6" s="362"/>
      <c r="ET6" s="362"/>
      <c r="EU6" s="362"/>
      <c r="EV6" s="362"/>
      <c r="EW6" s="362"/>
      <c r="EX6" s="362"/>
      <c r="EY6" s="362"/>
      <c r="EZ6" s="362"/>
      <c r="FA6" s="362"/>
      <c r="FB6" s="362"/>
      <c r="FC6" s="362"/>
      <c r="FD6" s="362"/>
      <c r="FE6" s="362"/>
      <c r="FF6" s="362"/>
      <c r="FG6" s="362"/>
      <c r="FH6" s="362"/>
      <c r="FI6" s="362"/>
      <c r="FJ6" s="362"/>
      <c r="FK6" s="362"/>
      <c r="FL6" s="362"/>
      <c r="FM6" s="362"/>
      <c r="FN6" s="362"/>
      <c r="FO6" s="362"/>
      <c r="FP6" s="362"/>
      <c r="FQ6" s="362"/>
      <c r="FR6" s="362"/>
      <c r="FS6" s="362"/>
      <c r="FT6" s="362"/>
      <c r="FU6" s="362"/>
      <c r="FV6" s="362"/>
      <c r="FW6" s="362"/>
      <c r="FX6" s="362"/>
      <c r="FY6" s="362"/>
      <c r="FZ6" s="362"/>
      <c r="GA6" s="362"/>
      <c r="GB6" s="362"/>
      <c r="GC6" s="362"/>
      <c r="GD6" s="362"/>
      <c r="GE6" s="362"/>
      <c r="GF6" s="362"/>
      <c r="GG6" s="362"/>
      <c r="GH6" s="362"/>
      <c r="GI6" s="362"/>
      <c r="GJ6" s="362"/>
      <c r="GK6" s="362"/>
      <c r="GL6" s="362"/>
      <c r="GM6" s="362"/>
      <c r="GN6" s="362"/>
      <c r="GO6" s="362"/>
      <c r="GP6" s="362"/>
      <c r="GQ6" s="362"/>
      <c r="GR6" s="362"/>
      <c r="GS6" s="362"/>
      <c r="GT6" s="362"/>
      <c r="GU6" s="362"/>
      <c r="GV6" s="362"/>
      <c r="GW6" s="362"/>
      <c r="GX6" s="362"/>
      <c r="GY6" s="362"/>
      <c r="GZ6" s="362"/>
      <c r="HA6" s="362"/>
      <c r="HB6" s="362"/>
      <c r="HC6" s="362"/>
      <c r="HD6" s="362"/>
      <c r="HE6" s="362"/>
      <c r="HF6" s="362"/>
      <c r="HG6" s="362"/>
      <c r="HH6" s="362"/>
      <c r="HI6" s="362"/>
      <c r="HJ6" s="362"/>
      <c r="HK6" s="362"/>
      <c r="HL6" s="362"/>
      <c r="HM6" s="362"/>
      <c r="HN6" s="362"/>
      <c r="HO6" s="362"/>
      <c r="HP6" s="362"/>
      <c r="HQ6" s="362"/>
      <c r="HR6" s="362"/>
      <c r="HS6" s="362"/>
      <c r="HT6" s="362"/>
      <c r="HU6" s="362"/>
      <c r="HV6" s="362"/>
      <c r="HW6" s="362"/>
      <c r="HX6" s="362"/>
      <c r="HY6" s="362"/>
      <c r="HZ6" s="362"/>
      <c r="IA6" s="362"/>
      <c r="IB6" s="362"/>
      <c r="IC6" s="362"/>
      <c r="ID6" s="362"/>
      <c r="IE6" s="362"/>
      <c r="IF6" s="362"/>
      <c r="IG6" s="362"/>
      <c r="IH6" s="362"/>
      <c r="II6" s="362"/>
      <c r="IJ6" s="362"/>
      <c r="IK6" s="362"/>
      <c r="IL6" s="362"/>
      <c r="IM6" s="362"/>
      <c r="IN6" s="362"/>
      <c r="IO6" s="362"/>
      <c r="IP6" s="362"/>
      <c r="IQ6" s="362"/>
      <c r="IR6" s="362"/>
      <c r="IS6" s="362"/>
      <c r="IT6" s="362"/>
      <c r="IU6" s="362"/>
      <c r="IV6" s="362"/>
      <c r="IW6" s="362"/>
    </row>
    <row r="7" spans="1:257" s="259" customFormat="1" ht="12.75">
      <c r="A7" s="352" t="s">
        <v>1267</v>
      </c>
      <c r="B7" s="353">
        <v>4</v>
      </c>
      <c r="C7" s="260" t="s">
        <v>1375</v>
      </c>
      <c r="D7" s="233" t="s">
        <v>876</v>
      </c>
      <c r="E7" s="357" t="s">
        <v>1376</v>
      </c>
      <c r="F7" s="357" t="s">
        <v>39</v>
      </c>
      <c r="G7" s="357" t="s">
        <v>1383</v>
      </c>
      <c r="H7" s="357"/>
      <c r="I7" s="357" t="s">
        <v>1384</v>
      </c>
      <c r="J7" s="357"/>
      <c r="K7" s="358">
        <v>44</v>
      </c>
      <c r="L7" s="357"/>
      <c r="M7" s="250">
        <v>19.600000000000001</v>
      </c>
      <c r="N7" s="357"/>
      <c r="O7" s="270">
        <v>39.5</v>
      </c>
      <c r="P7" s="270">
        <v>39.5</v>
      </c>
      <c r="Q7" s="357"/>
      <c r="R7" s="357"/>
      <c r="S7" s="250">
        <v>79</v>
      </c>
      <c r="T7" s="250">
        <v>59</v>
      </c>
      <c r="U7" s="359"/>
      <c r="V7" s="359"/>
      <c r="W7" s="250">
        <f t="shared" si="0"/>
        <v>-18.428039999999999</v>
      </c>
      <c r="X7" s="357"/>
      <c r="Y7" s="357"/>
      <c r="Z7" s="357"/>
      <c r="AA7" s="357"/>
      <c r="AB7" s="357"/>
      <c r="AC7" s="357"/>
      <c r="AD7" s="357"/>
      <c r="AE7" s="360"/>
      <c r="AF7" s="361"/>
      <c r="AG7" s="361"/>
      <c r="AH7" s="361"/>
      <c r="AI7" s="361"/>
      <c r="AJ7" s="361"/>
      <c r="AK7" s="362"/>
      <c r="AL7" s="362"/>
      <c r="AM7" s="362"/>
      <c r="AN7" s="362"/>
      <c r="AO7" s="362"/>
      <c r="AP7" s="362"/>
      <c r="AQ7" s="362"/>
      <c r="AR7" s="362"/>
      <c r="AS7" s="362"/>
      <c r="AT7" s="362"/>
      <c r="AU7" s="362"/>
      <c r="AV7" s="362"/>
      <c r="AW7" s="362"/>
      <c r="AX7" s="362"/>
      <c r="AY7" s="362"/>
      <c r="AZ7" s="362"/>
      <c r="BA7" s="362"/>
      <c r="BB7" s="362"/>
      <c r="BC7" s="362"/>
      <c r="BD7" s="362"/>
      <c r="BE7" s="362"/>
      <c r="BF7" s="362"/>
      <c r="BG7" s="362"/>
      <c r="BH7" s="362"/>
      <c r="BI7" s="362"/>
      <c r="BJ7" s="362"/>
      <c r="BK7" s="362"/>
      <c r="BL7" s="362"/>
      <c r="BM7" s="362"/>
      <c r="BN7" s="362"/>
      <c r="BO7" s="362"/>
      <c r="BP7" s="362"/>
      <c r="BQ7" s="362"/>
      <c r="BR7" s="362"/>
      <c r="BS7" s="362"/>
      <c r="BT7" s="362"/>
      <c r="BU7" s="362"/>
      <c r="BV7" s="362"/>
      <c r="BW7" s="362"/>
      <c r="BX7" s="362"/>
      <c r="BY7" s="362"/>
      <c r="BZ7" s="362"/>
      <c r="CA7" s="362"/>
      <c r="CB7" s="362"/>
      <c r="CC7" s="362"/>
      <c r="CD7" s="362"/>
      <c r="CE7" s="362"/>
      <c r="CF7" s="362"/>
      <c r="CG7" s="362"/>
      <c r="CH7" s="362"/>
      <c r="CI7" s="362"/>
      <c r="CJ7" s="362"/>
      <c r="CK7" s="362"/>
      <c r="CL7" s="362"/>
      <c r="CM7" s="362"/>
      <c r="CN7" s="362"/>
      <c r="CO7" s="362"/>
      <c r="CP7" s="362"/>
      <c r="CQ7" s="362"/>
      <c r="CR7" s="362"/>
      <c r="CS7" s="362"/>
      <c r="CT7" s="362"/>
      <c r="CU7" s="362"/>
      <c r="CV7" s="362"/>
      <c r="CW7" s="362"/>
      <c r="CX7" s="362"/>
      <c r="CY7" s="362"/>
      <c r="CZ7" s="362"/>
      <c r="DA7" s="362"/>
      <c r="DB7" s="362"/>
      <c r="DC7" s="362"/>
      <c r="DD7" s="362"/>
      <c r="DE7" s="362"/>
      <c r="DF7" s="362"/>
      <c r="DG7" s="362"/>
      <c r="DH7" s="362"/>
      <c r="DI7" s="362"/>
      <c r="DJ7" s="362"/>
      <c r="DK7" s="362"/>
      <c r="DL7" s="362"/>
      <c r="DM7" s="362"/>
      <c r="DN7" s="362"/>
      <c r="DO7" s="362"/>
      <c r="DP7" s="362"/>
      <c r="DQ7" s="362"/>
      <c r="DR7" s="362"/>
      <c r="DS7" s="362"/>
      <c r="DT7" s="362"/>
      <c r="DU7" s="362"/>
      <c r="DV7" s="362"/>
      <c r="DW7" s="362"/>
      <c r="DX7" s="362"/>
      <c r="DY7" s="362"/>
      <c r="DZ7" s="362"/>
      <c r="EA7" s="362"/>
      <c r="EB7" s="362"/>
      <c r="EC7" s="362"/>
      <c r="ED7" s="362"/>
      <c r="EE7" s="362"/>
      <c r="EF7" s="362"/>
      <c r="EG7" s="362"/>
      <c r="EH7" s="362"/>
      <c r="EI7" s="362"/>
      <c r="EJ7" s="362"/>
      <c r="EK7" s="362"/>
      <c r="EL7" s="362"/>
      <c r="EM7" s="362"/>
      <c r="EN7" s="362"/>
      <c r="EO7" s="362"/>
      <c r="EP7" s="362"/>
      <c r="EQ7" s="362"/>
      <c r="ER7" s="362"/>
      <c r="ES7" s="362"/>
      <c r="ET7" s="362"/>
      <c r="EU7" s="362"/>
      <c r="EV7" s="362"/>
      <c r="EW7" s="362"/>
      <c r="EX7" s="362"/>
      <c r="EY7" s="362"/>
      <c r="EZ7" s="362"/>
      <c r="FA7" s="362"/>
      <c r="FB7" s="362"/>
      <c r="FC7" s="362"/>
      <c r="FD7" s="362"/>
      <c r="FE7" s="362"/>
      <c r="FF7" s="362"/>
      <c r="FG7" s="362"/>
      <c r="FH7" s="362"/>
      <c r="FI7" s="362"/>
      <c r="FJ7" s="362"/>
      <c r="FK7" s="362"/>
      <c r="FL7" s="362"/>
      <c r="FM7" s="362"/>
      <c r="FN7" s="362"/>
      <c r="FO7" s="362"/>
      <c r="FP7" s="362"/>
      <c r="FQ7" s="362"/>
      <c r="FR7" s="362"/>
      <c r="FS7" s="362"/>
      <c r="FT7" s="362"/>
      <c r="FU7" s="362"/>
      <c r="FV7" s="362"/>
      <c r="FW7" s="362"/>
      <c r="FX7" s="362"/>
      <c r="FY7" s="362"/>
      <c r="FZ7" s="362"/>
      <c r="GA7" s="362"/>
      <c r="GB7" s="362"/>
      <c r="GC7" s="362"/>
      <c r="GD7" s="362"/>
      <c r="GE7" s="362"/>
      <c r="GF7" s="362"/>
      <c r="GG7" s="362"/>
      <c r="GH7" s="362"/>
      <c r="GI7" s="362"/>
      <c r="GJ7" s="362"/>
      <c r="GK7" s="362"/>
      <c r="GL7" s="362"/>
      <c r="GM7" s="362"/>
      <c r="GN7" s="362"/>
      <c r="GO7" s="362"/>
      <c r="GP7" s="362"/>
      <c r="GQ7" s="362"/>
      <c r="GR7" s="362"/>
      <c r="GS7" s="362"/>
      <c r="GT7" s="362"/>
      <c r="GU7" s="362"/>
      <c r="GV7" s="362"/>
      <c r="GW7" s="362"/>
      <c r="GX7" s="362"/>
      <c r="GY7" s="362"/>
      <c r="GZ7" s="362"/>
      <c r="HA7" s="362"/>
      <c r="HB7" s="362"/>
      <c r="HC7" s="362"/>
      <c r="HD7" s="362"/>
      <c r="HE7" s="362"/>
      <c r="HF7" s="362"/>
      <c r="HG7" s="362"/>
      <c r="HH7" s="362"/>
      <c r="HI7" s="362"/>
      <c r="HJ7" s="362"/>
      <c r="HK7" s="362"/>
      <c r="HL7" s="362"/>
      <c r="HM7" s="362"/>
      <c r="HN7" s="362"/>
      <c r="HO7" s="362"/>
      <c r="HP7" s="362"/>
      <c r="HQ7" s="362"/>
      <c r="HR7" s="362"/>
      <c r="HS7" s="362"/>
      <c r="HT7" s="362"/>
      <c r="HU7" s="362"/>
      <c r="HV7" s="362"/>
      <c r="HW7" s="362"/>
      <c r="HX7" s="362"/>
      <c r="HY7" s="362"/>
      <c r="HZ7" s="362"/>
      <c r="IA7" s="362"/>
      <c r="IB7" s="362"/>
      <c r="IC7" s="362"/>
      <c r="ID7" s="362"/>
      <c r="IE7" s="362"/>
      <c r="IF7" s="362"/>
      <c r="IG7" s="362"/>
      <c r="IH7" s="362"/>
      <c r="II7" s="362"/>
      <c r="IJ7" s="362"/>
      <c r="IK7" s="362"/>
      <c r="IL7" s="362"/>
      <c r="IM7" s="362"/>
      <c r="IN7" s="362"/>
      <c r="IO7" s="362"/>
      <c r="IP7" s="362"/>
      <c r="IQ7" s="362"/>
      <c r="IR7" s="362"/>
      <c r="IS7" s="362"/>
      <c r="IT7" s="362"/>
      <c r="IU7" s="362"/>
      <c r="IV7" s="362"/>
      <c r="IW7" s="362"/>
    </row>
    <row r="8" spans="1:257" s="259" customFormat="1" ht="12.75">
      <c r="A8" s="352" t="s">
        <v>1267</v>
      </c>
      <c r="B8" s="353">
        <v>5</v>
      </c>
      <c r="C8" s="260" t="s">
        <v>1375</v>
      </c>
      <c r="D8" s="365" t="s">
        <v>1385</v>
      </c>
      <c r="E8" s="357" t="s">
        <v>1376</v>
      </c>
      <c r="F8" s="357" t="s">
        <v>960</v>
      </c>
      <c r="G8" s="357" t="s">
        <v>1386</v>
      </c>
      <c r="H8" s="357"/>
      <c r="I8" s="357" t="s">
        <v>1387</v>
      </c>
      <c r="J8" s="366"/>
      <c r="K8" s="358" t="s">
        <v>1388</v>
      </c>
      <c r="L8" s="357"/>
      <c r="M8" s="357">
        <v>20.3</v>
      </c>
      <c r="N8" s="357">
        <v>14</v>
      </c>
      <c r="O8" s="367">
        <v>44.5</v>
      </c>
      <c r="P8" s="367">
        <v>18.899999999999999</v>
      </c>
      <c r="Q8" s="357"/>
      <c r="R8" s="357"/>
      <c r="S8" s="250">
        <v>0</v>
      </c>
      <c r="T8" s="250">
        <v>0</v>
      </c>
      <c r="U8" s="359"/>
      <c r="V8" s="359"/>
      <c r="W8" s="250">
        <f>N8*1.0751-P8</f>
        <v>-3.8485999999999994</v>
      </c>
      <c r="X8" s="357"/>
      <c r="Y8" s="357"/>
      <c r="Z8" s="357"/>
      <c r="AA8" s="357"/>
      <c r="AB8" s="357"/>
      <c r="AC8" s="357"/>
      <c r="AD8" s="357"/>
      <c r="AE8" s="360"/>
      <c r="AF8" s="361"/>
      <c r="AG8" s="361"/>
      <c r="AH8" s="361"/>
      <c r="AI8" s="361"/>
      <c r="AJ8" s="361"/>
      <c r="AK8" s="362"/>
      <c r="AL8" s="362"/>
      <c r="AM8" s="362"/>
      <c r="AN8" s="362"/>
      <c r="AO8" s="362"/>
      <c r="AP8" s="362"/>
      <c r="AQ8" s="362"/>
      <c r="AR8" s="362"/>
      <c r="AS8" s="362"/>
      <c r="AT8" s="362"/>
      <c r="AU8" s="362"/>
      <c r="AV8" s="362"/>
      <c r="AW8" s="362"/>
      <c r="AX8" s="362"/>
      <c r="AY8" s="362"/>
      <c r="AZ8" s="362"/>
      <c r="BA8" s="362"/>
      <c r="BB8" s="362"/>
      <c r="BC8" s="362"/>
      <c r="BD8" s="362"/>
      <c r="BE8" s="362"/>
      <c r="BF8" s="362"/>
      <c r="BG8" s="362"/>
      <c r="BH8" s="362"/>
      <c r="BI8" s="362"/>
      <c r="BJ8" s="362"/>
      <c r="BK8" s="362"/>
      <c r="BL8" s="362"/>
      <c r="BM8" s="362"/>
      <c r="BN8" s="362"/>
      <c r="BO8" s="362"/>
      <c r="BP8" s="362"/>
      <c r="BQ8" s="362"/>
      <c r="BR8" s="362"/>
      <c r="BS8" s="362"/>
      <c r="BT8" s="362"/>
      <c r="BU8" s="362"/>
      <c r="BV8" s="362"/>
      <c r="BW8" s="362"/>
      <c r="BX8" s="362"/>
      <c r="BY8" s="362"/>
      <c r="BZ8" s="362"/>
      <c r="CA8" s="362"/>
      <c r="CB8" s="362"/>
      <c r="CC8" s="362"/>
      <c r="CD8" s="362"/>
      <c r="CE8" s="362"/>
      <c r="CF8" s="362"/>
      <c r="CG8" s="362"/>
      <c r="CH8" s="362"/>
      <c r="CI8" s="362"/>
      <c r="CJ8" s="362"/>
      <c r="CK8" s="362"/>
      <c r="CL8" s="362"/>
      <c r="CM8" s="362"/>
      <c r="CN8" s="362"/>
      <c r="CO8" s="362"/>
      <c r="CP8" s="362"/>
      <c r="CQ8" s="362"/>
      <c r="CR8" s="362"/>
      <c r="CS8" s="362"/>
      <c r="CT8" s="362"/>
      <c r="CU8" s="362"/>
      <c r="CV8" s="362"/>
      <c r="CW8" s="362"/>
      <c r="CX8" s="362"/>
      <c r="CY8" s="362"/>
      <c r="CZ8" s="362"/>
      <c r="DA8" s="362"/>
      <c r="DB8" s="362"/>
      <c r="DC8" s="362"/>
      <c r="DD8" s="362"/>
      <c r="DE8" s="362"/>
      <c r="DF8" s="362"/>
      <c r="DG8" s="362"/>
      <c r="DH8" s="362"/>
      <c r="DI8" s="362"/>
      <c r="DJ8" s="362"/>
      <c r="DK8" s="362"/>
      <c r="DL8" s="362"/>
      <c r="DM8" s="362"/>
      <c r="DN8" s="362"/>
      <c r="DO8" s="362"/>
      <c r="DP8" s="362"/>
      <c r="DQ8" s="362"/>
      <c r="DR8" s="362"/>
      <c r="DS8" s="362"/>
      <c r="DT8" s="362"/>
      <c r="DU8" s="362"/>
      <c r="DV8" s="362"/>
      <c r="DW8" s="362"/>
      <c r="DX8" s="362"/>
      <c r="DY8" s="362"/>
      <c r="DZ8" s="362"/>
      <c r="EA8" s="362"/>
      <c r="EB8" s="362"/>
      <c r="EC8" s="362"/>
      <c r="ED8" s="362"/>
      <c r="EE8" s="362"/>
      <c r="EF8" s="362"/>
      <c r="EG8" s="362"/>
      <c r="EH8" s="362"/>
      <c r="EI8" s="362"/>
      <c r="EJ8" s="362"/>
      <c r="EK8" s="362"/>
      <c r="EL8" s="362"/>
      <c r="EM8" s="362"/>
      <c r="EN8" s="362"/>
      <c r="EO8" s="362"/>
      <c r="EP8" s="362"/>
      <c r="EQ8" s="362"/>
      <c r="ER8" s="362"/>
      <c r="ES8" s="362"/>
      <c r="ET8" s="362"/>
      <c r="EU8" s="362"/>
      <c r="EV8" s="362"/>
      <c r="EW8" s="362"/>
      <c r="EX8" s="362"/>
      <c r="EY8" s="362"/>
      <c r="EZ8" s="362"/>
      <c r="FA8" s="362"/>
      <c r="FB8" s="362"/>
      <c r="FC8" s="362"/>
      <c r="FD8" s="362"/>
      <c r="FE8" s="362"/>
      <c r="FF8" s="362"/>
      <c r="FG8" s="362"/>
      <c r="FH8" s="362"/>
      <c r="FI8" s="362"/>
      <c r="FJ8" s="362"/>
      <c r="FK8" s="362"/>
      <c r="FL8" s="362"/>
      <c r="FM8" s="362"/>
      <c r="FN8" s="362"/>
      <c r="FO8" s="362"/>
      <c r="FP8" s="362"/>
      <c r="FQ8" s="362"/>
      <c r="FR8" s="362"/>
      <c r="FS8" s="362"/>
      <c r="FT8" s="362"/>
      <c r="FU8" s="362"/>
      <c r="FV8" s="362"/>
      <c r="FW8" s="362"/>
      <c r="FX8" s="362"/>
      <c r="FY8" s="362"/>
      <c r="FZ8" s="362"/>
      <c r="GA8" s="362"/>
      <c r="GB8" s="362"/>
      <c r="GC8" s="362"/>
      <c r="GD8" s="362"/>
      <c r="GE8" s="362"/>
      <c r="GF8" s="362"/>
      <c r="GG8" s="362"/>
      <c r="GH8" s="362"/>
      <c r="GI8" s="362"/>
      <c r="GJ8" s="362"/>
      <c r="GK8" s="362"/>
      <c r="GL8" s="362"/>
      <c r="GM8" s="362"/>
      <c r="GN8" s="362"/>
      <c r="GO8" s="362"/>
      <c r="GP8" s="362"/>
      <c r="GQ8" s="362"/>
      <c r="GR8" s="362"/>
      <c r="GS8" s="362"/>
      <c r="GT8" s="362"/>
      <c r="GU8" s="362"/>
      <c r="GV8" s="362"/>
      <c r="GW8" s="362"/>
      <c r="GX8" s="362"/>
      <c r="GY8" s="362"/>
      <c r="GZ8" s="362"/>
      <c r="HA8" s="362"/>
      <c r="HB8" s="362"/>
      <c r="HC8" s="362"/>
      <c r="HD8" s="362"/>
      <c r="HE8" s="362"/>
      <c r="HF8" s="362"/>
      <c r="HG8" s="362"/>
      <c r="HH8" s="362"/>
      <c r="HI8" s="362"/>
      <c r="HJ8" s="362"/>
      <c r="HK8" s="362"/>
      <c r="HL8" s="362"/>
      <c r="HM8" s="362"/>
      <c r="HN8" s="362"/>
      <c r="HO8" s="362"/>
      <c r="HP8" s="362"/>
      <c r="HQ8" s="362"/>
      <c r="HR8" s="362"/>
      <c r="HS8" s="362"/>
      <c r="HT8" s="362"/>
      <c r="HU8" s="362"/>
      <c r="HV8" s="362"/>
      <c r="HW8" s="362"/>
      <c r="HX8" s="362"/>
      <c r="HY8" s="362"/>
      <c r="HZ8" s="362"/>
      <c r="IA8" s="362"/>
      <c r="IB8" s="362"/>
      <c r="IC8" s="362"/>
      <c r="ID8" s="362"/>
      <c r="IE8" s="362"/>
      <c r="IF8" s="362"/>
      <c r="IG8" s="362"/>
      <c r="IH8" s="362"/>
      <c r="II8" s="362"/>
      <c r="IJ8" s="362"/>
      <c r="IK8" s="362"/>
      <c r="IL8" s="362"/>
      <c r="IM8" s="362"/>
      <c r="IN8" s="362"/>
      <c r="IO8" s="362"/>
      <c r="IP8" s="362"/>
      <c r="IQ8" s="362"/>
      <c r="IR8" s="362"/>
      <c r="IS8" s="362"/>
      <c r="IT8" s="362"/>
      <c r="IU8" s="362"/>
      <c r="IV8" s="362"/>
      <c r="IW8" s="362"/>
    </row>
    <row r="9" spans="1:257" s="259" customFormat="1" ht="12.75">
      <c r="A9" s="352" t="s">
        <v>1267</v>
      </c>
      <c r="B9" s="353">
        <v>6</v>
      </c>
      <c r="C9" s="260" t="s">
        <v>1375</v>
      </c>
      <c r="D9" s="365" t="s">
        <v>1385</v>
      </c>
      <c r="E9" s="357" t="s">
        <v>1376</v>
      </c>
      <c r="F9" s="357" t="s">
        <v>960</v>
      </c>
      <c r="G9" s="357" t="s">
        <v>1389</v>
      </c>
      <c r="H9" s="357"/>
      <c r="I9" s="357" t="s">
        <v>1390</v>
      </c>
      <c r="J9" s="366"/>
      <c r="K9" s="358" t="s">
        <v>1391</v>
      </c>
      <c r="L9" s="357"/>
      <c r="M9" s="357">
        <v>20.3</v>
      </c>
      <c r="N9" s="357">
        <v>14</v>
      </c>
      <c r="O9" s="367">
        <v>44.5</v>
      </c>
      <c r="P9" s="367">
        <v>18.899999999999999</v>
      </c>
      <c r="Q9" s="357"/>
      <c r="R9" s="357"/>
      <c r="S9" s="250">
        <v>0</v>
      </c>
      <c r="T9" s="250">
        <v>0</v>
      </c>
      <c r="U9" s="359"/>
      <c r="V9" s="359"/>
      <c r="W9" s="250">
        <f t="shared" ref="W9:W11" si="1">N9*1.0751-P9</f>
        <v>-3.8485999999999994</v>
      </c>
      <c r="X9" s="357"/>
      <c r="Y9" s="357"/>
      <c r="Z9" s="357"/>
      <c r="AA9" s="357"/>
      <c r="AB9" s="357"/>
      <c r="AC9" s="357"/>
      <c r="AD9" s="357"/>
      <c r="AE9" s="360"/>
      <c r="AF9" s="361"/>
      <c r="AG9" s="361"/>
      <c r="AH9" s="361"/>
      <c r="AI9" s="361"/>
      <c r="AJ9" s="361"/>
      <c r="AK9" s="362"/>
      <c r="AL9" s="362"/>
      <c r="AM9" s="362"/>
      <c r="AN9" s="362"/>
      <c r="AO9" s="362"/>
      <c r="AP9" s="362"/>
      <c r="AQ9" s="362"/>
      <c r="AR9" s="362"/>
      <c r="AS9" s="362"/>
      <c r="AT9" s="362"/>
      <c r="AU9" s="362"/>
      <c r="AV9" s="362"/>
      <c r="AW9" s="362"/>
      <c r="AX9" s="362"/>
      <c r="AY9" s="362"/>
      <c r="AZ9" s="362"/>
      <c r="BA9" s="362"/>
      <c r="BB9" s="362"/>
      <c r="BC9" s="362"/>
      <c r="BD9" s="362"/>
      <c r="BE9" s="362"/>
      <c r="BF9" s="362"/>
      <c r="BG9" s="362"/>
      <c r="BH9" s="362"/>
      <c r="BI9" s="362"/>
      <c r="BJ9" s="362"/>
      <c r="BK9" s="362"/>
      <c r="BL9" s="362"/>
      <c r="BM9" s="362"/>
      <c r="BN9" s="362"/>
      <c r="BO9" s="362"/>
      <c r="BP9" s="362"/>
      <c r="BQ9" s="362"/>
      <c r="BR9" s="362"/>
      <c r="BS9" s="362"/>
      <c r="BT9" s="362"/>
      <c r="BU9" s="362"/>
      <c r="BV9" s="362"/>
      <c r="BW9" s="362"/>
      <c r="BX9" s="362"/>
      <c r="BY9" s="362"/>
      <c r="BZ9" s="362"/>
      <c r="CA9" s="362"/>
      <c r="CB9" s="362"/>
      <c r="CC9" s="362"/>
      <c r="CD9" s="362"/>
      <c r="CE9" s="362"/>
      <c r="CF9" s="362"/>
      <c r="CG9" s="362"/>
      <c r="CH9" s="362"/>
      <c r="CI9" s="362"/>
      <c r="CJ9" s="362"/>
      <c r="CK9" s="362"/>
      <c r="CL9" s="362"/>
      <c r="CM9" s="362"/>
      <c r="CN9" s="362"/>
      <c r="CO9" s="362"/>
      <c r="CP9" s="362"/>
      <c r="CQ9" s="362"/>
      <c r="CR9" s="362"/>
      <c r="CS9" s="362"/>
      <c r="CT9" s="362"/>
      <c r="CU9" s="362"/>
      <c r="CV9" s="362"/>
      <c r="CW9" s="362"/>
      <c r="CX9" s="362"/>
      <c r="CY9" s="362"/>
      <c r="CZ9" s="362"/>
      <c r="DA9" s="362"/>
      <c r="DB9" s="362"/>
      <c r="DC9" s="362"/>
      <c r="DD9" s="362"/>
      <c r="DE9" s="362"/>
      <c r="DF9" s="362"/>
      <c r="DG9" s="362"/>
      <c r="DH9" s="362"/>
      <c r="DI9" s="362"/>
      <c r="DJ9" s="362"/>
      <c r="DK9" s="362"/>
      <c r="DL9" s="362"/>
      <c r="DM9" s="362"/>
      <c r="DN9" s="362"/>
      <c r="DO9" s="362"/>
      <c r="DP9" s="362"/>
      <c r="DQ9" s="362"/>
      <c r="DR9" s="362"/>
      <c r="DS9" s="362"/>
      <c r="DT9" s="362"/>
      <c r="DU9" s="362"/>
      <c r="DV9" s="362"/>
      <c r="DW9" s="362"/>
      <c r="DX9" s="362"/>
      <c r="DY9" s="362"/>
      <c r="DZ9" s="362"/>
      <c r="EA9" s="362"/>
      <c r="EB9" s="362"/>
      <c r="EC9" s="362"/>
      <c r="ED9" s="362"/>
      <c r="EE9" s="362"/>
      <c r="EF9" s="362"/>
      <c r="EG9" s="362"/>
      <c r="EH9" s="362"/>
      <c r="EI9" s="362"/>
      <c r="EJ9" s="362"/>
      <c r="EK9" s="362"/>
      <c r="EL9" s="362"/>
      <c r="EM9" s="362"/>
      <c r="EN9" s="362"/>
      <c r="EO9" s="362"/>
      <c r="EP9" s="362"/>
      <c r="EQ9" s="362"/>
      <c r="ER9" s="362"/>
      <c r="ES9" s="362"/>
      <c r="ET9" s="362"/>
      <c r="EU9" s="362"/>
      <c r="EV9" s="362"/>
      <c r="EW9" s="362"/>
      <c r="EX9" s="362"/>
      <c r="EY9" s="362"/>
      <c r="EZ9" s="362"/>
      <c r="FA9" s="362"/>
      <c r="FB9" s="362"/>
      <c r="FC9" s="362"/>
      <c r="FD9" s="362"/>
      <c r="FE9" s="362"/>
      <c r="FF9" s="362"/>
      <c r="FG9" s="362"/>
      <c r="FH9" s="362"/>
      <c r="FI9" s="362"/>
      <c r="FJ9" s="362"/>
      <c r="FK9" s="362"/>
      <c r="FL9" s="362"/>
      <c r="FM9" s="362"/>
      <c r="FN9" s="362"/>
      <c r="FO9" s="362"/>
      <c r="FP9" s="362"/>
      <c r="FQ9" s="362"/>
      <c r="FR9" s="362"/>
      <c r="FS9" s="362"/>
      <c r="FT9" s="362"/>
      <c r="FU9" s="362"/>
      <c r="FV9" s="362"/>
      <c r="FW9" s="362"/>
      <c r="FX9" s="362"/>
      <c r="FY9" s="362"/>
      <c r="FZ9" s="362"/>
      <c r="GA9" s="362"/>
      <c r="GB9" s="362"/>
      <c r="GC9" s="362"/>
      <c r="GD9" s="362"/>
      <c r="GE9" s="362"/>
      <c r="GF9" s="362"/>
      <c r="GG9" s="362"/>
      <c r="GH9" s="362"/>
      <c r="GI9" s="362"/>
      <c r="GJ9" s="362"/>
      <c r="GK9" s="362"/>
      <c r="GL9" s="362"/>
      <c r="GM9" s="362"/>
      <c r="GN9" s="362"/>
      <c r="GO9" s="362"/>
      <c r="GP9" s="362"/>
      <c r="GQ9" s="362"/>
      <c r="GR9" s="362"/>
      <c r="GS9" s="362"/>
      <c r="GT9" s="362"/>
      <c r="GU9" s="362"/>
      <c r="GV9" s="362"/>
      <c r="GW9" s="362"/>
      <c r="GX9" s="362"/>
      <c r="GY9" s="362"/>
      <c r="GZ9" s="362"/>
      <c r="HA9" s="362"/>
      <c r="HB9" s="362"/>
      <c r="HC9" s="362"/>
      <c r="HD9" s="362"/>
      <c r="HE9" s="362"/>
      <c r="HF9" s="362"/>
      <c r="HG9" s="362"/>
      <c r="HH9" s="362"/>
      <c r="HI9" s="362"/>
      <c r="HJ9" s="362"/>
      <c r="HK9" s="362"/>
      <c r="HL9" s="362"/>
      <c r="HM9" s="362"/>
      <c r="HN9" s="362"/>
      <c r="HO9" s="362"/>
      <c r="HP9" s="362"/>
      <c r="HQ9" s="362"/>
      <c r="HR9" s="362"/>
      <c r="HS9" s="362"/>
      <c r="HT9" s="362"/>
      <c r="HU9" s="362"/>
      <c r="HV9" s="362"/>
      <c r="HW9" s="362"/>
      <c r="HX9" s="362"/>
      <c r="HY9" s="362"/>
      <c r="HZ9" s="362"/>
      <c r="IA9" s="362"/>
      <c r="IB9" s="362"/>
      <c r="IC9" s="362"/>
      <c r="ID9" s="362"/>
      <c r="IE9" s="362"/>
      <c r="IF9" s="362"/>
      <c r="IG9" s="362"/>
      <c r="IH9" s="362"/>
      <c r="II9" s="362"/>
      <c r="IJ9" s="362"/>
      <c r="IK9" s="362"/>
      <c r="IL9" s="362"/>
      <c r="IM9" s="362"/>
      <c r="IN9" s="362"/>
      <c r="IO9" s="362"/>
      <c r="IP9" s="362"/>
      <c r="IQ9" s="362"/>
      <c r="IR9" s="362"/>
      <c r="IS9" s="362"/>
      <c r="IT9" s="362"/>
      <c r="IU9" s="362"/>
      <c r="IV9" s="362"/>
      <c r="IW9" s="362"/>
    </row>
    <row r="10" spans="1:257" s="259" customFormat="1" ht="12.75">
      <c r="A10" s="352" t="s">
        <v>1267</v>
      </c>
      <c r="B10" s="353">
        <v>7</v>
      </c>
      <c r="C10" s="260" t="s">
        <v>1375</v>
      </c>
      <c r="D10" s="365" t="s">
        <v>1385</v>
      </c>
      <c r="E10" s="357" t="s">
        <v>1376</v>
      </c>
      <c r="F10" s="357" t="s">
        <v>960</v>
      </c>
      <c r="G10" s="357" t="s">
        <v>1392</v>
      </c>
      <c r="H10" s="357"/>
      <c r="I10" s="357" t="s">
        <v>1393</v>
      </c>
      <c r="J10" s="366"/>
      <c r="K10" s="358" t="s">
        <v>1394</v>
      </c>
      <c r="L10" s="357"/>
      <c r="M10" s="357">
        <v>34.299999999999997</v>
      </c>
      <c r="N10" s="357">
        <v>27.3</v>
      </c>
      <c r="O10" s="367">
        <v>49.5</v>
      </c>
      <c r="P10" s="367">
        <v>29.9</v>
      </c>
      <c r="Q10" s="357"/>
      <c r="R10" s="357"/>
      <c r="S10" s="250">
        <v>99</v>
      </c>
      <c r="T10" s="250">
        <v>0</v>
      </c>
      <c r="U10" s="359"/>
      <c r="V10" s="359"/>
      <c r="W10" s="250">
        <f t="shared" si="1"/>
        <v>-0.54976999999999876</v>
      </c>
      <c r="X10" s="357"/>
      <c r="Y10" s="357"/>
      <c r="Z10" s="357"/>
      <c r="AA10" s="357"/>
      <c r="AB10" s="357"/>
      <c r="AC10" s="357"/>
      <c r="AD10" s="357"/>
      <c r="AE10" s="360"/>
      <c r="AF10" s="361"/>
      <c r="AG10" s="361"/>
      <c r="AH10" s="361"/>
      <c r="AI10" s="361"/>
      <c r="AJ10" s="361"/>
      <c r="AK10" s="362"/>
      <c r="AL10" s="362"/>
      <c r="AM10" s="362"/>
      <c r="AN10" s="362"/>
      <c r="AO10" s="362"/>
      <c r="AP10" s="362"/>
      <c r="AQ10" s="362"/>
      <c r="AR10" s="362"/>
      <c r="AS10" s="362"/>
      <c r="AT10" s="362"/>
      <c r="AU10" s="362"/>
      <c r="AV10" s="362"/>
      <c r="AW10" s="362"/>
      <c r="AX10" s="362"/>
      <c r="AY10" s="362"/>
      <c r="AZ10" s="362"/>
      <c r="BA10" s="362"/>
      <c r="BB10" s="362"/>
      <c r="BC10" s="362"/>
      <c r="BD10" s="362"/>
      <c r="BE10" s="362"/>
      <c r="BF10" s="362"/>
      <c r="BG10" s="362"/>
      <c r="BH10" s="362"/>
      <c r="BI10" s="362"/>
      <c r="BJ10" s="362"/>
      <c r="BK10" s="362"/>
      <c r="BL10" s="362"/>
      <c r="BM10" s="362"/>
      <c r="BN10" s="362"/>
      <c r="BO10" s="362"/>
      <c r="BP10" s="362"/>
      <c r="BQ10" s="362"/>
      <c r="BR10" s="362"/>
      <c r="BS10" s="362"/>
      <c r="BT10" s="362"/>
      <c r="BU10" s="362"/>
      <c r="BV10" s="362"/>
      <c r="BW10" s="362"/>
      <c r="BX10" s="362"/>
      <c r="BY10" s="362"/>
      <c r="BZ10" s="362"/>
      <c r="CA10" s="362"/>
      <c r="CB10" s="362"/>
      <c r="CC10" s="362"/>
      <c r="CD10" s="362"/>
      <c r="CE10" s="362"/>
      <c r="CF10" s="362"/>
      <c r="CG10" s="362"/>
      <c r="CH10" s="362"/>
      <c r="CI10" s="362"/>
      <c r="CJ10" s="362"/>
      <c r="CK10" s="362"/>
      <c r="CL10" s="362"/>
      <c r="CM10" s="362"/>
      <c r="CN10" s="362"/>
      <c r="CO10" s="362"/>
      <c r="CP10" s="362"/>
      <c r="CQ10" s="362"/>
      <c r="CR10" s="362"/>
      <c r="CS10" s="362"/>
      <c r="CT10" s="362"/>
      <c r="CU10" s="362"/>
      <c r="CV10" s="362"/>
      <c r="CW10" s="362"/>
      <c r="CX10" s="362"/>
      <c r="CY10" s="362"/>
      <c r="CZ10" s="362"/>
      <c r="DA10" s="362"/>
      <c r="DB10" s="362"/>
      <c r="DC10" s="362"/>
      <c r="DD10" s="362"/>
      <c r="DE10" s="362"/>
      <c r="DF10" s="362"/>
      <c r="DG10" s="362"/>
      <c r="DH10" s="362"/>
      <c r="DI10" s="362"/>
      <c r="DJ10" s="362"/>
      <c r="DK10" s="362"/>
      <c r="DL10" s="362"/>
      <c r="DM10" s="362"/>
      <c r="DN10" s="362"/>
      <c r="DO10" s="362"/>
      <c r="DP10" s="362"/>
      <c r="DQ10" s="362"/>
      <c r="DR10" s="362"/>
      <c r="DS10" s="362"/>
      <c r="DT10" s="362"/>
      <c r="DU10" s="362"/>
      <c r="DV10" s="362"/>
      <c r="DW10" s="362"/>
      <c r="DX10" s="362"/>
      <c r="DY10" s="362"/>
      <c r="DZ10" s="362"/>
      <c r="EA10" s="362"/>
      <c r="EB10" s="362"/>
      <c r="EC10" s="362"/>
      <c r="ED10" s="362"/>
      <c r="EE10" s="362"/>
      <c r="EF10" s="362"/>
      <c r="EG10" s="362"/>
      <c r="EH10" s="362"/>
      <c r="EI10" s="362"/>
      <c r="EJ10" s="362"/>
      <c r="EK10" s="362"/>
      <c r="EL10" s="362"/>
      <c r="EM10" s="362"/>
      <c r="EN10" s="362"/>
      <c r="EO10" s="362"/>
      <c r="EP10" s="362"/>
      <c r="EQ10" s="362"/>
      <c r="ER10" s="362"/>
      <c r="ES10" s="362"/>
      <c r="ET10" s="362"/>
      <c r="EU10" s="362"/>
      <c r="EV10" s="362"/>
      <c r="EW10" s="362"/>
      <c r="EX10" s="362"/>
      <c r="EY10" s="362"/>
      <c r="EZ10" s="362"/>
      <c r="FA10" s="362"/>
      <c r="FB10" s="362"/>
      <c r="FC10" s="362"/>
      <c r="FD10" s="362"/>
      <c r="FE10" s="362"/>
      <c r="FF10" s="362"/>
      <c r="FG10" s="362"/>
      <c r="FH10" s="362"/>
      <c r="FI10" s="362"/>
      <c r="FJ10" s="362"/>
      <c r="FK10" s="362"/>
      <c r="FL10" s="362"/>
      <c r="FM10" s="362"/>
      <c r="FN10" s="362"/>
      <c r="FO10" s="362"/>
      <c r="FP10" s="362"/>
      <c r="FQ10" s="362"/>
      <c r="FR10" s="362"/>
      <c r="FS10" s="362"/>
      <c r="FT10" s="362"/>
      <c r="FU10" s="362"/>
      <c r="FV10" s="362"/>
      <c r="FW10" s="362"/>
      <c r="FX10" s="362"/>
      <c r="FY10" s="362"/>
      <c r="FZ10" s="362"/>
      <c r="GA10" s="362"/>
      <c r="GB10" s="362"/>
      <c r="GC10" s="362"/>
      <c r="GD10" s="362"/>
      <c r="GE10" s="362"/>
      <c r="GF10" s="362"/>
      <c r="GG10" s="362"/>
      <c r="GH10" s="362"/>
      <c r="GI10" s="362"/>
      <c r="GJ10" s="362"/>
      <c r="GK10" s="362"/>
      <c r="GL10" s="362"/>
      <c r="GM10" s="362"/>
      <c r="GN10" s="362"/>
      <c r="GO10" s="362"/>
      <c r="GP10" s="362"/>
      <c r="GQ10" s="362"/>
      <c r="GR10" s="362"/>
      <c r="GS10" s="362"/>
      <c r="GT10" s="362"/>
      <c r="GU10" s="362"/>
      <c r="GV10" s="362"/>
      <c r="GW10" s="362"/>
      <c r="GX10" s="362"/>
      <c r="GY10" s="362"/>
      <c r="GZ10" s="362"/>
      <c r="HA10" s="362"/>
      <c r="HB10" s="362"/>
      <c r="HC10" s="362"/>
      <c r="HD10" s="362"/>
      <c r="HE10" s="362"/>
      <c r="HF10" s="362"/>
      <c r="HG10" s="362"/>
      <c r="HH10" s="362"/>
      <c r="HI10" s="362"/>
      <c r="HJ10" s="362"/>
      <c r="HK10" s="362"/>
      <c r="HL10" s="362"/>
      <c r="HM10" s="362"/>
      <c r="HN10" s="362"/>
      <c r="HO10" s="362"/>
      <c r="HP10" s="362"/>
      <c r="HQ10" s="362"/>
      <c r="HR10" s="362"/>
      <c r="HS10" s="362"/>
      <c r="HT10" s="362"/>
      <c r="HU10" s="362"/>
      <c r="HV10" s="362"/>
      <c r="HW10" s="362"/>
      <c r="HX10" s="362"/>
      <c r="HY10" s="362"/>
      <c r="HZ10" s="362"/>
      <c r="IA10" s="362"/>
      <c r="IB10" s="362"/>
      <c r="IC10" s="362"/>
      <c r="ID10" s="362"/>
      <c r="IE10" s="362"/>
      <c r="IF10" s="362"/>
      <c r="IG10" s="362"/>
      <c r="IH10" s="362"/>
      <c r="II10" s="362"/>
      <c r="IJ10" s="362"/>
      <c r="IK10" s="362"/>
      <c r="IL10" s="362"/>
      <c r="IM10" s="362"/>
      <c r="IN10" s="362"/>
      <c r="IO10" s="362"/>
      <c r="IP10" s="362"/>
      <c r="IQ10" s="362"/>
      <c r="IR10" s="362"/>
      <c r="IS10" s="362"/>
      <c r="IT10" s="362"/>
      <c r="IU10" s="362"/>
      <c r="IV10" s="362"/>
      <c r="IW10" s="362"/>
    </row>
    <row r="11" spans="1:257" s="259" customFormat="1" ht="12.75">
      <c r="A11" s="352" t="s">
        <v>1267</v>
      </c>
      <c r="B11" s="353">
        <v>8</v>
      </c>
      <c r="C11" s="260" t="s">
        <v>1375</v>
      </c>
      <c r="D11" s="365" t="s">
        <v>1385</v>
      </c>
      <c r="E11" s="357" t="s">
        <v>1376</v>
      </c>
      <c r="F11" s="357" t="s">
        <v>960</v>
      </c>
      <c r="G11" s="357" t="s">
        <v>1395</v>
      </c>
      <c r="H11" s="357"/>
      <c r="I11" s="357" t="s">
        <v>1396</v>
      </c>
      <c r="J11" s="366"/>
      <c r="K11" s="358" t="s">
        <v>1282</v>
      </c>
      <c r="L11" s="357"/>
      <c r="M11" s="357">
        <v>34.299999999999997</v>
      </c>
      <c r="N11" s="357">
        <v>27.3</v>
      </c>
      <c r="O11" s="367">
        <v>49.5</v>
      </c>
      <c r="P11" s="367">
        <v>29.9</v>
      </c>
      <c r="Q11" s="357"/>
      <c r="R11" s="357"/>
      <c r="S11" s="250">
        <v>99</v>
      </c>
      <c r="T11" s="250">
        <v>0</v>
      </c>
      <c r="U11" s="359"/>
      <c r="V11" s="359"/>
      <c r="W11" s="250">
        <f t="shared" si="1"/>
        <v>-0.54976999999999876</v>
      </c>
      <c r="X11" s="357"/>
      <c r="Y11" s="357"/>
      <c r="Z11" s="357"/>
      <c r="AA11" s="357"/>
      <c r="AB11" s="357"/>
      <c r="AC11" s="357"/>
      <c r="AD11" s="357"/>
      <c r="AE11" s="360"/>
      <c r="AF11" s="361"/>
      <c r="AG11" s="361"/>
      <c r="AH11" s="361"/>
      <c r="AI11" s="361"/>
      <c r="AJ11" s="361"/>
      <c r="AK11" s="362"/>
      <c r="AL11" s="362"/>
      <c r="AM11" s="362"/>
      <c r="AN11" s="362"/>
      <c r="AO11" s="362"/>
      <c r="AP11" s="362"/>
      <c r="AQ11" s="362"/>
      <c r="AR11" s="362"/>
      <c r="AS11" s="362"/>
      <c r="AT11" s="362"/>
      <c r="AU11" s="362"/>
      <c r="AV11" s="362"/>
      <c r="AW11" s="362"/>
      <c r="AX11" s="362"/>
      <c r="AY11" s="362"/>
      <c r="AZ11" s="362"/>
      <c r="BA11" s="362"/>
      <c r="BB11" s="362"/>
      <c r="BC11" s="362"/>
      <c r="BD11" s="362"/>
      <c r="BE11" s="362"/>
      <c r="BF11" s="362"/>
      <c r="BG11" s="362"/>
      <c r="BH11" s="362"/>
      <c r="BI11" s="362"/>
      <c r="BJ11" s="362"/>
      <c r="BK11" s="362"/>
      <c r="BL11" s="362"/>
      <c r="BM11" s="362"/>
      <c r="BN11" s="362"/>
      <c r="BO11" s="362"/>
      <c r="BP11" s="362"/>
      <c r="BQ11" s="362"/>
      <c r="BR11" s="362"/>
      <c r="BS11" s="362"/>
      <c r="BT11" s="362"/>
      <c r="BU11" s="362"/>
      <c r="BV11" s="362"/>
      <c r="BW11" s="362"/>
      <c r="BX11" s="362"/>
      <c r="BY11" s="362"/>
      <c r="BZ11" s="362"/>
      <c r="CA11" s="362"/>
      <c r="CB11" s="362"/>
      <c r="CC11" s="362"/>
      <c r="CD11" s="362"/>
      <c r="CE11" s="362"/>
      <c r="CF11" s="362"/>
      <c r="CG11" s="362"/>
      <c r="CH11" s="362"/>
      <c r="CI11" s="362"/>
      <c r="CJ11" s="362"/>
      <c r="CK11" s="362"/>
      <c r="CL11" s="362"/>
      <c r="CM11" s="362"/>
      <c r="CN11" s="362"/>
      <c r="CO11" s="362"/>
      <c r="CP11" s="362"/>
      <c r="CQ11" s="362"/>
      <c r="CR11" s="362"/>
      <c r="CS11" s="362"/>
      <c r="CT11" s="362"/>
      <c r="CU11" s="362"/>
      <c r="CV11" s="362"/>
      <c r="CW11" s="362"/>
      <c r="CX11" s="362"/>
      <c r="CY11" s="362"/>
      <c r="CZ11" s="362"/>
      <c r="DA11" s="362"/>
      <c r="DB11" s="362"/>
      <c r="DC11" s="362"/>
      <c r="DD11" s="362"/>
      <c r="DE11" s="362"/>
      <c r="DF11" s="362"/>
      <c r="DG11" s="362"/>
      <c r="DH11" s="362"/>
      <c r="DI11" s="362"/>
      <c r="DJ11" s="362"/>
      <c r="DK11" s="362"/>
      <c r="DL11" s="362"/>
      <c r="DM11" s="362"/>
      <c r="DN11" s="362"/>
      <c r="DO11" s="362"/>
      <c r="DP11" s="362"/>
      <c r="DQ11" s="362"/>
      <c r="DR11" s="362"/>
      <c r="DS11" s="362"/>
      <c r="DT11" s="362"/>
      <c r="DU11" s="362"/>
      <c r="DV11" s="362"/>
      <c r="DW11" s="362"/>
      <c r="DX11" s="362"/>
      <c r="DY11" s="362"/>
      <c r="DZ11" s="362"/>
      <c r="EA11" s="362"/>
      <c r="EB11" s="362"/>
      <c r="EC11" s="362"/>
      <c r="ED11" s="362"/>
      <c r="EE11" s="362"/>
      <c r="EF11" s="362"/>
      <c r="EG11" s="362"/>
      <c r="EH11" s="362"/>
      <c r="EI11" s="362"/>
      <c r="EJ11" s="362"/>
      <c r="EK11" s="362"/>
      <c r="EL11" s="362"/>
      <c r="EM11" s="362"/>
      <c r="EN11" s="362"/>
      <c r="EO11" s="362"/>
      <c r="EP11" s="362"/>
      <c r="EQ11" s="362"/>
      <c r="ER11" s="362"/>
      <c r="ES11" s="362"/>
      <c r="ET11" s="362"/>
      <c r="EU11" s="362"/>
      <c r="EV11" s="362"/>
      <c r="EW11" s="362"/>
      <c r="EX11" s="362"/>
      <c r="EY11" s="362"/>
      <c r="EZ11" s="362"/>
      <c r="FA11" s="362"/>
      <c r="FB11" s="362"/>
      <c r="FC11" s="362"/>
      <c r="FD11" s="362"/>
      <c r="FE11" s="362"/>
      <c r="FF11" s="362"/>
      <c r="FG11" s="362"/>
      <c r="FH11" s="362"/>
      <c r="FI11" s="362"/>
      <c r="FJ11" s="362"/>
      <c r="FK11" s="362"/>
      <c r="FL11" s="362"/>
      <c r="FM11" s="362"/>
      <c r="FN11" s="362"/>
      <c r="FO11" s="362"/>
      <c r="FP11" s="362"/>
      <c r="FQ11" s="362"/>
      <c r="FR11" s="362"/>
      <c r="FS11" s="362"/>
      <c r="FT11" s="362"/>
      <c r="FU11" s="362"/>
      <c r="FV11" s="362"/>
      <c r="FW11" s="362"/>
      <c r="FX11" s="362"/>
      <c r="FY11" s="362"/>
      <c r="FZ11" s="362"/>
      <c r="GA11" s="362"/>
      <c r="GB11" s="362"/>
      <c r="GC11" s="362"/>
      <c r="GD11" s="362"/>
      <c r="GE11" s="362"/>
      <c r="GF11" s="362"/>
      <c r="GG11" s="362"/>
      <c r="GH11" s="362"/>
      <c r="GI11" s="362"/>
      <c r="GJ11" s="362"/>
      <c r="GK11" s="362"/>
      <c r="GL11" s="362"/>
      <c r="GM11" s="362"/>
      <c r="GN11" s="362"/>
      <c r="GO11" s="362"/>
      <c r="GP11" s="362"/>
      <c r="GQ11" s="362"/>
      <c r="GR11" s="362"/>
      <c r="GS11" s="362"/>
      <c r="GT11" s="362"/>
      <c r="GU11" s="362"/>
      <c r="GV11" s="362"/>
      <c r="GW11" s="362"/>
      <c r="GX11" s="362"/>
      <c r="GY11" s="362"/>
      <c r="GZ11" s="362"/>
      <c r="HA11" s="362"/>
      <c r="HB11" s="362"/>
      <c r="HC11" s="362"/>
      <c r="HD11" s="362"/>
      <c r="HE11" s="362"/>
      <c r="HF11" s="362"/>
      <c r="HG11" s="362"/>
      <c r="HH11" s="362"/>
      <c r="HI11" s="362"/>
      <c r="HJ11" s="362"/>
      <c r="HK11" s="362"/>
      <c r="HL11" s="362"/>
      <c r="HM11" s="362"/>
      <c r="HN11" s="362"/>
      <c r="HO11" s="362"/>
      <c r="HP11" s="362"/>
      <c r="HQ11" s="362"/>
      <c r="HR11" s="362"/>
      <c r="HS11" s="362"/>
      <c r="HT11" s="362"/>
      <c r="HU11" s="362"/>
      <c r="HV11" s="362"/>
      <c r="HW11" s="362"/>
      <c r="HX11" s="362"/>
      <c r="HY11" s="362"/>
      <c r="HZ11" s="362"/>
      <c r="IA11" s="362"/>
      <c r="IB11" s="362"/>
      <c r="IC11" s="362"/>
      <c r="ID11" s="362"/>
      <c r="IE11" s="362"/>
      <c r="IF11" s="362"/>
      <c r="IG11" s="362"/>
      <c r="IH11" s="362"/>
      <c r="II11" s="362"/>
      <c r="IJ11" s="362"/>
      <c r="IK11" s="362"/>
      <c r="IL11" s="362"/>
      <c r="IM11" s="362"/>
      <c r="IN11" s="362"/>
      <c r="IO11" s="362"/>
      <c r="IP11" s="362"/>
      <c r="IQ11" s="362"/>
      <c r="IR11" s="362"/>
      <c r="IS11" s="362"/>
      <c r="IT11" s="362"/>
      <c r="IU11" s="362"/>
      <c r="IV11" s="362"/>
      <c r="IW11" s="362"/>
    </row>
    <row r="12" spans="1:257" s="259" customFormat="1" ht="12.75">
      <c r="A12" s="352" t="s">
        <v>1267</v>
      </c>
      <c r="B12" s="353">
        <v>9</v>
      </c>
      <c r="C12" s="260" t="s">
        <v>1375</v>
      </c>
      <c r="D12" s="365" t="s">
        <v>42</v>
      </c>
      <c r="E12" s="357" t="s">
        <v>1397</v>
      </c>
      <c r="F12" s="357" t="s">
        <v>960</v>
      </c>
      <c r="G12" s="357" t="s">
        <v>1398</v>
      </c>
      <c r="H12" s="357"/>
      <c r="I12" s="357" t="s">
        <v>1399</v>
      </c>
      <c r="J12" s="366"/>
      <c r="K12" s="358">
        <v>32</v>
      </c>
      <c r="L12" s="357"/>
      <c r="M12" s="357">
        <v>23.9</v>
      </c>
      <c r="N12" s="357"/>
      <c r="O12" s="367">
        <v>30.6</v>
      </c>
      <c r="P12" s="367">
        <v>18</v>
      </c>
      <c r="Q12" s="357"/>
      <c r="R12" s="357"/>
      <c r="S12" s="357">
        <v>36</v>
      </c>
      <c r="T12" s="250">
        <v>0</v>
      </c>
      <c r="U12" s="359"/>
      <c r="V12" s="359"/>
      <c r="W12" s="250">
        <f t="shared" si="0"/>
        <v>7.6948899999999973</v>
      </c>
      <c r="X12" s="357"/>
      <c r="Y12" s="357"/>
      <c r="Z12" s="357"/>
      <c r="AA12" s="357"/>
      <c r="AB12" s="357"/>
      <c r="AC12" s="357"/>
      <c r="AD12" s="357"/>
      <c r="AE12" s="360"/>
      <c r="AF12" s="361"/>
      <c r="AG12" s="361"/>
      <c r="AH12" s="361"/>
      <c r="AI12" s="361"/>
      <c r="AJ12" s="361"/>
      <c r="AK12" s="362"/>
      <c r="AL12" s="362"/>
      <c r="AM12" s="362"/>
      <c r="AN12" s="362"/>
      <c r="AO12" s="362"/>
      <c r="AP12" s="362"/>
      <c r="AQ12" s="362"/>
      <c r="AR12" s="362"/>
      <c r="AS12" s="362"/>
      <c r="AT12" s="362"/>
      <c r="AU12" s="362"/>
      <c r="AV12" s="362"/>
      <c r="AW12" s="362"/>
      <c r="AX12" s="362"/>
      <c r="AY12" s="362"/>
      <c r="AZ12" s="362"/>
      <c r="BA12" s="362"/>
      <c r="BB12" s="362"/>
      <c r="BC12" s="362"/>
      <c r="BD12" s="362"/>
      <c r="BE12" s="362"/>
      <c r="BF12" s="362"/>
      <c r="BG12" s="362"/>
      <c r="BH12" s="362"/>
      <c r="BI12" s="362"/>
      <c r="BJ12" s="362"/>
      <c r="BK12" s="362"/>
      <c r="BL12" s="362"/>
      <c r="BM12" s="362"/>
      <c r="BN12" s="362"/>
      <c r="BO12" s="362"/>
      <c r="BP12" s="362"/>
      <c r="BQ12" s="362"/>
      <c r="BR12" s="362"/>
      <c r="BS12" s="362"/>
      <c r="BT12" s="362"/>
      <c r="BU12" s="362"/>
      <c r="BV12" s="362"/>
      <c r="BW12" s="362"/>
      <c r="BX12" s="362"/>
      <c r="BY12" s="362"/>
      <c r="BZ12" s="362"/>
      <c r="CA12" s="362"/>
      <c r="CB12" s="362"/>
      <c r="CC12" s="362"/>
      <c r="CD12" s="362"/>
      <c r="CE12" s="362"/>
      <c r="CF12" s="362"/>
      <c r="CG12" s="362"/>
      <c r="CH12" s="362"/>
      <c r="CI12" s="362"/>
      <c r="CJ12" s="362"/>
      <c r="CK12" s="362"/>
      <c r="CL12" s="362"/>
      <c r="CM12" s="362"/>
      <c r="CN12" s="362"/>
      <c r="CO12" s="362"/>
      <c r="CP12" s="362"/>
      <c r="CQ12" s="362"/>
      <c r="CR12" s="362"/>
      <c r="CS12" s="362"/>
      <c r="CT12" s="362"/>
      <c r="CU12" s="362"/>
      <c r="CV12" s="362"/>
      <c r="CW12" s="362"/>
      <c r="CX12" s="362"/>
      <c r="CY12" s="362"/>
      <c r="CZ12" s="362"/>
      <c r="DA12" s="362"/>
      <c r="DB12" s="362"/>
      <c r="DC12" s="362"/>
      <c r="DD12" s="362"/>
      <c r="DE12" s="362"/>
      <c r="DF12" s="362"/>
      <c r="DG12" s="362"/>
      <c r="DH12" s="362"/>
      <c r="DI12" s="362"/>
      <c r="DJ12" s="362"/>
      <c r="DK12" s="362"/>
      <c r="DL12" s="362"/>
      <c r="DM12" s="362"/>
      <c r="DN12" s="362"/>
      <c r="DO12" s="362"/>
      <c r="DP12" s="362"/>
      <c r="DQ12" s="362"/>
      <c r="DR12" s="362"/>
      <c r="DS12" s="362"/>
      <c r="DT12" s="362"/>
      <c r="DU12" s="362"/>
      <c r="DV12" s="362"/>
      <c r="DW12" s="362"/>
      <c r="DX12" s="362"/>
      <c r="DY12" s="362"/>
      <c r="DZ12" s="362"/>
      <c r="EA12" s="362"/>
      <c r="EB12" s="362"/>
      <c r="EC12" s="362"/>
      <c r="ED12" s="362"/>
      <c r="EE12" s="362"/>
      <c r="EF12" s="362"/>
      <c r="EG12" s="362"/>
      <c r="EH12" s="362"/>
      <c r="EI12" s="362"/>
      <c r="EJ12" s="362"/>
      <c r="EK12" s="362"/>
      <c r="EL12" s="362"/>
      <c r="EM12" s="362"/>
      <c r="EN12" s="362"/>
      <c r="EO12" s="362"/>
      <c r="EP12" s="362"/>
      <c r="EQ12" s="362"/>
      <c r="ER12" s="362"/>
      <c r="ES12" s="362"/>
      <c r="ET12" s="362"/>
      <c r="EU12" s="362"/>
      <c r="EV12" s="362"/>
      <c r="EW12" s="362"/>
      <c r="EX12" s="362"/>
      <c r="EY12" s="362"/>
      <c r="EZ12" s="362"/>
      <c r="FA12" s="362"/>
      <c r="FB12" s="362"/>
      <c r="FC12" s="362"/>
      <c r="FD12" s="362"/>
      <c r="FE12" s="362"/>
      <c r="FF12" s="362"/>
      <c r="FG12" s="362"/>
      <c r="FH12" s="362"/>
      <c r="FI12" s="362"/>
      <c r="FJ12" s="362"/>
      <c r="FK12" s="362"/>
      <c r="FL12" s="362"/>
      <c r="FM12" s="362"/>
      <c r="FN12" s="362"/>
      <c r="FO12" s="362"/>
      <c r="FP12" s="362"/>
      <c r="FQ12" s="362"/>
      <c r="FR12" s="362"/>
      <c r="FS12" s="362"/>
      <c r="FT12" s="362"/>
      <c r="FU12" s="362"/>
      <c r="FV12" s="362"/>
      <c r="FW12" s="362"/>
      <c r="FX12" s="362"/>
      <c r="FY12" s="362"/>
      <c r="FZ12" s="362"/>
      <c r="GA12" s="362"/>
      <c r="GB12" s="362"/>
      <c r="GC12" s="362"/>
      <c r="GD12" s="362"/>
      <c r="GE12" s="362"/>
      <c r="GF12" s="362"/>
      <c r="GG12" s="362"/>
      <c r="GH12" s="362"/>
      <c r="GI12" s="362"/>
      <c r="GJ12" s="362"/>
      <c r="GK12" s="362"/>
      <c r="GL12" s="362"/>
      <c r="GM12" s="362"/>
      <c r="GN12" s="362"/>
      <c r="GO12" s="362"/>
      <c r="GP12" s="362"/>
      <c r="GQ12" s="362"/>
      <c r="GR12" s="362"/>
      <c r="GS12" s="362"/>
      <c r="GT12" s="362"/>
      <c r="GU12" s="362"/>
      <c r="GV12" s="362"/>
      <c r="GW12" s="362"/>
      <c r="GX12" s="362"/>
      <c r="GY12" s="362"/>
      <c r="GZ12" s="362"/>
      <c r="HA12" s="362"/>
      <c r="HB12" s="362"/>
      <c r="HC12" s="362"/>
      <c r="HD12" s="362"/>
      <c r="HE12" s="362"/>
      <c r="HF12" s="362"/>
      <c r="HG12" s="362"/>
      <c r="HH12" s="362"/>
      <c r="HI12" s="362"/>
      <c r="HJ12" s="362"/>
      <c r="HK12" s="362"/>
      <c r="HL12" s="362"/>
      <c r="HM12" s="362"/>
      <c r="HN12" s="362"/>
      <c r="HO12" s="362"/>
      <c r="HP12" s="362"/>
      <c r="HQ12" s="362"/>
      <c r="HR12" s="362"/>
      <c r="HS12" s="362"/>
      <c r="HT12" s="362"/>
      <c r="HU12" s="362"/>
      <c r="HV12" s="362"/>
      <c r="HW12" s="362"/>
      <c r="HX12" s="362"/>
      <c r="HY12" s="362"/>
      <c r="HZ12" s="362"/>
      <c r="IA12" s="362"/>
      <c r="IB12" s="362"/>
      <c r="IC12" s="362"/>
      <c r="ID12" s="362"/>
      <c r="IE12" s="362"/>
      <c r="IF12" s="362"/>
      <c r="IG12" s="362"/>
      <c r="IH12" s="362"/>
      <c r="II12" s="362"/>
      <c r="IJ12" s="362"/>
      <c r="IK12" s="362"/>
      <c r="IL12" s="362"/>
      <c r="IM12" s="362"/>
      <c r="IN12" s="362"/>
      <c r="IO12" s="362"/>
      <c r="IP12" s="362"/>
      <c r="IQ12" s="362"/>
      <c r="IR12" s="362"/>
      <c r="IS12" s="362"/>
      <c r="IT12" s="362"/>
      <c r="IU12" s="362"/>
      <c r="IV12" s="362"/>
      <c r="IW12" s="362"/>
    </row>
    <row r="13" spans="1:257" s="259" customFormat="1" ht="18" customHeight="1">
      <c r="A13" s="205" t="s">
        <v>1267</v>
      </c>
      <c r="B13" s="206">
        <v>10</v>
      </c>
      <c r="C13" s="260" t="s">
        <v>1375</v>
      </c>
      <c r="D13" s="233" t="s">
        <v>42</v>
      </c>
      <c r="E13" s="260" t="s">
        <v>1397</v>
      </c>
      <c r="F13" s="260" t="s">
        <v>960</v>
      </c>
      <c r="G13" s="354" t="s">
        <v>1400</v>
      </c>
      <c r="H13" s="368"/>
      <c r="I13" s="217" t="s">
        <v>1401</v>
      </c>
      <c r="J13" s="369"/>
      <c r="K13" s="370">
        <v>43</v>
      </c>
      <c r="L13" s="250"/>
      <c r="M13" s="250">
        <v>24.3</v>
      </c>
      <c r="N13" s="250"/>
      <c r="O13" s="250">
        <v>29.6</v>
      </c>
      <c r="P13" s="270">
        <v>17.899999999999999</v>
      </c>
      <c r="Q13" s="250"/>
      <c r="R13" s="250"/>
      <c r="S13" s="250">
        <v>0</v>
      </c>
      <c r="T13" s="250">
        <v>35</v>
      </c>
      <c r="U13" s="251"/>
      <c r="V13" s="251"/>
      <c r="W13" s="250">
        <f t="shared" si="0"/>
        <v>8.2249300000000005</v>
      </c>
      <c r="X13" s="357"/>
      <c r="Y13" s="252"/>
      <c r="Z13" s="252"/>
      <c r="AA13" s="255"/>
      <c r="AB13" s="255"/>
      <c r="AC13" s="255"/>
      <c r="AD13" s="255"/>
      <c r="AE13" s="256"/>
      <c r="AF13" s="257"/>
      <c r="AG13" s="257"/>
      <c r="AH13" s="257"/>
      <c r="AI13" s="257"/>
      <c r="AJ13" s="257"/>
      <c r="AK13" s="258"/>
      <c r="AL13" s="258"/>
      <c r="AM13" s="258"/>
      <c r="AN13" s="258"/>
      <c r="AO13" s="258"/>
      <c r="AP13" s="258"/>
      <c r="AQ13" s="258"/>
      <c r="AR13" s="258"/>
      <c r="AS13" s="258"/>
      <c r="AT13" s="258"/>
      <c r="AU13" s="258"/>
      <c r="AV13" s="258"/>
      <c r="AW13" s="258"/>
      <c r="AX13" s="258"/>
      <c r="AY13" s="258"/>
      <c r="AZ13" s="258"/>
      <c r="BA13" s="258"/>
      <c r="BB13" s="258"/>
      <c r="BC13" s="258"/>
      <c r="BD13" s="258"/>
      <c r="BE13" s="258"/>
      <c r="BF13" s="258"/>
      <c r="BG13" s="258"/>
      <c r="BH13" s="258"/>
      <c r="BI13" s="258"/>
      <c r="BJ13" s="258"/>
      <c r="BK13" s="258"/>
      <c r="BL13" s="258"/>
      <c r="BM13" s="258"/>
      <c r="BN13" s="258"/>
      <c r="BO13" s="258"/>
      <c r="BP13" s="258"/>
      <c r="BQ13" s="258"/>
      <c r="BR13" s="258"/>
      <c r="BS13" s="258"/>
      <c r="BT13" s="258"/>
      <c r="BU13" s="258"/>
      <c r="BV13" s="258"/>
      <c r="BW13" s="258"/>
      <c r="BX13" s="258"/>
      <c r="BY13" s="258"/>
      <c r="BZ13" s="258"/>
      <c r="CA13" s="258"/>
      <c r="CB13" s="258"/>
      <c r="CC13" s="258"/>
      <c r="CD13" s="258"/>
      <c r="CE13" s="258"/>
      <c r="CF13" s="258"/>
      <c r="CG13" s="258"/>
      <c r="CH13" s="258"/>
      <c r="CI13" s="258"/>
      <c r="CJ13" s="258"/>
      <c r="CK13" s="258"/>
      <c r="CL13" s="258"/>
      <c r="CM13" s="258"/>
      <c r="CN13" s="258"/>
      <c r="CO13" s="258"/>
      <c r="CP13" s="258"/>
      <c r="CQ13" s="258"/>
      <c r="CR13" s="258"/>
      <c r="CS13" s="258"/>
      <c r="CT13" s="258"/>
      <c r="CU13" s="258"/>
      <c r="CV13" s="258"/>
      <c r="CW13" s="258"/>
      <c r="CX13" s="258"/>
      <c r="CY13" s="258"/>
      <c r="CZ13" s="258"/>
      <c r="DA13" s="258"/>
      <c r="DB13" s="258"/>
      <c r="DC13" s="258"/>
      <c r="DD13" s="258"/>
      <c r="DE13" s="258"/>
      <c r="DF13" s="258"/>
      <c r="DG13" s="258"/>
      <c r="DH13" s="258"/>
      <c r="DI13" s="258"/>
      <c r="DJ13" s="258"/>
      <c r="DK13" s="258"/>
      <c r="DL13" s="258"/>
      <c r="DM13" s="258"/>
      <c r="DN13" s="258"/>
      <c r="DO13" s="258"/>
      <c r="DP13" s="258"/>
      <c r="DQ13" s="258"/>
      <c r="DR13" s="258"/>
      <c r="DS13" s="258"/>
      <c r="DT13" s="258"/>
      <c r="DU13" s="258"/>
      <c r="DV13" s="258"/>
      <c r="DW13" s="258"/>
      <c r="DX13" s="258"/>
      <c r="DY13" s="258"/>
      <c r="DZ13" s="258"/>
      <c r="EA13" s="258"/>
      <c r="EB13" s="258"/>
      <c r="EC13" s="258"/>
      <c r="ED13" s="258"/>
      <c r="EE13" s="258"/>
      <c r="EF13" s="258"/>
      <c r="EG13" s="258"/>
      <c r="EH13" s="258"/>
      <c r="EI13" s="258"/>
      <c r="EJ13" s="258"/>
      <c r="EK13" s="258"/>
      <c r="EL13" s="258"/>
      <c r="EM13" s="258"/>
      <c r="EN13" s="258"/>
      <c r="EO13" s="258"/>
      <c r="EP13" s="258"/>
      <c r="EQ13" s="258"/>
      <c r="ER13" s="258"/>
      <c r="ES13" s="258"/>
      <c r="ET13" s="258"/>
      <c r="EU13" s="258"/>
      <c r="EV13" s="258"/>
      <c r="EW13" s="258"/>
      <c r="EX13" s="258"/>
      <c r="EY13" s="258"/>
      <c r="EZ13" s="258"/>
      <c r="FA13" s="258"/>
      <c r="FB13" s="258"/>
      <c r="FC13" s="258"/>
      <c r="FD13" s="258"/>
      <c r="FE13" s="258"/>
      <c r="FF13" s="258"/>
      <c r="FG13" s="258"/>
      <c r="FH13" s="258"/>
      <c r="FI13" s="258"/>
      <c r="FJ13" s="258"/>
      <c r="FK13" s="258"/>
      <c r="FL13" s="258"/>
      <c r="FM13" s="258"/>
      <c r="FN13" s="258"/>
      <c r="FO13" s="258"/>
      <c r="FP13" s="258"/>
      <c r="FQ13" s="258"/>
      <c r="FR13" s="258"/>
      <c r="FS13" s="258"/>
      <c r="FT13" s="258"/>
      <c r="FU13" s="258"/>
      <c r="FV13" s="258"/>
      <c r="FW13" s="258"/>
      <c r="FX13" s="258"/>
      <c r="FY13" s="258"/>
      <c r="FZ13" s="258"/>
      <c r="GA13" s="258"/>
      <c r="GB13" s="258"/>
      <c r="GC13" s="258"/>
      <c r="GD13" s="258"/>
      <c r="GE13" s="258"/>
      <c r="GF13" s="258"/>
      <c r="GG13" s="258"/>
      <c r="GH13" s="258"/>
      <c r="GI13" s="258"/>
      <c r="GJ13" s="258"/>
      <c r="GK13" s="258"/>
      <c r="GL13" s="258"/>
      <c r="GM13" s="258"/>
      <c r="GN13" s="258"/>
      <c r="GO13" s="258"/>
      <c r="GP13" s="258"/>
      <c r="GQ13" s="258"/>
      <c r="GR13" s="258"/>
      <c r="GS13" s="258"/>
      <c r="GT13" s="258"/>
      <c r="GU13" s="258"/>
      <c r="GV13" s="258"/>
      <c r="GW13" s="258"/>
      <c r="GX13" s="258"/>
      <c r="GY13" s="258"/>
      <c r="GZ13" s="258"/>
      <c r="HA13" s="258"/>
      <c r="HB13" s="258"/>
      <c r="HC13" s="258"/>
      <c r="HD13" s="258"/>
      <c r="HE13" s="258"/>
      <c r="HF13" s="258"/>
      <c r="HG13" s="258"/>
      <c r="HH13" s="258"/>
      <c r="HI13" s="258"/>
      <c r="HJ13" s="258"/>
      <c r="HK13" s="258"/>
      <c r="HL13" s="258"/>
      <c r="HM13" s="258"/>
      <c r="HN13" s="258"/>
      <c r="HO13" s="258"/>
      <c r="HP13" s="258"/>
      <c r="HQ13" s="258"/>
      <c r="HR13" s="258"/>
      <c r="HS13" s="258"/>
      <c r="HT13" s="258"/>
      <c r="HU13" s="258"/>
      <c r="HV13" s="258"/>
      <c r="HW13" s="258"/>
      <c r="HX13" s="258"/>
      <c r="HY13" s="258"/>
      <c r="HZ13" s="258"/>
      <c r="IA13" s="258"/>
      <c r="IB13" s="258"/>
      <c r="IC13" s="258"/>
      <c r="ID13" s="258"/>
      <c r="IE13" s="258"/>
      <c r="IF13" s="258"/>
      <c r="IG13" s="258"/>
      <c r="IH13" s="258"/>
      <c r="II13" s="258"/>
      <c r="IJ13" s="258"/>
      <c r="IK13" s="258"/>
      <c r="IL13" s="258"/>
      <c r="IM13" s="258"/>
      <c r="IN13" s="258"/>
      <c r="IO13" s="258"/>
      <c r="IP13" s="258"/>
      <c r="IQ13" s="258"/>
      <c r="IR13" s="258"/>
      <c r="IS13" s="258"/>
      <c r="IT13" s="258"/>
      <c r="IU13" s="258"/>
      <c r="IV13" s="258"/>
      <c r="IW13" s="258"/>
    </row>
    <row r="14" spans="1:257" s="259" customFormat="1" ht="18" customHeight="1">
      <c r="A14" s="352" t="s">
        <v>1267</v>
      </c>
      <c r="B14" s="353">
        <v>11</v>
      </c>
      <c r="C14" s="260" t="s">
        <v>1375</v>
      </c>
      <c r="D14" s="233" t="s">
        <v>42</v>
      </c>
      <c r="E14" s="357" t="s">
        <v>1397</v>
      </c>
      <c r="F14" s="357" t="s">
        <v>960</v>
      </c>
      <c r="G14" s="357" t="s">
        <v>1402</v>
      </c>
      <c r="H14" s="367"/>
      <c r="I14" s="357" t="s">
        <v>1403</v>
      </c>
      <c r="J14" s="366"/>
      <c r="K14" s="371">
        <v>34</v>
      </c>
      <c r="L14" s="357"/>
      <c r="M14" s="250">
        <v>34.6</v>
      </c>
      <c r="N14" s="357"/>
      <c r="O14" s="250">
        <v>37.799999999999997</v>
      </c>
      <c r="P14" s="270">
        <v>24.5</v>
      </c>
      <c r="Q14" s="357"/>
      <c r="R14" s="357"/>
      <c r="S14" s="250">
        <v>0</v>
      </c>
      <c r="T14" s="250">
        <v>49</v>
      </c>
      <c r="U14" s="359"/>
      <c r="V14" s="359"/>
      <c r="W14" s="250">
        <f t="shared" si="0"/>
        <v>12.698459999999997</v>
      </c>
      <c r="X14" s="357"/>
      <c r="Y14" s="357"/>
      <c r="Z14" s="357"/>
      <c r="AA14" s="357"/>
      <c r="AB14" s="357"/>
      <c r="AC14" s="357"/>
      <c r="AD14" s="357"/>
      <c r="AE14" s="360"/>
      <c r="AF14" s="361"/>
      <c r="AG14" s="361"/>
      <c r="AH14" s="361"/>
      <c r="AI14" s="361"/>
      <c r="AJ14" s="361"/>
      <c r="AK14" s="362"/>
      <c r="AL14" s="362"/>
      <c r="AM14" s="362"/>
      <c r="AN14" s="362"/>
      <c r="AO14" s="362"/>
      <c r="AP14" s="362"/>
      <c r="AQ14" s="362"/>
      <c r="AR14" s="362"/>
      <c r="AS14" s="362"/>
      <c r="AT14" s="362"/>
      <c r="AU14" s="362"/>
      <c r="AV14" s="362"/>
      <c r="AW14" s="362"/>
      <c r="AX14" s="362"/>
      <c r="AY14" s="362"/>
      <c r="AZ14" s="362"/>
      <c r="BA14" s="362"/>
      <c r="BB14" s="362"/>
      <c r="BC14" s="362"/>
      <c r="BD14" s="362"/>
      <c r="BE14" s="362"/>
      <c r="BF14" s="362"/>
      <c r="BG14" s="362"/>
      <c r="BH14" s="362"/>
      <c r="BI14" s="362"/>
      <c r="BJ14" s="362"/>
      <c r="BK14" s="362"/>
      <c r="BL14" s="362"/>
      <c r="BM14" s="362"/>
      <c r="BN14" s="362"/>
      <c r="BO14" s="362"/>
      <c r="BP14" s="362"/>
      <c r="BQ14" s="362"/>
      <c r="BR14" s="362"/>
      <c r="BS14" s="362"/>
      <c r="BT14" s="362"/>
      <c r="BU14" s="362"/>
      <c r="BV14" s="362"/>
      <c r="BW14" s="362"/>
      <c r="BX14" s="362"/>
      <c r="BY14" s="362"/>
      <c r="BZ14" s="362"/>
      <c r="CA14" s="362"/>
      <c r="CB14" s="362"/>
      <c r="CC14" s="362"/>
      <c r="CD14" s="362"/>
      <c r="CE14" s="362"/>
      <c r="CF14" s="362"/>
      <c r="CG14" s="362"/>
      <c r="CH14" s="362"/>
      <c r="CI14" s="362"/>
      <c r="CJ14" s="362"/>
      <c r="CK14" s="362"/>
      <c r="CL14" s="362"/>
      <c r="CM14" s="362"/>
      <c r="CN14" s="362"/>
      <c r="CO14" s="362"/>
      <c r="CP14" s="362"/>
      <c r="CQ14" s="362"/>
      <c r="CR14" s="362"/>
      <c r="CS14" s="362"/>
      <c r="CT14" s="362"/>
      <c r="CU14" s="362"/>
      <c r="CV14" s="362"/>
      <c r="CW14" s="362"/>
      <c r="CX14" s="362"/>
      <c r="CY14" s="362"/>
      <c r="CZ14" s="362"/>
      <c r="DA14" s="362"/>
      <c r="DB14" s="362"/>
      <c r="DC14" s="362"/>
      <c r="DD14" s="362"/>
      <c r="DE14" s="362"/>
      <c r="DF14" s="362"/>
      <c r="DG14" s="362"/>
      <c r="DH14" s="362"/>
      <c r="DI14" s="362"/>
      <c r="DJ14" s="362"/>
      <c r="DK14" s="362"/>
      <c r="DL14" s="362"/>
      <c r="DM14" s="362"/>
      <c r="DN14" s="362"/>
      <c r="DO14" s="362"/>
      <c r="DP14" s="362"/>
      <c r="DQ14" s="362"/>
      <c r="DR14" s="362"/>
      <c r="DS14" s="362"/>
      <c r="DT14" s="362"/>
      <c r="DU14" s="362"/>
      <c r="DV14" s="362"/>
      <c r="DW14" s="362"/>
      <c r="DX14" s="362"/>
      <c r="DY14" s="362"/>
      <c r="DZ14" s="362"/>
      <c r="EA14" s="362"/>
      <c r="EB14" s="362"/>
      <c r="EC14" s="362"/>
      <c r="ED14" s="362"/>
      <c r="EE14" s="362"/>
      <c r="EF14" s="362"/>
      <c r="EG14" s="362"/>
      <c r="EH14" s="362"/>
      <c r="EI14" s="362"/>
      <c r="EJ14" s="362"/>
      <c r="EK14" s="362"/>
      <c r="EL14" s="362"/>
      <c r="EM14" s="362"/>
      <c r="EN14" s="362"/>
      <c r="EO14" s="362"/>
      <c r="EP14" s="362"/>
      <c r="EQ14" s="362"/>
      <c r="ER14" s="362"/>
      <c r="ES14" s="362"/>
      <c r="ET14" s="362"/>
      <c r="EU14" s="362"/>
      <c r="EV14" s="362"/>
      <c r="EW14" s="362"/>
      <c r="EX14" s="362"/>
      <c r="EY14" s="362"/>
      <c r="EZ14" s="362"/>
      <c r="FA14" s="362"/>
      <c r="FB14" s="362"/>
      <c r="FC14" s="362"/>
      <c r="FD14" s="362"/>
      <c r="FE14" s="362"/>
      <c r="FF14" s="362"/>
      <c r="FG14" s="362"/>
      <c r="FH14" s="362"/>
      <c r="FI14" s="362"/>
      <c r="FJ14" s="362"/>
      <c r="FK14" s="362"/>
      <c r="FL14" s="362"/>
      <c r="FM14" s="362"/>
      <c r="FN14" s="362"/>
      <c r="FO14" s="362"/>
      <c r="FP14" s="362"/>
      <c r="FQ14" s="362"/>
      <c r="FR14" s="362"/>
      <c r="FS14" s="362"/>
      <c r="FT14" s="362"/>
      <c r="FU14" s="362"/>
      <c r="FV14" s="362"/>
      <c r="FW14" s="362"/>
      <c r="FX14" s="362"/>
      <c r="FY14" s="362"/>
      <c r="FZ14" s="362"/>
      <c r="GA14" s="362"/>
      <c r="GB14" s="362"/>
      <c r="GC14" s="362"/>
      <c r="GD14" s="362"/>
      <c r="GE14" s="362"/>
      <c r="GF14" s="362"/>
      <c r="GG14" s="362"/>
      <c r="GH14" s="362"/>
      <c r="GI14" s="362"/>
      <c r="GJ14" s="362"/>
      <c r="GK14" s="362"/>
      <c r="GL14" s="362"/>
      <c r="GM14" s="362"/>
      <c r="GN14" s="362"/>
      <c r="GO14" s="362"/>
      <c r="GP14" s="362"/>
      <c r="GQ14" s="362"/>
      <c r="GR14" s="362"/>
      <c r="GS14" s="362"/>
      <c r="GT14" s="362"/>
      <c r="GU14" s="362"/>
      <c r="GV14" s="362"/>
      <c r="GW14" s="362"/>
      <c r="GX14" s="362"/>
      <c r="GY14" s="362"/>
      <c r="GZ14" s="362"/>
      <c r="HA14" s="362"/>
      <c r="HB14" s="362"/>
      <c r="HC14" s="362"/>
      <c r="HD14" s="362"/>
      <c r="HE14" s="362"/>
      <c r="HF14" s="362"/>
      <c r="HG14" s="362"/>
      <c r="HH14" s="362"/>
      <c r="HI14" s="362"/>
      <c r="HJ14" s="362"/>
      <c r="HK14" s="362"/>
      <c r="HL14" s="362"/>
      <c r="HM14" s="362"/>
      <c r="HN14" s="362"/>
      <c r="HO14" s="362"/>
      <c r="HP14" s="362"/>
      <c r="HQ14" s="362"/>
      <c r="HR14" s="362"/>
      <c r="HS14" s="362"/>
      <c r="HT14" s="362"/>
      <c r="HU14" s="362"/>
      <c r="HV14" s="362"/>
      <c r="HW14" s="362"/>
      <c r="HX14" s="362"/>
      <c r="HY14" s="362"/>
      <c r="HZ14" s="362"/>
      <c r="IA14" s="362"/>
      <c r="IB14" s="362"/>
      <c r="IC14" s="362"/>
      <c r="ID14" s="362"/>
      <c r="IE14" s="362"/>
      <c r="IF14" s="362"/>
      <c r="IG14" s="362"/>
      <c r="IH14" s="362"/>
      <c r="II14" s="362"/>
      <c r="IJ14" s="362"/>
      <c r="IK14" s="362"/>
      <c r="IL14" s="362"/>
      <c r="IM14" s="362"/>
      <c r="IN14" s="362"/>
      <c r="IO14" s="362"/>
      <c r="IP14" s="362"/>
      <c r="IQ14" s="362"/>
      <c r="IR14" s="362"/>
      <c r="IS14" s="362"/>
      <c r="IT14" s="362"/>
      <c r="IU14" s="362"/>
      <c r="IV14" s="362"/>
      <c r="IW14" s="362"/>
    </row>
    <row r="15" spans="1:257" s="259" customFormat="1" ht="18" customHeight="1">
      <c r="A15" s="352" t="s">
        <v>1267</v>
      </c>
      <c r="B15" s="353">
        <v>12</v>
      </c>
      <c r="C15" s="260" t="s">
        <v>1375</v>
      </c>
      <c r="D15" s="233" t="s">
        <v>42</v>
      </c>
      <c r="E15" s="357" t="s">
        <v>1397</v>
      </c>
      <c r="F15" s="357" t="s">
        <v>960</v>
      </c>
      <c r="G15" s="363" t="s">
        <v>1404</v>
      </c>
      <c r="H15" s="367"/>
      <c r="I15" s="217" t="s">
        <v>1405</v>
      </c>
      <c r="J15" s="364"/>
      <c r="K15" s="371">
        <v>57</v>
      </c>
      <c r="L15" s="357"/>
      <c r="M15" s="250">
        <v>22</v>
      </c>
      <c r="N15" s="357"/>
      <c r="O15" s="250">
        <v>28.6</v>
      </c>
      <c r="P15" s="270">
        <v>19.8</v>
      </c>
      <c r="Q15" s="357"/>
      <c r="R15" s="357"/>
      <c r="S15" s="250">
        <v>0</v>
      </c>
      <c r="T15" s="250">
        <v>39</v>
      </c>
      <c r="U15" s="359"/>
      <c r="V15" s="359"/>
      <c r="W15" s="250">
        <f t="shared" si="0"/>
        <v>3.8521999999999998</v>
      </c>
      <c r="X15" s="357"/>
      <c r="Y15" s="357"/>
      <c r="Z15" s="357"/>
      <c r="AA15" s="357"/>
      <c r="AB15" s="357"/>
      <c r="AC15" s="357"/>
      <c r="AD15" s="357"/>
      <c r="AE15" s="360"/>
      <c r="AF15" s="361"/>
      <c r="AG15" s="361"/>
      <c r="AH15" s="361"/>
      <c r="AI15" s="361"/>
      <c r="AJ15" s="361"/>
      <c r="AK15" s="362"/>
      <c r="AL15" s="362"/>
      <c r="AM15" s="362"/>
      <c r="AN15" s="362"/>
      <c r="AO15" s="362"/>
      <c r="AP15" s="362"/>
      <c r="AQ15" s="362"/>
      <c r="AR15" s="362"/>
      <c r="AS15" s="362"/>
      <c r="AT15" s="362"/>
      <c r="AU15" s="362"/>
      <c r="AV15" s="362"/>
      <c r="AW15" s="362"/>
      <c r="AX15" s="362"/>
      <c r="AY15" s="362"/>
      <c r="AZ15" s="362"/>
      <c r="BA15" s="362"/>
      <c r="BB15" s="362"/>
      <c r="BC15" s="362"/>
      <c r="BD15" s="362"/>
      <c r="BE15" s="362"/>
      <c r="BF15" s="362"/>
      <c r="BG15" s="362"/>
      <c r="BH15" s="362"/>
      <c r="BI15" s="362"/>
      <c r="BJ15" s="362"/>
      <c r="BK15" s="362"/>
      <c r="BL15" s="362"/>
      <c r="BM15" s="362"/>
      <c r="BN15" s="362"/>
      <c r="BO15" s="362"/>
      <c r="BP15" s="362"/>
      <c r="BQ15" s="362"/>
      <c r="BR15" s="362"/>
      <c r="BS15" s="362"/>
      <c r="BT15" s="362"/>
      <c r="BU15" s="362"/>
      <c r="BV15" s="362"/>
      <c r="BW15" s="362"/>
      <c r="BX15" s="362"/>
      <c r="BY15" s="362"/>
      <c r="BZ15" s="362"/>
      <c r="CA15" s="362"/>
      <c r="CB15" s="362"/>
      <c r="CC15" s="362"/>
      <c r="CD15" s="362"/>
      <c r="CE15" s="362"/>
      <c r="CF15" s="362"/>
      <c r="CG15" s="362"/>
      <c r="CH15" s="362"/>
      <c r="CI15" s="362"/>
      <c r="CJ15" s="362"/>
      <c r="CK15" s="362"/>
      <c r="CL15" s="362"/>
      <c r="CM15" s="362"/>
      <c r="CN15" s="362"/>
      <c r="CO15" s="362"/>
      <c r="CP15" s="362"/>
      <c r="CQ15" s="362"/>
      <c r="CR15" s="362"/>
      <c r="CS15" s="362"/>
      <c r="CT15" s="362"/>
      <c r="CU15" s="362"/>
      <c r="CV15" s="362"/>
      <c r="CW15" s="362"/>
      <c r="CX15" s="362"/>
      <c r="CY15" s="362"/>
      <c r="CZ15" s="362"/>
      <c r="DA15" s="362"/>
      <c r="DB15" s="362"/>
      <c r="DC15" s="362"/>
      <c r="DD15" s="362"/>
      <c r="DE15" s="362"/>
      <c r="DF15" s="362"/>
      <c r="DG15" s="362"/>
      <c r="DH15" s="362"/>
      <c r="DI15" s="362"/>
      <c r="DJ15" s="362"/>
      <c r="DK15" s="362"/>
      <c r="DL15" s="362"/>
      <c r="DM15" s="362"/>
      <c r="DN15" s="362"/>
      <c r="DO15" s="362"/>
      <c r="DP15" s="362"/>
      <c r="DQ15" s="362"/>
      <c r="DR15" s="362"/>
      <c r="DS15" s="362"/>
      <c r="DT15" s="362"/>
      <c r="DU15" s="362"/>
      <c r="DV15" s="362"/>
      <c r="DW15" s="362"/>
      <c r="DX15" s="362"/>
      <c r="DY15" s="362"/>
      <c r="DZ15" s="362"/>
      <c r="EA15" s="362"/>
      <c r="EB15" s="362"/>
      <c r="EC15" s="362"/>
      <c r="ED15" s="362"/>
      <c r="EE15" s="362"/>
      <c r="EF15" s="362"/>
      <c r="EG15" s="362"/>
      <c r="EH15" s="362"/>
      <c r="EI15" s="362"/>
      <c r="EJ15" s="362"/>
      <c r="EK15" s="362"/>
      <c r="EL15" s="362"/>
      <c r="EM15" s="362"/>
      <c r="EN15" s="362"/>
      <c r="EO15" s="362"/>
      <c r="EP15" s="362"/>
      <c r="EQ15" s="362"/>
      <c r="ER15" s="362"/>
      <c r="ES15" s="362"/>
      <c r="ET15" s="362"/>
      <c r="EU15" s="362"/>
      <c r="EV15" s="362"/>
      <c r="EW15" s="362"/>
      <c r="EX15" s="362"/>
      <c r="EY15" s="362"/>
      <c r="EZ15" s="362"/>
      <c r="FA15" s="362"/>
      <c r="FB15" s="362"/>
      <c r="FC15" s="362"/>
      <c r="FD15" s="362"/>
      <c r="FE15" s="362"/>
      <c r="FF15" s="362"/>
      <c r="FG15" s="362"/>
      <c r="FH15" s="362"/>
      <c r="FI15" s="362"/>
      <c r="FJ15" s="362"/>
      <c r="FK15" s="362"/>
      <c r="FL15" s="362"/>
      <c r="FM15" s="362"/>
      <c r="FN15" s="362"/>
      <c r="FO15" s="362"/>
      <c r="FP15" s="362"/>
      <c r="FQ15" s="362"/>
      <c r="FR15" s="362"/>
      <c r="FS15" s="362"/>
      <c r="FT15" s="362"/>
      <c r="FU15" s="362"/>
      <c r="FV15" s="362"/>
      <c r="FW15" s="362"/>
      <c r="FX15" s="362"/>
      <c r="FY15" s="362"/>
      <c r="FZ15" s="362"/>
      <c r="GA15" s="362"/>
      <c r="GB15" s="362"/>
      <c r="GC15" s="362"/>
      <c r="GD15" s="362"/>
      <c r="GE15" s="362"/>
      <c r="GF15" s="362"/>
      <c r="GG15" s="362"/>
      <c r="GH15" s="362"/>
      <c r="GI15" s="362"/>
      <c r="GJ15" s="362"/>
      <c r="GK15" s="362"/>
      <c r="GL15" s="362"/>
      <c r="GM15" s="362"/>
      <c r="GN15" s="362"/>
      <c r="GO15" s="362"/>
      <c r="GP15" s="362"/>
      <c r="GQ15" s="362"/>
      <c r="GR15" s="362"/>
      <c r="GS15" s="362"/>
      <c r="GT15" s="362"/>
      <c r="GU15" s="362"/>
      <c r="GV15" s="362"/>
      <c r="GW15" s="362"/>
      <c r="GX15" s="362"/>
      <c r="GY15" s="362"/>
      <c r="GZ15" s="362"/>
      <c r="HA15" s="362"/>
      <c r="HB15" s="362"/>
      <c r="HC15" s="362"/>
      <c r="HD15" s="362"/>
      <c r="HE15" s="362"/>
      <c r="HF15" s="362"/>
      <c r="HG15" s="362"/>
      <c r="HH15" s="362"/>
      <c r="HI15" s="362"/>
      <c r="HJ15" s="362"/>
      <c r="HK15" s="362"/>
      <c r="HL15" s="362"/>
      <c r="HM15" s="362"/>
      <c r="HN15" s="362"/>
      <c r="HO15" s="362"/>
      <c r="HP15" s="362"/>
      <c r="HQ15" s="362"/>
      <c r="HR15" s="362"/>
      <c r="HS15" s="362"/>
      <c r="HT15" s="362"/>
      <c r="HU15" s="362"/>
      <c r="HV15" s="362"/>
      <c r="HW15" s="362"/>
      <c r="HX15" s="362"/>
      <c r="HY15" s="362"/>
      <c r="HZ15" s="362"/>
      <c r="IA15" s="362"/>
      <c r="IB15" s="362"/>
      <c r="IC15" s="362"/>
      <c r="ID15" s="362"/>
      <c r="IE15" s="362"/>
      <c r="IF15" s="362"/>
      <c r="IG15" s="362"/>
      <c r="IH15" s="362"/>
      <c r="II15" s="362"/>
      <c r="IJ15" s="362"/>
      <c r="IK15" s="362"/>
      <c r="IL15" s="362"/>
      <c r="IM15" s="362"/>
      <c r="IN15" s="362"/>
      <c r="IO15" s="362"/>
      <c r="IP15" s="362"/>
      <c r="IQ15" s="362"/>
      <c r="IR15" s="362"/>
      <c r="IS15" s="362"/>
      <c r="IT15" s="362"/>
      <c r="IU15" s="362"/>
      <c r="IV15" s="362"/>
      <c r="IW15" s="362"/>
    </row>
    <row r="16" spans="1:257" s="259" customFormat="1" ht="18" customHeight="1">
      <c r="A16" s="352" t="s">
        <v>1267</v>
      </c>
      <c r="B16" s="353">
        <v>13</v>
      </c>
      <c r="C16" s="260" t="s">
        <v>1375</v>
      </c>
      <c r="D16" s="233" t="s">
        <v>42</v>
      </c>
      <c r="E16" s="357" t="s">
        <v>1397</v>
      </c>
      <c r="F16" s="357" t="s">
        <v>960</v>
      </c>
      <c r="G16" s="357" t="s">
        <v>1406</v>
      </c>
      <c r="H16" s="367"/>
      <c r="I16" s="357" t="s">
        <v>1407</v>
      </c>
      <c r="J16" s="366"/>
      <c r="K16" s="371">
        <v>38</v>
      </c>
      <c r="L16" s="357"/>
      <c r="M16" s="250">
        <v>24.3</v>
      </c>
      <c r="N16" s="357"/>
      <c r="O16" s="250">
        <v>29</v>
      </c>
      <c r="P16" s="270">
        <v>22.8</v>
      </c>
      <c r="Q16" s="357"/>
      <c r="R16" s="357"/>
      <c r="S16" s="250">
        <v>0</v>
      </c>
      <c r="T16" s="250">
        <v>45</v>
      </c>
      <c r="U16" s="359"/>
      <c r="V16" s="359"/>
      <c r="W16" s="250">
        <f t="shared" si="0"/>
        <v>3.3249299999999984</v>
      </c>
      <c r="X16" s="357"/>
      <c r="Y16" s="357"/>
      <c r="Z16" s="357"/>
      <c r="AA16" s="357"/>
      <c r="AB16" s="357"/>
      <c r="AC16" s="357"/>
      <c r="AD16" s="357"/>
      <c r="AE16" s="360"/>
      <c r="AF16" s="361"/>
      <c r="AG16" s="361"/>
      <c r="AH16" s="361"/>
      <c r="AI16" s="361"/>
      <c r="AJ16" s="361"/>
      <c r="AK16" s="362"/>
      <c r="AL16" s="362"/>
      <c r="AM16" s="362"/>
      <c r="AN16" s="362"/>
      <c r="AO16" s="362"/>
      <c r="AP16" s="362"/>
      <c r="AQ16" s="362"/>
      <c r="AR16" s="362"/>
      <c r="AS16" s="362"/>
      <c r="AT16" s="362"/>
      <c r="AU16" s="362"/>
      <c r="AV16" s="362"/>
      <c r="AW16" s="362"/>
      <c r="AX16" s="362"/>
      <c r="AY16" s="362"/>
      <c r="AZ16" s="362"/>
      <c r="BA16" s="362"/>
      <c r="BB16" s="362"/>
      <c r="BC16" s="362"/>
      <c r="BD16" s="362"/>
      <c r="BE16" s="362"/>
      <c r="BF16" s="362"/>
      <c r="BG16" s="362"/>
      <c r="BH16" s="362"/>
      <c r="BI16" s="362"/>
      <c r="BJ16" s="362"/>
      <c r="BK16" s="362"/>
      <c r="BL16" s="362"/>
      <c r="BM16" s="362"/>
      <c r="BN16" s="362"/>
      <c r="BO16" s="362"/>
      <c r="BP16" s="362"/>
      <c r="BQ16" s="362"/>
      <c r="BR16" s="362"/>
      <c r="BS16" s="362"/>
      <c r="BT16" s="362"/>
      <c r="BU16" s="362"/>
      <c r="BV16" s="362"/>
      <c r="BW16" s="362"/>
      <c r="BX16" s="362"/>
      <c r="BY16" s="362"/>
      <c r="BZ16" s="362"/>
      <c r="CA16" s="362"/>
      <c r="CB16" s="362"/>
      <c r="CC16" s="362"/>
      <c r="CD16" s="362"/>
      <c r="CE16" s="362"/>
      <c r="CF16" s="362"/>
      <c r="CG16" s="362"/>
      <c r="CH16" s="362"/>
      <c r="CI16" s="362"/>
      <c r="CJ16" s="362"/>
      <c r="CK16" s="362"/>
      <c r="CL16" s="362"/>
      <c r="CM16" s="362"/>
      <c r="CN16" s="362"/>
      <c r="CO16" s="362"/>
      <c r="CP16" s="362"/>
      <c r="CQ16" s="362"/>
      <c r="CR16" s="362"/>
      <c r="CS16" s="362"/>
      <c r="CT16" s="362"/>
      <c r="CU16" s="362"/>
      <c r="CV16" s="362"/>
      <c r="CW16" s="362"/>
      <c r="CX16" s="362"/>
      <c r="CY16" s="362"/>
      <c r="CZ16" s="362"/>
      <c r="DA16" s="362"/>
      <c r="DB16" s="362"/>
      <c r="DC16" s="362"/>
      <c r="DD16" s="362"/>
      <c r="DE16" s="362"/>
      <c r="DF16" s="362"/>
      <c r="DG16" s="362"/>
      <c r="DH16" s="362"/>
      <c r="DI16" s="362"/>
      <c r="DJ16" s="362"/>
      <c r="DK16" s="362"/>
      <c r="DL16" s="362"/>
      <c r="DM16" s="362"/>
      <c r="DN16" s="362"/>
      <c r="DO16" s="362"/>
      <c r="DP16" s="362"/>
      <c r="DQ16" s="362"/>
      <c r="DR16" s="362"/>
      <c r="DS16" s="362"/>
      <c r="DT16" s="362"/>
      <c r="DU16" s="362"/>
      <c r="DV16" s="362"/>
      <c r="DW16" s="362"/>
      <c r="DX16" s="362"/>
      <c r="DY16" s="362"/>
      <c r="DZ16" s="362"/>
      <c r="EA16" s="362"/>
      <c r="EB16" s="362"/>
      <c r="EC16" s="362"/>
      <c r="ED16" s="362"/>
      <c r="EE16" s="362"/>
      <c r="EF16" s="362"/>
      <c r="EG16" s="362"/>
      <c r="EH16" s="362"/>
      <c r="EI16" s="362"/>
      <c r="EJ16" s="362"/>
      <c r="EK16" s="362"/>
      <c r="EL16" s="362"/>
      <c r="EM16" s="362"/>
      <c r="EN16" s="362"/>
      <c r="EO16" s="362"/>
      <c r="EP16" s="362"/>
      <c r="EQ16" s="362"/>
      <c r="ER16" s="362"/>
      <c r="ES16" s="362"/>
      <c r="ET16" s="362"/>
      <c r="EU16" s="362"/>
      <c r="EV16" s="362"/>
      <c r="EW16" s="362"/>
      <c r="EX16" s="362"/>
      <c r="EY16" s="362"/>
      <c r="EZ16" s="362"/>
      <c r="FA16" s="362"/>
      <c r="FB16" s="362"/>
      <c r="FC16" s="362"/>
      <c r="FD16" s="362"/>
      <c r="FE16" s="362"/>
      <c r="FF16" s="362"/>
      <c r="FG16" s="362"/>
      <c r="FH16" s="362"/>
      <c r="FI16" s="362"/>
      <c r="FJ16" s="362"/>
      <c r="FK16" s="362"/>
      <c r="FL16" s="362"/>
      <c r="FM16" s="362"/>
      <c r="FN16" s="362"/>
      <c r="FO16" s="362"/>
      <c r="FP16" s="362"/>
      <c r="FQ16" s="362"/>
      <c r="FR16" s="362"/>
      <c r="FS16" s="362"/>
      <c r="FT16" s="362"/>
      <c r="FU16" s="362"/>
      <c r="FV16" s="362"/>
      <c r="FW16" s="362"/>
      <c r="FX16" s="362"/>
      <c r="FY16" s="362"/>
      <c r="FZ16" s="362"/>
      <c r="GA16" s="362"/>
      <c r="GB16" s="362"/>
      <c r="GC16" s="362"/>
      <c r="GD16" s="362"/>
      <c r="GE16" s="362"/>
      <c r="GF16" s="362"/>
      <c r="GG16" s="362"/>
      <c r="GH16" s="362"/>
      <c r="GI16" s="362"/>
      <c r="GJ16" s="362"/>
      <c r="GK16" s="362"/>
      <c r="GL16" s="362"/>
      <c r="GM16" s="362"/>
      <c r="GN16" s="362"/>
      <c r="GO16" s="362"/>
      <c r="GP16" s="362"/>
      <c r="GQ16" s="362"/>
      <c r="GR16" s="362"/>
      <c r="GS16" s="362"/>
      <c r="GT16" s="362"/>
      <c r="GU16" s="362"/>
      <c r="GV16" s="362"/>
      <c r="GW16" s="362"/>
      <c r="GX16" s="362"/>
      <c r="GY16" s="362"/>
      <c r="GZ16" s="362"/>
      <c r="HA16" s="362"/>
      <c r="HB16" s="362"/>
      <c r="HC16" s="362"/>
      <c r="HD16" s="362"/>
      <c r="HE16" s="362"/>
      <c r="HF16" s="362"/>
      <c r="HG16" s="362"/>
      <c r="HH16" s="362"/>
      <c r="HI16" s="362"/>
      <c r="HJ16" s="362"/>
      <c r="HK16" s="362"/>
      <c r="HL16" s="362"/>
      <c r="HM16" s="362"/>
      <c r="HN16" s="362"/>
      <c r="HO16" s="362"/>
      <c r="HP16" s="362"/>
      <c r="HQ16" s="362"/>
      <c r="HR16" s="362"/>
      <c r="HS16" s="362"/>
      <c r="HT16" s="362"/>
      <c r="HU16" s="362"/>
      <c r="HV16" s="362"/>
      <c r="HW16" s="362"/>
      <c r="HX16" s="362"/>
      <c r="HY16" s="362"/>
      <c r="HZ16" s="362"/>
      <c r="IA16" s="362"/>
      <c r="IB16" s="362"/>
      <c r="IC16" s="362"/>
      <c r="ID16" s="362"/>
      <c r="IE16" s="362"/>
      <c r="IF16" s="362"/>
      <c r="IG16" s="362"/>
      <c r="IH16" s="362"/>
      <c r="II16" s="362"/>
      <c r="IJ16" s="362"/>
      <c r="IK16" s="362"/>
      <c r="IL16" s="362"/>
      <c r="IM16" s="362"/>
      <c r="IN16" s="362"/>
      <c r="IO16" s="362"/>
      <c r="IP16" s="362"/>
      <c r="IQ16" s="362"/>
      <c r="IR16" s="362"/>
      <c r="IS16" s="362"/>
      <c r="IT16" s="362"/>
      <c r="IU16" s="362"/>
      <c r="IV16" s="362"/>
      <c r="IW16" s="362"/>
    </row>
    <row r="17" spans="1:257" s="259" customFormat="1" ht="18" customHeight="1">
      <c r="A17" s="352" t="s">
        <v>1267</v>
      </c>
      <c r="B17" s="353">
        <v>14</v>
      </c>
      <c r="C17" s="260" t="s">
        <v>1375</v>
      </c>
      <c r="D17" s="365" t="s">
        <v>42</v>
      </c>
      <c r="E17" s="357" t="s">
        <v>1397</v>
      </c>
      <c r="F17" s="357" t="s">
        <v>960</v>
      </c>
      <c r="G17" s="357" t="s">
        <v>1408</v>
      </c>
      <c r="H17" s="357"/>
      <c r="I17" s="357" t="s">
        <v>1409</v>
      </c>
      <c r="J17" s="366"/>
      <c r="K17" s="358">
        <v>52</v>
      </c>
      <c r="L17" s="357"/>
      <c r="M17" s="357">
        <v>31.5</v>
      </c>
      <c r="N17" s="357"/>
      <c r="O17" s="357">
        <v>33.9</v>
      </c>
      <c r="P17" s="367">
        <v>19.899999999999999</v>
      </c>
      <c r="Q17" s="357"/>
      <c r="R17" s="357"/>
      <c r="S17" s="250">
        <v>76</v>
      </c>
      <c r="T17" s="250">
        <v>39</v>
      </c>
      <c r="U17" s="359"/>
      <c r="V17" s="359"/>
      <c r="W17" s="250">
        <f t="shared" si="0"/>
        <v>13.965649999999997</v>
      </c>
      <c r="X17" s="357"/>
      <c r="Y17" s="357"/>
      <c r="Z17" s="357"/>
      <c r="AA17" s="357"/>
      <c r="AB17" s="357"/>
      <c r="AC17" s="357"/>
      <c r="AD17" s="357"/>
      <c r="AE17" s="360"/>
      <c r="AF17" s="361"/>
      <c r="AG17" s="361"/>
      <c r="AH17" s="361"/>
      <c r="AI17" s="361"/>
      <c r="AJ17" s="361"/>
      <c r="AK17" s="362"/>
      <c r="AL17" s="362"/>
      <c r="AM17" s="362"/>
      <c r="AN17" s="362"/>
      <c r="AO17" s="362"/>
      <c r="AP17" s="362"/>
      <c r="AQ17" s="362"/>
      <c r="AR17" s="362"/>
      <c r="AS17" s="362"/>
      <c r="AT17" s="362"/>
      <c r="AU17" s="362"/>
      <c r="AV17" s="362"/>
      <c r="AW17" s="362"/>
      <c r="AX17" s="362"/>
      <c r="AY17" s="362"/>
      <c r="AZ17" s="362"/>
      <c r="BA17" s="362"/>
      <c r="BB17" s="362"/>
      <c r="BC17" s="362"/>
      <c r="BD17" s="362"/>
      <c r="BE17" s="362"/>
      <c r="BF17" s="362"/>
      <c r="BG17" s="362"/>
      <c r="BH17" s="362"/>
      <c r="BI17" s="362"/>
      <c r="BJ17" s="362"/>
      <c r="BK17" s="362"/>
      <c r="BL17" s="362"/>
      <c r="BM17" s="362"/>
      <c r="BN17" s="362"/>
      <c r="BO17" s="362"/>
      <c r="BP17" s="362"/>
      <c r="BQ17" s="362"/>
      <c r="BR17" s="362"/>
      <c r="BS17" s="362"/>
      <c r="BT17" s="362"/>
      <c r="BU17" s="362"/>
      <c r="BV17" s="362"/>
      <c r="BW17" s="362"/>
      <c r="BX17" s="362"/>
      <c r="BY17" s="362"/>
      <c r="BZ17" s="362"/>
      <c r="CA17" s="362"/>
      <c r="CB17" s="362"/>
      <c r="CC17" s="362"/>
      <c r="CD17" s="362"/>
      <c r="CE17" s="362"/>
      <c r="CF17" s="362"/>
      <c r="CG17" s="362"/>
      <c r="CH17" s="362"/>
      <c r="CI17" s="362"/>
      <c r="CJ17" s="362"/>
      <c r="CK17" s="362"/>
      <c r="CL17" s="362"/>
      <c r="CM17" s="362"/>
      <c r="CN17" s="362"/>
      <c r="CO17" s="362"/>
      <c r="CP17" s="362"/>
      <c r="CQ17" s="362"/>
      <c r="CR17" s="362"/>
      <c r="CS17" s="362"/>
      <c r="CT17" s="362"/>
      <c r="CU17" s="362"/>
      <c r="CV17" s="362"/>
      <c r="CW17" s="362"/>
      <c r="CX17" s="362"/>
      <c r="CY17" s="362"/>
      <c r="CZ17" s="362"/>
      <c r="DA17" s="362"/>
      <c r="DB17" s="362"/>
      <c r="DC17" s="362"/>
      <c r="DD17" s="362"/>
      <c r="DE17" s="362"/>
      <c r="DF17" s="362"/>
      <c r="DG17" s="362"/>
      <c r="DH17" s="362"/>
      <c r="DI17" s="362"/>
      <c r="DJ17" s="362"/>
      <c r="DK17" s="362"/>
      <c r="DL17" s="362"/>
      <c r="DM17" s="362"/>
      <c r="DN17" s="362"/>
      <c r="DO17" s="362"/>
      <c r="DP17" s="362"/>
      <c r="DQ17" s="362"/>
      <c r="DR17" s="362"/>
      <c r="DS17" s="362"/>
      <c r="DT17" s="362"/>
      <c r="DU17" s="362"/>
      <c r="DV17" s="362"/>
      <c r="DW17" s="362"/>
      <c r="DX17" s="362"/>
      <c r="DY17" s="362"/>
      <c r="DZ17" s="362"/>
      <c r="EA17" s="362"/>
      <c r="EB17" s="362"/>
      <c r="EC17" s="362"/>
      <c r="ED17" s="362"/>
      <c r="EE17" s="362"/>
      <c r="EF17" s="362"/>
      <c r="EG17" s="362"/>
      <c r="EH17" s="362"/>
      <c r="EI17" s="362"/>
      <c r="EJ17" s="362"/>
      <c r="EK17" s="362"/>
      <c r="EL17" s="362"/>
      <c r="EM17" s="362"/>
      <c r="EN17" s="362"/>
      <c r="EO17" s="362"/>
      <c r="EP17" s="362"/>
      <c r="EQ17" s="362"/>
      <c r="ER17" s="362"/>
      <c r="ES17" s="362"/>
      <c r="ET17" s="362"/>
      <c r="EU17" s="362"/>
      <c r="EV17" s="362"/>
      <c r="EW17" s="362"/>
      <c r="EX17" s="362"/>
      <c r="EY17" s="362"/>
      <c r="EZ17" s="362"/>
      <c r="FA17" s="362"/>
      <c r="FB17" s="362"/>
      <c r="FC17" s="362"/>
      <c r="FD17" s="362"/>
      <c r="FE17" s="362"/>
      <c r="FF17" s="362"/>
      <c r="FG17" s="362"/>
      <c r="FH17" s="362"/>
      <c r="FI17" s="362"/>
      <c r="FJ17" s="362"/>
      <c r="FK17" s="362"/>
      <c r="FL17" s="362"/>
      <c r="FM17" s="362"/>
      <c r="FN17" s="362"/>
      <c r="FO17" s="362"/>
      <c r="FP17" s="362"/>
      <c r="FQ17" s="362"/>
      <c r="FR17" s="362"/>
      <c r="FS17" s="362"/>
      <c r="FT17" s="362"/>
      <c r="FU17" s="362"/>
      <c r="FV17" s="362"/>
      <c r="FW17" s="362"/>
      <c r="FX17" s="362"/>
      <c r="FY17" s="362"/>
      <c r="FZ17" s="362"/>
      <c r="GA17" s="362"/>
      <c r="GB17" s="362"/>
      <c r="GC17" s="362"/>
      <c r="GD17" s="362"/>
      <c r="GE17" s="362"/>
      <c r="GF17" s="362"/>
      <c r="GG17" s="362"/>
      <c r="GH17" s="362"/>
      <c r="GI17" s="362"/>
      <c r="GJ17" s="362"/>
      <c r="GK17" s="362"/>
      <c r="GL17" s="362"/>
      <c r="GM17" s="362"/>
      <c r="GN17" s="362"/>
      <c r="GO17" s="362"/>
      <c r="GP17" s="362"/>
      <c r="GQ17" s="362"/>
      <c r="GR17" s="362"/>
      <c r="GS17" s="362"/>
      <c r="GT17" s="362"/>
      <c r="GU17" s="362"/>
      <c r="GV17" s="362"/>
      <c r="GW17" s="362"/>
      <c r="GX17" s="362"/>
      <c r="GY17" s="362"/>
      <c r="GZ17" s="362"/>
      <c r="HA17" s="362"/>
      <c r="HB17" s="362"/>
      <c r="HC17" s="362"/>
      <c r="HD17" s="362"/>
      <c r="HE17" s="362"/>
      <c r="HF17" s="362"/>
      <c r="HG17" s="362"/>
      <c r="HH17" s="362"/>
      <c r="HI17" s="362"/>
      <c r="HJ17" s="362"/>
      <c r="HK17" s="362"/>
      <c r="HL17" s="362"/>
      <c r="HM17" s="362"/>
      <c r="HN17" s="362"/>
      <c r="HO17" s="362"/>
      <c r="HP17" s="362"/>
      <c r="HQ17" s="362"/>
      <c r="HR17" s="362"/>
      <c r="HS17" s="362"/>
      <c r="HT17" s="362"/>
      <c r="HU17" s="362"/>
      <c r="HV17" s="362"/>
      <c r="HW17" s="362"/>
      <c r="HX17" s="362"/>
      <c r="HY17" s="362"/>
      <c r="HZ17" s="362"/>
      <c r="IA17" s="362"/>
      <c r="IB17" s="362"/>
      <c r="IC17" s="362"/>
      <c r="ID17" s="362"/>
      <c r="IE17" s="362"/>
      <c r="IF17" s="362"/>
      <c r="IG17" s="362"/>
      <c r="IH17" s="362"/>
      <c r="II17" s="362"/>
      <c r="IJ17" s="362"/>
      <c r="IK17" s="362"/>
      <c r="IL17" s="362"/>
      <c r="IM17" s="362"/>
      <c r="IN17" s="362"/>
      <c r="IO17" s="362"/>
      <c r="IP17" s="362"/>
      <c r="IQ17" s="362"/>
      <c r="IR17" s="362"/>
      <c r="IS17" s="362"/>
      <c r="IT17" s="362"/>
      <c r="IU17" s="362"/>
      <c r="IV17" s="362"/>
      <c r="IW17" s="362"/>
    </row>
    <row r="18" spans="1:257" s="259" customFormat="1" ht="18" customHeight="1">
      <c r="A18" s="352" t="s">
        <v>1267</v>
      </c>
      <c r="B18" s="353">
        <v>15</v>
      </c>
      <c r="C18" s="260" t="s">
        <v>1375</v>
      </c>
      <c r="D18" s="365" t="s">
        <v>42</v>
      </c>
      <c r="E18" s="357" t="s">
        <v>1397</v>
      </c>
      <c r="F18" s="357" t="s">
        <v>960</v>
      </c>
      <c r="G18" s="357" t="s">
        <v>1410</v>
      </c>
      <c r="H18" s="357"/>
      <c r="I18" s="357" t="s">
        <v>1411</v>
      </c>
      <c r="J18" s="366"/>
      <c r="K18" s="358">
        <v>71</v>
      </c>
      <c r="L18" s="357"/>
      <c r="M18" s="357">
        <v>31.5</v>
      </c>
      <c r="N18" s="357"/>
      <c r="O18" s="357">
        <v>33.9</v>
      </c>
      <c r="P18" s="367">
        <v>19.899999999999999</v>
      </c>
      <c r="Q18" s="357"/>
      <c r="R18" s="357"/>
      <c r="S18" s="250">
        <v>76</v>
      </c>
      <c r="T18" s="250">
        <v>39</v>
      </c>
      <c r="U18" s="359"/>
      <c r="V18" s="359"/>
      <c r="W18" s="250">
        <f t="shared" si="0"/>
        <v>13.965649999999997</v>
      </c>
      <c r="X18" s="357"/>
      <c r="Y18" s="357"/>
      <c r="Z18" s="357"/>
      <c r="AA18" s="357"/>
      <c r="AB18" s="357"/>
      <c r="AC18" s="357"/>
      <c r="AD18" s="357"/>
      <c r="AE18" s="360"/>
      <c r="AF18" s="361"/>
      <c r="AG18" s="361"/>
      <c r="AH18" s="361"/>
      <c r="AI18" s="361"/>
      <c r="AJ18" s="361"/>
      <c r="AK18" s="362"/>
      <c r="AL18" s="362"/>
      <c r="AM18" s="362"/>
      <c r="AN18" s="362"/>
      <c r="AO18" s="362"/>
      <c r="AP18" s="362"/>
      <c r="AQ18" s="362"/>
      <c r="AR18" s="362"/>
      <c r="AS18" s="362"/>
      <c r="AT18" s="362"/>
      <c r="AU18" s="362"/>
      <c r="AV18" s="362"/>
      <c r="AW18" s="362"/>
      <c r="AX18" s="362"/>
      <c r="AY18" s="362"/>
      <c r="AZ18" s="362"/>
      <c r="BA18" s="362"/>
      <c r="BB18" s="362"/>
      <c r="BC18" s="362"/>
      <c r="BD18" s="362"/>
      <c r="BE18" s="362"/>
      <c r="BF18" s="362"/>
      <c r="BG18" s="362"/>
      <c r="BH18" s="362"/>
      <c r="BI18" s="362"/>
      <c r="BJ18" s="362"/>
      <c r="BK18" s="362"/>
      <c r="BL18" s="362"/>
      <c r="BM18" s="362"/>
      <c r="BN18" s="362"/>
      <c r="BO18" s="362"/>
      <c r="BP18" s="362"/>
      <c r="BQ18" s="362"/>
      <c r="BR18" s="362"/>
      <c r="BS18" s="362"/>
      <c r="BT18" s="362"/>
      <c r="BU18" s="362"/>
      <c r="BV18" s="362"/>
      <c r="BW18" s="362"/>
      <c r="BX18" s="362"/>
      <c r="BY18" s="362"/>
      <c r="BZ18" s="362"/>
      <c r="CA18" s="362"/>
      <c r="CB18" s="362"/>
      <c r="CC18" s="362"/>
      <c r="CD18" s="362"/>
      <c r="CE18" s="362"/>
      <c r="CF18" s="362"/>
      <c r="CG18" s="362"/>
      <c r="CH18" s="362"/>
      <c r="CI18" s="362"/>
      <c r="CJ18" s="362"/>
      <c r="CK18" s="362"/>
      <c r="CL18" s="362"/>
      <c r="CM18" s="362"/>
      <c r="CN18" s="362"/>
      <c r="CO18" s="362"/>
      <c r="CP18" s="362"/>
      <c r="CQ18" s="362"/>
      <c r="CR18" s="362"/>
      <c r="CS18" s="362"/>
      <c r="CT18" s="362"/>
      <c r="CU18" s="362"/>
      <c r="CV18" s="362"/>
      <c r="CW18" s="362"/>
      <c r="CX18" s="362"/>
      <c r="CY18" s="362"/>
      <c r="CZ18" s="362"/>
      <c r="DA18" s="362"/>
      <c r="DB18" s="362"/>
      <c r="DC18" s="362"/>
      <c r="DD18" s="362"/>
      <c r="DE18" s="362"/>
      <c r="DF18" s="362"/>
      <c r="DG18" s="362"/>
      <c r="DH18" s="362"/>
      <c r="DI18" s="362"/>
      <c r="DJ18" s="362"/>
      <c r="DK18" s="362"/>
      <c r="DL18" s="362"/>
      <c r="DM18" s="362"/>
      <c r="DN18" s="362"/>
      <c r="DO18" s="362"/>
      <c r="DP18" s="362"/>
      <c r="DQ18" s="362"/>
      <c r="DR18" s="362"/>
      <c r="DS18" s="362"/>
      <c r="DT18" s="362"/>
      <c r="DU18" s="362"/>
      <c r="DV18" s="362"/>
      <c r="DW18" s="362"/>
      <c r="DX18" s="362"/>
      <c r="DY18" s="362"/>
      <c r="DZ18" s="362"/>
      <c r="EA18" s="362"/>
      <c r="EB18" s="362"/>
      <c r="EC18" s="362"/>
      <c r="ED18" s="362"/>
      <c r="EE18" s="362"/>
      <c r="EF18" s="362"/>
      <c r="EG18" s="362"/>
      <c r="EH18" s="362"/>
      <c r="EI18" s="362"/>
      <c r="EJ18" s="362"/>
      <c r="EK18" s="362"/>
      <c r="EL18" s="362"/>
      <c r="EM18" s="362"/>
      <c r="EN18" s="362"/>
      <c r="EO18" s="362"/>
      <c r="EP18" s="362"/>
      <c r="EQ18" s="362"/>
      <c r="ER18" s="362"/>
      <c r="ES18" s="362"/>
      <c r="ET18" s="362"/>
      <c r="EU18" s="362"/>
      <c r="EV18" s="362"/>
      <c r="EW18" s="362"/>
      <c r="EX18" s="362"/>
      <c r="EY18" s="362"/>
      <c r="EZ18" s="362"/>
      <c r="FA18" s="362"/>
      <c r="FB18" s="362"/>
      <c r="FC18" s="362"/>
      <c r="FD18" s="362"/>
      <c r="FE18" s="362"/>
      <c r="FF18" s="362"/>
      <c r="FG18" s="362"/>
      <c r="FH18" s="362"/>
      <c r="FI18" s="362"/>
      <c r="FJ18" s="362"/>
      <c r="FK18" s="362"/>
      <c r="FL18" s="362"/>
      <c r="FM18" s="362"/>
      <c r="FN18" s="362"/>
      <c r="FO18" s="362"/>
      <c r="FP18" s="362"/>
      <c r="FQ18" s="362"/>
      <c r="FR18" s="362"/>
      <c r="FS18" s="362"/>
      <c r="FT18" s="362"/>
      <c r="FU18" s="362"/>
      <c r="FV18" s="362"/>
      <c r="FW18" s="362"/>
      <c r="FX18" s="362"/>
      <c r="FY18" s="362"/>
      <c r="FZ18" s="362"/>
      <c r="GA18" s="362"/>
      <c r="GB18" s="362"/>
      <c r="GC18" s="362"/>
      <c r="GD18" s="362"/>
      <c r="GE18" s="362"/>
      <c r="GF18" s="362"/>
      <c r="GG18" s="362"/>
      <c r="GH18" s="362"/>
      <c r="GI18" s="362"/>
      <c r="GJ18" s="362"/>
      <c r="GK18" s="362"/>
      <c r="GL18" s="362"/>
      <c r="GM18" s="362"/>
      <c r="GN18" s="362"/>
      <c r="GO18" s="362"/>
      <c r="GP18" s="362"/>
      <c r="GQ18" s="362"/>
      <c r="GR18" s="362"/>
      <c r="GS18" s="362"/>
      <c r="GT18" s="362"/>
      <c r="GU18" s="362"/>
      <c r="GV18" s="362"/>
      <c r="GW18" s="362"/>
      <c r="GX18" s="362"/>
      <c r="GY18" s="362"/>
      <c r="GZ18" s="362"/>
      <c r="HA18" s="362"/>
      <c r="HB18" s="362"/>
      <c r="HC18" s="362"/>
      <c r="HD18" s="362"/>
      <c r="HE18" s="362"/>
      <c r="HF18" s="362"/>
      <c r="HG18" s="362"/>
      <c r="HH18" s="362"/>
      <c r="HI18" s="362"/>
      <c r="HJ18" s="362"/>
      <c r="HK18" s="362"/>
      <c r="HL18" s="362"/>
      <c r="HM18" s="362"/>
      <c r="HN18" s="362"/>
      <c r="HO18" s="362"/>
      <c r="HP18" s="362"/>
      <c r="HQ18" s="362"/>
      <c r="HR18" s="362"/>
      <c r="HS18" s="362"/>
      <c r="HT18" s="362"/>
      <c r="HU18" s="362"/>
      <c r="HV18" s="362"/>
      <c r="HW18" s="362"/>
      <c r="HX18" s="362"/>
      <c r="HY18" s="362"/>
      <c r="HZ18" s="362"/>
      <c r="IA18" s="362"/>
      <c r="IB18" s="362"/>
      <c r="IC18" s="362"/>
      <c r="ID18" s="362"/>
      <c r="IE18" s="362"/>
      <c r="IF18" s="362"/>
      <c r="IG18" s="362"/>
      <c r="IH18" s="362"/>
      <c r="II18" s="362"/>
      <c r="IJ18" s="362"/>
      <c r="IK18" s="362"/>
      <c r="IL18" s="362"/>
      <c r="IM18" s="362"/>
      <c r="IN18" s="362"/>
      <c r="IO18" s="362"/>
      <c r="IP18" s="362"/>
      <c r="IQ18" s="362"/>
      <c r="IR18" s="362"/>
      <c r="IS18" s="362"/>
      <c r="IT18" s="362"/>
      <c r="IU18" s="362"/>
      <c r="IV18" s="362"/>
      <c r="IW18" s="362"/>
    </row>
    <row r="19" spans="1:257" s="259" customFormat="1" ht="18" customHeight="1">
      <c r="A19" s="352" t="s">
        <v>1267</v>
      </c>
      <c r="B19" s="353">
        <v>16</v>
      </c>
      <c r="C19" s="260" t="s">
        <v>1375</v>
      </c>
      <c r="D19" s="365" t="s">
        <v>42</v>
      </c>
      <c r="E19" s="357" t="s">
        <v>1397</v>
      </c>
      <c r="F19" s="357" t="s">
        <v>960</v>
      </c>
      <c r="G19" s="357" t="s">
        <v>1412</v>
      </c>
      <c r="H19" s="357"/>
      <c r="I19" s="357" t="s">
        <v>1413</v>
      </c>
      <c r="J19" s="366"/>
      <c r="K19" s="358">
        <v>51</v>
      </c>
      <c r="L19" s="357"/>
      <c r="M19" s="357">
        <v>31.5</v>
      </c>
      <c r="N19" s="357"/>
      <c r="O19" s="357">
        <v>33.9</v>
      </c>
      <c r="P19" s="367">
        <v>19.899999999999999</v>
      </c>
      <c r="Q19" s="357"/>
      <c r="R19" s="357"/>
      <c r="S19" s="250">
        <v>76</v>
      </c>
      <c r="T19" s="250">
        <v>39</v>
      </c>
      <c r="U19" s="359"/>
      <c r="V19" s="359"/>
      <c r="W19" s="250">
        <f t="shared" si="0"/>
        <v>13.965649999999997</v>
      </c>
      <c r="X19" s="357"/>
      <c r="Y19" s="357"/>
      <c r="Z19" s="357"/>
      <c r="AA19" s="357"/>
      <c r="AB19" s="357"/>
      <c r="AC19" s="357"/>
      <c r="AD19" s="357"/>
      <c r="AE19" s="360"/>
      <c r="AF19" s="361"/>
      <c r="AG19" s="361"/>
      <c r="AH19" s="361"/>
      <c r="AI19" s="361"/>
      <c r="AJ19" s="361"/>
      <c r="AK19" s="362"/>
      <c r="AL19" s="362"/>
      <c r="AM19" s="362"/>
      <c r="AN19" s="362"/>
      <c r="AO19" s="362"/>
      <c r="AP19" s="362"/>
      <c r="AQ19" s="362"/>
      <c r="AR19" s="362"/>
      <c r="AS19" s="362"/>
      <c r="AT19" s="362"/>
      <c r="AU19" s="362"/>
      <c r="AV19" s="362"/>
      <c r="AW19" s="362"/>
      <c r="AX19" s="362"/>
      <c r="AY19" s="362"/>
      <c r="AZ19" s="362"/>
      <c r="BA19" s="362"/>
      <c r="BB19" s="362"/>
      <c r="BC19" s="362"/>
      <c r="BD19" s="362"/>
      <c r="BE19" s="362"/>
      <c r="BF19" s="362"/>
      <c r="BG19" s="362"/>
      <c r="BH19" s="362"/>
      <c r="BI19" s="362"/>
      <c r="BJ19" s="362"/>
      <c r="BK19" s="362"/>
      <c r="BL19" s="362"/>
      <c r="BM19" s="362"/>
      <c r="BN19" s="362"/>
      <c r="BO19" s="362"/>
      <c r="BP19" s="362"/>
      <c r="BQ19" s="362"/>
      <c r="BR19" s="362"/>
      <c r="BS19" s="362"/>
      <c r="BT19" s="362"/>
      <c r="BU19" s="362"/>
      <c r="BV19" s="362"/>
      <c r="BW19" s="362"/>
      <c r="BX19" s="362"/>
      <c r="BY19" s="362"/>
      <c r="BZ19" s="362"/>
      <c r="CA19" s="362"/>
      <c r="CB19" s="362"/>
      <c r="CC19" s="362"/>
      <c r="CD19" s="362"/>
      <c r="CE19" s="362"/>
      <c r="CF19" s="362"/>
      <c r="CG19" s="362"/>
      <c r="CH19" s="362"/>
      <c r="CI19" s="362"/>
      <c r="CJ19" s="362"/>
      <c r="CK19" s="362"/>
      <c r="CL19" s="362"/>
      <c r="CM19" s="362"/>
      <c r="CN19" s="362"/>
      <c r="CO19" s="362"/>
      <c r="CP19" s="362"/>
      <c r="CQ19" s="362"/>
      <c r="CR19" s="362"/>
      <c r="CS19" s="362"/>
      <c r="CT19" s="362"/>
      <c r="CU19" s="362"/>
      <c r="CV19" s="362"/>
      <c r="CW19" s="362"/>
      <c r="CX19" s="362"/>
      <c r="CY19" s="362"/>
      <c r="CZ19" s="362"/>
      <c r="DA19" s="362"/>
      <c r="DB19" s="362"/>
      <c r="DC19" s="362"/>
      <c r="DD19" s="362"/>
      <c r="DE19" s="362"/>
      <c r="DF19" s="362"/>
      <c r="DG19" s="362"/>
      <c r="DH19" s="362"/>
      <c r="DI19" s="362"/>
      <c r="DJ19" s="362"/>
      <c r="DK19" s="362"/>
      <c r="DL19" s="362"/>
      <c r="DM19" s="362"/>
      <c r="DN19" s="362"/>
      <c r="DO19" s="362"/>
      <c r="DP19" s="362"/>
      <c r="DQ19" s="362"/>
      <c r="DR19" s="362"/>
      <c r="DS19" s="362"/>
      <c r="DT19" s="362"/>
      <c r="DU19" s="362"/>
      <c r="DV19" s="362"/>
      <c r="DW19" s="362"/>
      <c r="DX19" s="362"/>
      <c r="DY19" s="362"/>
      <c r="DZ19" s="362"/>
      <c r="EA19" s="362"/>
      <c r="EB19" s="362"/>
      <c r="EC19" s="362"/>
      <c r="ED19" s="362"/>
      <c r="EE19" s="362"/>
      <c r="EF19" s="362"/>
      <c r="EG19" s="362"/>
      <c r="EH19" s="362"/>
      <c r="EI19" s="362"/>
      <c r="EJ19" s="362"/>
      <c r="EK19" s="362"/>
      <c r="EL19" s="362"/>
      <c r="EM19" s="362"/>
      <c r="EN19" s="362"/>
      <c r="EO19" s="362"/>
      <c r="EP19" s="362"/>
      <c r="EQ19" s="362"/>
      <c r="ER19" s="362"/>
      <c r="ES19" s="362"/>
      <c r="ET19" s="362"/>
      <c r="EU19" s="362"/>
      <c r="EV19" s="362"/>
      <c r="EW19" s="362"/>
      <c r="EX19" s="362"/>
      <c r="EY19" s="362"/>
      <c r="EZ19" s="362"/>
      <c r="FA19" s="362"/>
      <c r="FB19" s="362"/>
      <c r="FC19" s="362"/>
      <c r="FD19" s="362"/>
      <c r="FE19" s="362"/>
      <c r="FF19" s="362"/>
      <c r="FG19" s="362"/>
      <c r="FH19" s="362"/>
      <c r="FI19" s="362"/>
      <c r="FJ19" s="362"/>
      <c r="FK19" s="362"/>
      <c r="FL19" s="362"/>
      <c r="FM19" s="362"/>
      <c r="FN19" s="362"/>
      <c r="FO19" s="362"/>
      <c r="FP19" s="362"/>
      <c r="FQ19" s="362"/>
      <c r="FR19" s="362"/>
      <c r="FS19" s="362"/>
      <c r="FT19" s="362"/>
      <c r="FU19" s="362"/>
      <c r="FV19" s="362"/>
      <c r="FW19" s="362"/>
      <c r="FX19" s="362"/>
      <c r="FY19" s="362"/>
      <c r="FZ19" s="362"/>
      <c r="GA19" s="362"/>
      <c r="GB19" s="362"/>
      <c r="GC19" s="362"/>
      <c r="GD19" s="362"/>
      <c r="GE19" s="362"/>
      <c r="GF19" s="362"/>
      <c r="GG19" s="362"/>
      <c r="GH19" s="362"/>
      <c r="GI19" s="362"/>
      <c r="GJ19" s="362"/>
      <c r="GK19" s="362"/>
      <c r="GL19" s="362"/>
      <c r="GM19" s="362"/>
      <c r="GN19" s="362"/>
      <c r="GO19" s="362"/>
      <c r="GP19" s="362"/>
      <c r="GQ19" s="362"/>
      <c r="GR19" s="362"/>
      <c r="GS19" s="362"/>
      <c r="GT19" s="362"/>
      <c r="GU19" s="362"/>
      <c r="GV19" s="362"/>
      <c r="GW19" s="362"/>
      <c r="GX19" s="362"/>
      <c r="GY19" s="362"/>
      <c r="GZ19" s="362"/>
      <c r="HA19" s="362"/>
      <c r="HB19" s="362"/>
      <c r="HC19" s="362"/>
      <c r="HD19" s="362"/>
      <c r="HE19" s="362"/>
      <c r="HF19" s="362"/>
      <c r="HG19" s="362"/>
      <c r="HH19" s="362"/>
      <c r="HI19" s="362"/>
      <c r="HJ19" s="362"/>
      <c r="HK19" s="362"/>
      <c r="HL19" s="362"/>
      <c r="HM19" s="362"/>
      <c r="HN19" s="362"/>
      <c r="HO19" s="362"/>
      <c r="HP19" s="362"/>
      <c r="HQ19" s="362"/>
      <c r="HR19" s="362"/>
      <c r="HS19" s="362"/>
      <c r="HT19" s="362"/>
      <c r="HU19" s="362"/>
      <c r="HV19" s="362"/>
      <c r="HW19" s="362"/>
      <c r="HX19" s="362"/>
      <c r="HY19" s="362"/>
      <c r="HZ19" s="362"/>
      <c r="IA19" s="362"/>
      <c r="IB19" s="362"/>
      <c r="IC19" s="362"/>
      <c r="ID19" s="362"/>
      <c r="IE19" s="362"/>
      <c r="IF19" s="362"/>
      <c r="IG19" s="362"/>
      <c r="IH19" s="362"/>
      <c r="II19" s="362"/>
      <c r="IJ19" s="362"/>
      <c r="IK19" s="362"/>
      <c r="IL19" s="362"/>
      <c r="IM19" s="362"/>
      <c r="IN19" s="362"/>
      <c r="IO19" s="362"/>
      <c r="IP19" s="362"/>
      <c r="IQ19" s="362"/>
      <c r="IR19" s="362"/>
      <c r="IS19" s="362"/>
      <c r="IT19" s="362"/>
      <c r="IU19" s="362"/>
      <c r="IV19" s="362"/>
      <c r="IW19" s="362"/>
    </row>
    <row r="20" spans="1:257" s="259" customFormat="1" ht="18" customHeight="1">
      <c r="A20" s="352" t="s">
        <v>1267</v>
      </c>
      <c r="B20" s="353">
        <v>17</v>
      </c>
      <c r="C20" s="260" t="s">
        <v>1375</v>
      </c>
      <c r="D20" s="372" t="s">
        <v>42</v>
      </c>
      <c r="E20" s="373" t="s">
        <v>1397</v>
      </c>
      <c r="F20" s="373" t="s">
        <v>960</v>
      </c>
      <c r="G20" s="373" t="s">
        <v>1414</v>
      </c>
      <c r="H20" s="373"/>
      <c r="I20" s="373" t="s">
        <v>1415</v>
      </c>
      <c r="J20" s="374"/>
      <c r="K20" s="375">
        <v>37</v>
      </c>
      <c r="L20" s="373"/>
      <c r="M20" s="373">
        <v>31.5</v>
      </c>
      <c r="N20" s="373"/>
      <c r="O20" s="373">
        <v>33.9</v>
      </c>
      <c r="P20" s="367">
        <v>19.899999999999999</v>
      </c>
      <c r="Q20" s="373"/>
      <c r="R20" s="373"/>
      <c r="S20" s="376">
        <v>76</v>
      </c>
      <c r="T20" s="376">
        <v>39</v>
      </c>
      <c r="U20" s="377"/>
      <c r="V20" s="377"/>
      <c r="W20" s="250">
        <f t="shared" si="0"/>
        <v>13.965649999999997</v>
      </c>
      <c r="X20" s="373"/>
      <c r="Y20" s="373"/>
      <c r="Z20" s="373"/>
      <c r="AA20" s="373"/>
      <c r="AB20" s="373"/>
      <c r="AC20" s="373"/>
      <c r="AD20" s="373"/>
      <c r="AE20" s="378"/>
      <c r="AF20" s="379"/>
      <c r="AG20" s="379"/>
      <c r="AH20" s="379"/>
      <c r="AI20" s="379"/>
      <c r="AJ20" s="379"/>
      <c r="AK20" s="362"/>
      <c r="AL20" s="362"/>
      <c r="AM20" s="362"/>
      <c r="AN20" s="362"/>
      <c r="AO20" s="362"/>
      <c r="AP20" s="362"/>
      <c r="AQ20" s="362"/>
      <c r="AR20" s="362"/>
      <c r="AS20" s="362"/>
      <c r="AT20" s="362"/>
      <c r="AU20" s="362"/>
      <c r="AV20" s="362"/>
      <c r="AW20" s="362"/>
      <c r="AX20" s="362"/>
      <c r="AY20" s="362"/>
      <c r="AZ20" s="362"/>
      <c r="BA20" s="362"/>
      <c r="BB20" s="362"/>
      <c r="BC20" s="362"/>
      <c r="BD20" s="362"/>
      <c r="BE20" s="362"/>
      <c r="BF20" s="362"/>
      <c r="BG20" s="362"/>
      <c r="BH20" s="362"/>
      <c r="BI20" s="362"/>
      <c r="BJ20" s="362"/>
      <c r="BK20" s="362"/>
      <c r="BL20" s="362"/>
      <c r="BM20" s="362"/>
      <c r="BN20" s="362"/>
      <c r="BO20" s="362"/>
      <c r="BP20" s="362"/>
      <c r="BQ20" s="362"/>
      <c r="BR20" s="362"/>
      <c r="BS20" s="362"/>
      <c r="BT20" s="362"/>
      <c r="BU20" s="362"/>
      <c r="BV20" s="362"/>
      <c r="BW20" s="362"/>
      <c r="BX20" s="362"/>
      <c r="BY20" s="362"/>
      <c r="BZ20" s="362"/>
      <c r="CA20" s="362"/>
      <c r="CB20" s="362"/>
      <c r="CC20" s="362"/>
      <c r="CD20" s="362"/>
      <c r="CE20" s="362"/>
      <c r="CF20" s="362"/>
      <c r="CG20" s="362"/>
      <c r="CH20" s="362"/>
      <c r="CI20" s="362"/>
      <c r="CJ20" s="362"/>
      <c r="CK20" s="362"/>
      <c r="CL20" s="362"/>
      <c r="CM20" s="362"/>
      <c r="CN20" s="362"/>
      <c r="CO20" s="362"/>
      <c r="CP20" s="362"/>
      <c r="CQ20" s="362"/>
      <c r="CR20" s="362"/>
      <c r="CS20" s="362"/>
      <c r="CT20" s="362"/>
      <c r="CU20" s="362"/>
      <c r="CV20" s="362"/>
      <c r="CW20" s="362"/>
      <c r="CX20" s="362"/>
      <c r="CY20" s="362"/>
      <c r="CZ20" s="362"/>
      <c r="DA20" s="362"/>
      <c r="DB20" s="362"/>
      <c r="DC20" s="362"/>
      <c r="DD20" s="362"/>
      <c r="DE20" s="362"/>
      <c r="DF20" s="362"/>
      <c r="DG20" s="362"/>
      <c r="DH20" s="362"/>
      <c r="DI20" s="362"/>
      <c r="DJ20" s="362"/>
      <c r="DK20" s="362"/>
      <c r="DL20" s="362"/>
      <c r="DM20" s="362"/>
      <c r="DN20" s="362"/>
      <c r="DO20" s="362"/>
      <c r="DP20" s="362"/>
      <c r="DQ20" s="362"/>
      <c r="DR20" s="362"/>
      <c r="DS20" s="362"/>
      <c r="DT20" s="362"/>
      <c r="DU20" s="362"/>
      <c r="DV20" s="362"/>
      <c r="DW20" s="362"/>
      <c r="DX20" s="362"/>
      <c r="DY20" s="362"/>
      <c r="DZ20" s="362"/>
      <c r="EA20" s="362"/>
      <c r="EB20" s="362"/>
      <c r="EC20" s="362"/>
      <c r="ED20" s="362"/>
      <c r="EE20" s="362"/>
      <c r="EF20" s="362"/>
      <c r="EG20" s="362"/>
      <c r="EH20" s="362"/>
      <c r="EI20" s="362"/>
      <c r="EJ20" s="362"/>
      <c r="EK20" s="362"/>
      <c r="EL20" s="362"/>
      <c r="EM20" s="362"/>
      <c r="EN20" s="362"/>
      <c r="EO20" s="362"/>
      <c r="EP20" s="362"/>
      <c r="EQ20" s="362"/>
      <c r="ER20" s="362"/>
      <c r="ES20" s="362"/>
      <c r="ET20" s="362"/>
      <c r="EU20" s="362"/>
      <c r="EV20" s="362"/>
      <c r="EW20" s="362"/>
      <c r="EX20" s="362"/>
      <c r="EY20" s="362"/>
      <c r="EZ20" s="362"/>
      <c r="FA20" s="362"/>
      <c r="FB20" s="362"/>
      <c r="FC20" s="362"/>
      <c r="FD20" s="362"/>
      <c r="FE20" s="362"/>
      <c r="FF20" s="362"/>
      <c r="FG20" s="362"/>
      <c r="FH20" s="362"/>
      <c r="FI20" s="362"/>
      <c r="FJ20" s="362"/>
      <c r="FK20" s="362"/>
      <c r="FL20" s="362"/>
      <c r="FM20" s="362"/>
      <c r="FN20" s="362"/>
      <c r="FO20" s="362"/>
      <c r="FP20" s="362"/>
      <c r="FQ20" s="362"/>
      <c r="FR20" s="362"/>
      <c r="FS20" s="362"/>
      <c r="FT20" s="362"/>
      <c r="FU20" s="362"/>
      <c r="FV20" s="362"/>
      <c r="FW20" s="362"/>
      <c r="FX20" s="362"/>
      <c r="FY20" s="362"/>
      <c r="FZ20" s="362"/>
      <c r="GA20" s="362"/>
      <c r="GB20" s="362"/>
      <c r="GC20" s="362"/>
      <c r="GD20" s="362"/>
      <c r="GE20" s="362"/>
      <c r="GF20" s="362"/>
      <c r="GG20" s="362"/>
      <c r="GH20" s="362"/>
      <c r="GI20" s="362"/>
      <c r="GJ20" s="362"/>
      <c r="GK20" s="362"/>
      <c r="GL20" s="362"/>
      <c r="GM20" s="362"/>
      <c r="GN20" s="362"/>
      <c r="GO20" s="362"/>
      <c r="GP20" s="362"/>
      <c r="GQ20" s="362"/>
      <c r="GR20" s="362"/>
      <c r="GS20" s="362"/>
      <c r="GT20" s="362"/>
      <c r="GU20" s="362"/>
      <c r="GV20" s="362"/>
      <c r="GW20" s="362"/>
      <c r="GX20" s="362"/>
      <c r="GY20" s="362"/>
      <c r="GZ20" s="362"/>
      <c r="HA20" s="362"/>
      <c r="HB20" s="362"/>
      <c r="HC20" s="362"/>
      <c r="HD20" s="362"/>
      <c r="HE20" s="362"/>
      <c r="HF20" s="362"/>
      <c r="HG20" s="362"/>
      <c r="HH20" s="362"/>
      <c r="HI20" s="362"/>
      <c r="HJ20" s="362"/>
      <c r="HK20" s="362"/>
      <c r="HL20" s="362"/>
      <c r="HM20" s="362"/>
      <c r="HN20" s="362"/>
      <c r="HO20" s="362"/>
      <c r="HP20" s="362"/>
      <c r="HQ20" s="362"/>
      <c r="HR20" s="362"/>
      <c r="HS20" s="362"/>
      <c r="HT20" s="362"/>
      <c r="HU20" s="362"/>
      <c r="HV20" s="362"/>
      <c r="HW20" s="362"/>
      <c r="HX20" s="362"/>
      <c r="HY20" s="362"/>
      <c r="HZ20" s="362"/>
      <c r="IA20" s="362"/>
      <c r="IB20" s="362"/>
      <c r="IC20" s="362"/>
      <c r="ID20" s="362"/>
      <c r="IE20" s="362"/>
      <c r="IF20" s="362"/>
      <c r="IG20" s="362"/>
      <c r="IH20" s="362"/>
      <c r="II20" s="362"/>
      <c r="IJ20" s="362"/>
      <c r="IK20" s="362"/>
      <c r="IL20" s="362"/>
      <c r="IM20" s="362"/>
      <c r="IN20" s="362"/>
      <c r="IO20" s="362"/>
      <c r="IP20" s="362"/>
      <c r="IQ20" s="362"/>
      <c r="IR20" s="362"/>
      <c r="IS20" s="362"/>
      <c r="IT20" s="362"/>
      <c r="IU20" s="362"/>
      <c r="IV20" s="362"/>
      <c r="IW20" s="362"/>
    </row>
  </sheetData>
  <protectedRanges>
    <protectedRange sqref="G4" name="範圍1_3_1"/>
    <protectedRange password="EBE8" sqref="G4" name="品管编辑_3_1"/>
    <protectedRange sqref="G5" name="範圍1_4_1"/>
    <protectedRange password="EBE8" sqref="G5" name="品管编辑_4_1"/>
    <protectedRange sqref="G6" name="範圍1_5_1"/>
    <protectedRange password="EBE8" sqref="G6" name="品管编辑_5_1"/>
    <protectedRange sqref="G7" name="範圍1_6_1"/>
    <protectedRange password="EBE8" sqref="G7" name="品管编辑_6_1"/>
    <protectedRange sqref="G8" name="範圍1_7_1"/>
    <protectedRange password="EBE8" sqref="G8" name="品管编辑_7_1"/>
    <protectedRange sqref="G9:G12" name="範圍1_8_1"/>
    <protectedRange password="EBE8" sqref="G9:G12" name="品管编辑_8_1"/>
  </protectedRanges>
  <mergeCells count="24">
    <mergeCell ref="O2:P2"/>
    <mergeCell ref="A1:K1"/>
    <mergeCell ref="L1:Z1"/>
    <mergeCell ref="AA1:AC1"/>
    <mergeCell ref="AD1:AD3"/>
    <mergeCell ref="A2:A3"/>
    <mergeCell ref="B2:B3"/>
    <mergeCell ref="C2:C3"/>
    <mergeCell ref="D2:D3"/>
    <mergeCell ref="E2:E3"/>
    <mergeCell ref="G2:G3"/>
    <mergeCell ref="H2:H3"/>
    <mergeCell ref="I2:I3"/>
    <mergeCell ref="J2:J3"/>
    <mergeCell ref="K2:K3"/>
    <mergeCell ref="M2:N2"/>
    <mergeCell ref="AB2:AB3"/>
    <mergeCell ref="AC2:AC3"/>
    <mergeCell ref="Q2:R2"/>
    <mergeCell ref="S2:V2"/>
    <mergeCell ref="X2:X3"/>
    <mergeCell ref="Y2:Y3"/>
    <mergeCell ref="Z2:Z3"/>
    <mergeCell ref="AA2:AA3"/>
  </mergeCells>
  <phoneticPr fontId="1" type="noConversion"/>
  <pageMargins left="0.7" right="0.7" top="0.75" bottom="0.75" header="0.3" footer="0.3"/>
</worksheet>
</file>

<file path=xl/worksheets/sheet28.xml><?xml version="1.0" encoding="utf-8"?>
<worksheet xmlns="http://schemas.openxmlformats.org/spreadsheetml/2006/main" xmlns:r="http://schemas.openxmlformats.org/officeDocument/2006/relationships">
  <dimension ref="A1:IW28"/>
  <sheetViews>
    <sheetView topLeftCell="M25" workbookViewId="0">
      <selection sqref="A1:XFD28"/>
    </sheetView>
  </sheetViews>
  <sheetFormatPr defaultRowHeight="13.5"/>
  <sheetData>
    <row r="1" spans="1:257" s="284" customFormat="1" ht="18" customHeight="1">
      <c r="A1" s="651" t="s">
        <v>865</v>
      </c>
      <c r="B1" s="652"/>
      <c r="C1" s="652"/>
      <c r="D1" s="652"/>
      <c r="E1" s="652"/>
      <c r="F1" s="652"/>
      <c r="G1" s="652"/>
      <c r="H1" s="652"/>
      <c r="I1" s="652"/>
      <c r="J1" s="652"/>
      <c r="K1" s="653"/>
      <c r="L1" s="654"/>
      <c r="M1" s="652"/>
      <c r="N1" s="652"/>
      <c r="O1" s="652"/>
      <c r="P1" s="652"/>
      <c r="Q1" s="652"/>
      <c r="R1" s="652"/>
      <c r="S1" s="652"/>
      <c r="T1" s="652"/>
      <c r="U1" s="652"/>
      <c r="V1" s="652"/>
      <c r="W1" s="652"/>
      <c r="X1" s="652"/>
      <c r="Y1" s="652"/>
      <c r="Z1" s="653"/>
      <c r="AA1" s="655" t="s">
        <v>1</v>
      </c>
      <c r="AB1" s="652"/>
      <c r="AC1" s="653"/>
      <c r="AD1" s="656" t="s">
        <v>2</v>
      </c>
      <c r="AE1" s="281"/>
      <c r="AF1" s="282"/>
      <c r="AG1" s="282"/>
      <c r="AH1" s="282"/>
      <c r="AI1" s="282"/>
      <c r="AJ1" s="282"/>
      <c r="AK1" s="283"/>
      <c r="AL1" s="283"/>
      <c r="AM1" s="283"/>
      <c r="AN1" s="283"/>
      <c r="AO1" s="283"/>
      <c r="AP1" s="283"/>
      <c r="AQ1" s="283"/>
      <c r="AR1" s="283"/>
      <c r="AS1" s="283"/>
      <c r="AT1" s="283"/>
      <c r="AU1" s="283"/>
      <c r="AV1" s="283"/>
      <c r="AW1" s="283"/>
      <c r="AX1" s="283"/>
      <c r="AY1" s="283"/>
      <c r="AZ1" s="283"/>
      <c r="BA1" s="283"/>
      <c r="BB1" s="283"/>
      <c r="BC1" s="283"/>
      <c r="BD1" s="283"/>
      <c r="BE1" s="283"/>
      <c r="BF1" s="283"/>
      <c r="BG1" s="283"/>
      <c r="BH1" s="283"/>
      <c r="BI1" s="283"/>
      <c r="BJ1" s="283"/>
      <c r="BK1" s="283"/>
      <c r="BL1" s="283"/>
      <c r="BM1" s="283"/>
      <c r="BN1" s="283"/>
      <c r="BO1" s="283"/>
      <c r="BP1" s="283"/>
      <c r="BQ1" s="283"/>
      <c r="BR1" s="283"/>
      <c r="BS1" s="283"/>
      <c r="BT1" s="283"/>
      <c r="BU1" s="283"/>
      <c r="BV1" s="283"/>
      <c r="BW1" s="283"/>
      <c r="BX1" s="283"/>
      <c r="BY1" s="283"/>
      <c r="BZ1" s="283"/>
      <c r="CA1" s="283"/>
      <c r="CB1" s="283"/>
      <c r="CC1" s="283"/>
      <c r="CD1" s="283"/>
      <c r="CE1" s="283"/>
      <c r="CF1" s="283"/>
      <c r="CG1" s="283"/>
      <c r="CH1" s="283"/>
      <c r="CI1" s="283"/>
      <c r="CJ1" s="283"/>
      <c r="CK1" s="283"/>
      <c r="CL1" s="283"/>
      <c r="CM1" s="283"/>
      <c r="CN1" s="283"/>
      <c r="CO1" s="283"/>
      <c r="CP1" s="283"/>
      <c r="CQ1" s="283"/>
      <c r="CR1" s="283"/>
      <c r="CS1" s="283"/>
      <c r="CT1" s="283"/>
      <c r="CU1" s="283"/>
      <c r="CV1" s="283"/>
      <c r="CW1" s="283"/>
      <c r="CX1" s="283"/>
      <c r="CY1" s="283"/>
      <c r="CZ1" s="283"/>
      <c r="DA1" s="283"/>
      <c r="DB1" s="283"/>
      <c r="DC1" s="283"/>
      <c r="DD1" s="283"/>
      <c r="DE1" s="283"/>
      <c r="DF1" s="283"/>
      <c r="DG1" s="283"/>
      <c r="DH1" s="283"/>
      <c r="DI1" s="283"/>
      <c r="DJ1" s="283"/>
      <c r="DK1" s="283"/>
      <c r="DL1" s="283"/>
      <c r="DM1" s="283"/>
      <c r="DN1" s="283"/>
      <c r="DO1" s="283"/>
      <c r="DP1" s="283"/>
      <c r="DQ1" s="283"/>
      <c r="DR1" s="283"/>
      <c r="DS1" s="283"/>
      <c r="DT1" s="283"/>
      <c r="DU1" s="283"/>
      <c r="DV1" s="283"/>
      <c r="DW1" s="283"/>
      <c r="DX1" s="283"/>
      <c r="DY1" s="283"/>
      <c r="DZ1" s="283"/>
      <c r="EA1" s="283"/>
      <c r="EB1" s="283"/>
      <c r="EC1" s="283"/>
      <c r="ED1" s="283"/>
      <c r="EE1" s="283"/>
      <c r="EF1" s="283"/>
      <c r="EG1" s="283"/>
      <c r="EH1" s="283"/>
      <c r="EI1" s="283"/>
      <c r="EJ1" s="283"/>
      <c r="EK1" s="283"/>
      <c r="EL1" s="283"/>
      <c r="EM1" s="283"/>
      <c r="EN1" s="283"/>
      <c r="EO1" s="283"/>
      <c r="EP1" s="283"/>
      <c r="EQ1" s="283"/>
      <c r="ER1" s="283"/>
      <c r="ES1" s="283"/>
      <c r="ET1" s="283"/>
      <c r="EU1" s="283"/>
      <c r="EV1" s="283"/>
      <c r="EW1" s="283"/>
      <c r="EX1" s="283"/>
      <c r="EY1" s="283"/>
      <c r="EZ1" s="283"/>
      <c r="FA1" s="283"/>
      <c r="FB1" s="283"/>
      <c r="FC1" s="283"/>
      <c r="FD1" s="283"/>
      <c r="FE1" s="283"/>
      <c r="FF1" s="283"/>
      <c r="FG1" s="283"/>
      <c r="FH1" s="283"/>
      <c r="FI1" s="283"/>
      <c r="FJ1" s="283"/>
      <c r="FK1" s="283"/>
      <c r="FL1" s="283"/>
      <c r="FM1" s="283"/>
      <c r="FN1" s="283"/>
      <c r="FO1" s="283"/>
      <c r="FP1" s="283"/>
      <c r="FQ1" s="283"/>
      <c r="FR1" s="283"/>
      <c r="FS1" s="283"/>
      <c r="FT1" s="283"/>
      <c r="FU1" s="283"/>
      <c r="FV1" s="283"/>
      <c r="FW1" s="283"/>
      <c r="FX1" s="283"/>
      <c r="FY1" s="283"/>
      <c r="FZ1" s="283"/>
      <c r="GA1" s="283"/>
      <c r="GB1" s="283"/>
      <c r="GC1" s="283"/>
      <c r="GD1" s="283"/>
      <c r="GE1" s="283"/>
      <c r="GF1" s="283"/>
      <c r="GG1" s="283"/>
      <c r="GH1" s="283"/>
      <c r="GI1" s="283"/>
      <c r="GJ1" s="283"/>
      <c r="GK1" s="283"/>
      <c r="GL1" s="283"/>
      <c r="GM1" s="283"/>
      <c r="GN1" s="283"/>
      <c r="GO1" s="283"/>
      <c r="GP1" s="283"/>
      <c r="GQ1" s="283"/>
      <c r="GR1" s="283"/>
      <c r="GS1" s="283"/>
      <c r="GT1" s="283"/>
      <c r="GU1" s="283"/>
      <c r="GV1" s="283"/>
      <c r="GW1" s="283"/>
      <c r="GX1" s="283"/>
      <c r="GY1" s="283"/>
      <c r="GZ1" s="283"/>
      <c r="HA1" s="283"/>
      <c r="HB1" s="283"/>
      <c r="HC1" s="283"/>
      <c r="HD1" s="283"/>
      <c r="HE1" s="283"/>
      <c r="HF1" s="283"/>
      <c r="HG1" s="283"/>
      <c r="HH1" s="283"/>
      <c r="HI1" s="283"/>
      <c r="HJ1" s="283"/>
      <c r="HK1" s="283"/>
      <c r="HL1" s="283"/>
      <c r="HM1" s="283"/>
      <c r="HN1" s="283"/>
      <c r="HO1" s="283"/>
      <c r="HP1" s="283"/>
      <c r="HQ1" s="283"/>
      <c r="HR1" s="283"/>
      <c r="HS1" s="283"/>
      <c r="HT1" s="283"/>
      <c r="HU1" s="283"/>
      <c r="HV1" s="283"/>
      <c r="HW1" s="283"/>
      <c r="HX1" s="283"/>
      <c r="HY1" s="283"/>
      <c r="HZ1" s="283"/>
      <c r="IA1" s="283"/>
      <c r="IB1" s="283"/>
      <c r="IC1" s="283"/>
      <c r="ID1" s="283"/>
      <c r="IE1" s="283"/>
      <c r="IF1" s="283"/>
      <c r="IG1" s="283"/>
      <c r="IH1" s="283"/>
      <c r="II1" s="283"/>
      <c r="IJ1" s="283"/>
      <c r="IK1" s="283"/>
      <c r="IL1" s="283"/>
      <c r="IM1" s="283"/>
      <c r="IN1" s="283"/>
      <c r="IO1" s="283"/>
      <c r="IP1" s="283"/>
      <c r="IQ1" s="283"/>
      <c r="IR1" s="283"/>
      <c r="IS1" s="283"/>
      <c r="IT1" s="283"/>
      <c r="IU1" s="283"/>
      <c r="IV1" s="283"/>
      <c r="IW1" s="283"/>
    </row>
    <row r="2" spans="1:257" s="284" customFormat="1" ht="18" customHeight="1">
      <c r="A2" s="659" t="s">
        <v>3</v>
      </c>
      <c r="B2" s="659" t="s">
        <v>4</v>
      </c>
      <c r="C2" s="659" t="s">
        <v>1151</v>
      </c>
      <c r="D2" s="659" t="s">
        <v>1152</v>
      </c>
      <c r="E2" s="659" t="s">
        <v>7</v>
      </c>
      <c r="F2" s="125" t="s">
        <v>8</v>
      </c>
      <c r="G2" s="659" t="s">
        <v>9</v>
      </c>
      <c r="H2" s="650" t="s">
        <v>1153</v>
      </c>
      <c r="I2" s="723" t="s">
        <v>11</v>
      </c>
      <c r="J2" s="650" t="s">
        <v>384</v>
      </c>
      <c r="K2" s="661" t="s">
        <v>385</v>
      </c>
      <c r="L2" s="125" t="s">
        <v>14</v>
      </c>
      <c r="M2" s="662" t="s">
        <v>15</v>
      </c>
      <c r="N2" s="647"/>
      <c r="O2" s="646" t="s">
        <v>869</v>
      </c>
      <c r="P2" s="647"/>
      <c r="Q2" s="646" t="s">
        <v>870</v>
      </c>
      <c r="R2" s="647"/>
      <c r="S2" s="648" t="s">
        <v>388</v>
      </c>
      <c r="T2" s="649"/>
      <c r="U2" s="649"/>
      <c r="V2" s="647"/>
      <c r="W2" s="126" t="s">
        <v>389</v>
      </c>
      <c r="X2" s="650" t="s">
        <v>20</v>
      </c>
      <c r="Y2" s="650" t="s">
        <v>21</v>
      </c>
      <c r="Z2" s="650" t="s">
        <v>22</v>
      </c>
      <c r="AA2" s="644" t="s">
        <v>23</v>
      </c>
      <c r="AB2" s="644" t="s">
        <v>24</v>
      </c>
      <c r="AC2" s="644" t="s">
        <v>25</v>
      </c>
      <c r="AD2" s="657"/>
      <c r="AE2" s="285"/>
      <c r="AF2" s="286"/>
      <c r="AG2" s="286"/>
      <c r="AH2" s="286"/>
      <c r="AI2" s="286"/>
      <c r="AJ2" s="286"/>
      <c r="AK2" s="283"/>
      <c r="AL2" s="283"/>
      <c r="AM2" s="283"/>
      <c r="AN2" s="283"/>
      <c r="AO2" s="283"/>
      <c r="AP2" s="283"/>
      <c r="AQ2" s="283"/>
      <c r="AR2" s="283"/>
      <c r="AS2" s="283"/>
      <c r="AT2" s="283"/>
      <c r="AU2" s="283"/>
      <c r="AV2" s="283"/>
      <c r="AW2" s="283"/>
      <c r="AX2" s="283"/>
      <c r="AY2" s="283"/>
      <c r="AZ2" s="283"/>
      <c r="BA2" s="283"/>
      <c r="BB2" s="283"/>
      <c r="BC2" s="283"/>
      <c r="BD2" s="283"/>
      <c r="BE2" s="283"/>
      <c r="BF2" s="283"/>
      <c r="BG2" s="283"/>
      <c r="BH2" s="283"/>
      <c r="BI2" s="283"/>
      <c r="BJ2" s="283"/>
      <c r="BK2" s="283"/>
      <c r="BL2" s="283"/>
      <c r="BM2" s="283"/>
      <c r="BN2" s="283"/>
      <c r="BO2" s="283"/>
      <c r="BP2" s="283"/>
      <c r="BQ2" s="283"/>
      <c r="BR2" s="283"/>
      <c r="BS2" s="283"/>
      <c r="BT2" s="283"/>
      <c r="BU2" s="283"/>
      <c r="BV2" s="283"/>
      <c r="BW2" s="283"/>
      <c r="BX2" s="283"/>
      <c r="BY2" s="283"/>
      <c r="BZ2" s="283"/>
      <c r="CA2" s="283"/>
      <c r="CB2" s="283"/>
      <c r="CC2" s="283"/>
      <c r="CD2" s="283"/>
      <c r="CE2" s="283"/>
      <c r="CF2" s="283"/>
      <c r="CG2" s="283"/>
      <c r="CH2" s="283"/>
      <c r="CI2" s="283"/>
      <c r="CJ2" s="283"/>
      <c r="CK2" s="283"/>
      <c r="CL2" s="283"/>
      <c r="CM2" s="283"/>
      <c r="CN2" s="283"/>
      <c r="CO2" s="283"/>
      <c r="CP2" s="283"/>
      <c r="CQ2" s="283"/>
      <c r="CR2" s="283"/>
      <c r="CS2" s="283"/>
      <c r="CT2" s="283"/>
      <c r="CU2" s="283"/>
      <c r="CV2" s="283"/>
      <c r="CW2" s="283"/>
      <c r="CX2" s="283"/>
      <c r="CY2" s="283"/>
      <c r="CZ2" s="283"/>
      <c r="DA2" s="283"/>
      <c r="DB2" s="283"/>
      <c r="DC2" s="283"/>
      <c r="DD2" s="283"/>
      <c r="DE2" s="283"/>
      <c r="DF2" s="283"/>
      <c r="DG2" s="283"/>
      <c r="DH2" s="283"/>
      <c r="DI2" s="283"/>
      <c r="DJ2" s="283"/>
      <c r="DK2" s="283"/>
      <c r="DL2" s="283"/>
      <c r="DM2" s="283"/>
      <c r="DN2" s="283"/>
      <c r="DO2" s="283"/>
      <c r="DP2" s="283"/>
      <c r="DQ2" s="283"/>
      <c r="DR2" s="283"/>
      <c r="DS2" s="283"/>
      <c r="DT2" s="283"/>
      <c r="DU2" s="283"/>
      <c r="DV2" s="283"/>
      <c r="DW2" s="283"/>
      <c r="DX2" s="283"/>
      <c r="DY2" s="283"/>
      <c r="DZ2" s="283"/>
      <c r="EA2" s="283"/>
      <c r="EB2" s="283"/>
      <c r="EC2" s="283"/>
      <c r="ED2" s="283"/>
      <c r="EE2" s="283"/>
      <c r="EF2" s="283"/>
      <c r="EG2" s="283"/>
      <c r="EH2" s="283"/>
      <c r="EI2" s="283"/>
      <c r="EJ2" s="283"/>
      <c r="EK2" s="283"/>
      <c r="EL2" s="283"/>
      <c r="EM2" s="283"/>
      <c r="EN2" s="283"/>
      <c r="EO2" s="283"/>
      <c r="EP2" s="283"/>
      <c r="EQ2" s="283"/>
      <c r="ER2" s="283"/>
      <c r="ES2" s="283"/>
      <c r="ET2" s="283"/>
      <c r="EU2" s="283"/>
      <c r="EV2" s="283"/>
      <c r="EW2" s="283"/>
      <c r="EX2" s="283"/>
      <c r="EY2" s="283"/>
      <c r="EZ2" s="283"/>
      <c r="FA2" s="283"/>
      <c r="FB2" s="283"/>
      <c r="FC2" s="283"/>
      <c r="FD2" s="283"/>
      <c r="FE2" s="283"/>
      <c r="FF2" s="283"/>
      <c r="FG2" s="283"/>
      <c r="FH2" s="283"/>
      <c r="FI2" s="283"/>
      <c r="FJ2" s="283"/>
      <c r="FK2" s="283"/>
      <c r="FL2" s="283"/>
      <c r="FM2" s="283"/>
      <c r="FN2" s="283"/>
      <c r="FO2" s="283"/>
      <c r="FP2" s="283"/>
      <c r="FQ2" s="283"/>
      <c r="FR2" s="283"/>
      <c r="FS2" s="283"/>
      <c r="FT2" s="283"/>
      <c r="FU2" s="283"/>
      <c r="FV2" s="283"/>
      <c r="FW2" s="283"/>
      <c r="FX2" s="283"/>
      <c r="FY2" s="283"/>
      <c r="FZ2" s="283"/>
      <c r="GA2" s="283"/>
      <c r="GB2" s="283"/>
      <c r="GC2" s="283"/>
      <c r="GD2" s="283"/>
      <c r="GE2" s="283"/>
      <c r="GF2" s="283"/>
      <c r="GG2" s="283"/>
      <c r="GH2" s="283"/>
      <c r="GI2" s="283"/>
      <c r="GJ2" s="283"/>
      <c r="GK2" s="283"/>
      <c r="GL2" s="283"/>
      <c r="GM2" s="283"/>
      <c r="GN2" s="283"/>
      <c r="GO2" s="283"/>
      <c r="GP2" s="283"/>
      <c r="GQ2" s="283"/>
      <c r="GR2" s="283"/>
      <c r="GS2" s="283"/>
      <c r="GT2" s="283"/>
      <c r="GU2" s="283"/>
      <c r="GV2" s="283"/>
      <c r="GW2" s="283"/>
      <c r="GX2" s="283"/>
      <c r="GY2" s="283"/>
      <c r="GZ2" s="283"/>
      <c r="HA2" s="283"/>
      <c r="HB2" s="283"/>
      <c r="HC2" s="283"/>
      <c r="HD2" s="283"/>
      <c r="HE2" s="283"/>
      <c r="HF2" s="283"/>
      <c r="HG2" s="283"/>
      <c r="HH2" s="283"/>
      <c r="HI2" s="283"/>
      <c r="HJ2" s="283"/>
      <c r="HK2" s="283"/>
      <c r="HL2" s="283"/>
      <c r="HM2" s="283"/>
      <c r="HN2" s="283"/>
      <c r="HO2" s="283"/>
      <c r="HP2" s="283"/>
      <c r="HQ2" s="283"/>
      <c r="HR2" s="283"/>
      <c r="HS2" s="283"/>
      <c r="HT2" s="283"/>
      <c r="HU2" s="283"/>
      <c r="HV2" s="283"/>
      <c r="HW2" s="283"/>
      <c r="HX2" s="283"/>
      <c r="HY2" s="283"/>
      <c r="HZ2" s="283"/>
      <c r="IA2" s="283"/>
      <c r="IB2" s="283"/>
      <c r="IC2" s="283"/>
      <c r="ID2" s="283"/>
      <c r="IE2" s="283"/>
      <c r="IF2" s="283"/>
      <c r="IG2" s="283"/>
      <c r="IH2" s="283"/>
      <c r="II2" s="283"/>
      <c r="IJ2" s="283"/>
      <c r="IK2" s="283"/>
      <c r="IL2" s="283"/>
      <c r="IM2" s="283"/>
      <c r="IN2" s="283"/>
      <c r="IO2" s="283"/>
      <c r="IP2" s="283"/>
      <c r="IQ2" s="283"/>
      <c r="IR2" s="283"/>
      <c r="IS2" s="283"/>
      <c r="IT2" s="283"/>
      <c r="IU2" s="283"/>
      <c r="IV2" s="283"/>
      <c r="IW2" s="283"/>
    </row>
    <row r="3" spans="1:257" s="284" customFormat="1" ht="18" customHeight="1">
      <c r="A3" s="680"/>
      <c r="B3" s="680"/>
      <c r="C3" s="680"/>
      <c r="D3" s="680"/>
      <c r="E3" s="680"/>
      <c r="F3" s="137" t="s">
        <v>390</v>
      </c>
      <c r="G3" s="680"/>
      <c r="H3" s="673"/>
      <c r="I3" s="724"/>
      <c r="J3" s="673"/>
      <c r="K3" s="680"/>
      <c r="L3" s="137" t="s">
        <v>27</v>
      </c>
      <c r="M3" s="126" t="s">
        <v>28</v>
      </c>
      <c r="N3" s="142" t="s">
        <v>391</v>
      </c>
      <c r="O3" s="126" t="s">
        <v>28</v>
      </c>
      <c r="P3" s="126" t="s">
        <v>392</v>
      </c>
      <c r="Q3" s="126" t="s">
        <v>28</v>
      </c>
      <c r="R3" s="142" t="s">
        <v>392</v>
      </c>
      <c r="S3" s="137" t="s">
        <v>31</v>
      </c>
      <c r="T3" s="137" t="s">
        <v>32</v>
      </c>
      <c r="U3" s="137" t="s">
        <v>33</v>
      </c>
      <c r="V3" s="137" t="s">
        <v>34</v>
      </c>
      <c r="W3" s="144" t="s">
        <v>874</v>
      </c>
      <c r="X3" s="673"/>
      <c r="Y3" s="673"/>
      <c r="Z3" s="673"/>
      <c r="AA3" s="673"/>
      <c r="AB3" s="673"/>
      <c r="AC3" s="673"/>
      <c r="AD3" s="679"/>
      <c r="AE3" s="285"/>
      <c r="AF3" s="286"/>
      <c r="AG3" s="286"/>
      <c r="AH3" s="286"/>
      <c r="AI3" s="286"/>
      <c r="AJ3" s="286"/>
      <c r="AK3" s="283"/>
      <c r="AL3" s="283"/>
      <c r="AM3" s="283"/>
      <c r="AN3" s="283"/>
      <c r="AO3" s="283"/>
      <c r="AP3" s="283"/>
      <c r="AQ3" s="283"/>
      <c r="AR3" s="283"/>
      <c r="AS3" s="283"/>
      <c r="AT3" s="283"/>
      <c r="AU3" s="283"/>
      <c r="AV3" s="283"/>
      <c r="AW3" s="283"/>
      <c r="AX3" s="283"/>
      <c r="AY3" s="283"/>
      <c r="AZ3" s="283"/>
      <c r="BA3" s="283"/>
      <c r="BB3" s="283"/>
      <c r="BC3" s="283"/>
      <c r="BD3" s="283"/>
      <c r="BE3" s="283"/>
      <c r="BF3" s="283"/>
      <c r="BG3" s="283"/>
      <c r="BH3" s="283"/>
      <c r="BI3" s="283"/>
      <c r="BJ3" s="283"/>
      <c r="BK3" s="283"/>
      <c r="BL3" s="283"/>
      <c r="BM3" s="283"/>
      <c r="BN3" s="283"/>
      <c r="BO3" s="283"/>
      <c r="BP3" s="283"/>
      <c r="BQ3" s="283"/>
      <c r="BR3" s="283"/>
      <c r="BS3" s="283"/>
      <c r="BT3" s="283"/>
      <c r="BU3" s="283"/>
      <c r="BV3" s="283"/>
      <c r="BW3" s="283"/>
      <c r="BX3" s="283"/>
      <c r="BY3" s="283"/>
      <c r="BZ3" s="283"/>
      <c r="CA3" s="283"/>
      <c r="CB3" s="283"/>
      <c r="CC3" s="283"/>
      <c r="CD3" s="283"/>
      <c r="CE3" s="283"/>
      <c r="CF3" s="283"/>
      <c r="CG3" s="283"/>
      <c r="CH3" s="283"/>
      <c r="CI3" s="283"/>
      <c r="CJ3" s="283"/>
      <c r="CK3" s="283"/>
      <c r="CL3" s="283"/>
      <c r="CM3" s="283"/>
      <c r="CN3" s="283"/>
      <c r="CO3" s="283"/>
      <c r="CP3" s="283"/>
      <c r="CQ3" s="283"/>
      <c r="CR3" s="283"/>
      <c r="CS3" s="283"/>
      <c r="CT3" s="283"/>
      <c r="CU3" s="283"/>
      <c r="CV3" s="283"/>
      <c r="CW3" s="283"/>
      <c r="CX3" s="283"/>
      <c r="CY3" s="283"/>
      <c r="CZ3" s="283"/>
      <c r="DA3" s="283"/>
      <c r="DB3" s="283"/>
      <c r="DC3" s="283"/>
      <c r="DD3" s="283"/>
      <c r="DE3" s="283"/>
      <c r="DF3" s="283"/>
      <c r="DG3" s="283"/>
      <c r="DH3" s="283"/>
      <c r="DI3" s="283"/>
      <c r="DJ3" s="283"/>
      <c r="DK3" s="283"/>
      <c r="DL3" s="283"/>
      <c r="DM3" s="283"/>
      <c r="DN3" s="283"/>
      <c r="DO3" s="283"/>
      <c r="DP3" s="283"/>
      <c r="DQ3" s="283"/>
      <c r="DR3" s="283"/>
      <c r="DS3" s="283"/>
      <c r="DT3" s="283"/>
      <c r="DU3" s="283"/>
      <c r="DV3" s="283"/>
      <c r="DW3" s="283"/>
      <c r="DX3" s="283"/>
      <c r="DY3" s="283"/>
      <c r="DZ3" s="283"/>
      <c r="EA3" s="283"/>
      <c r="EB3" s="283"/>
      <c r="EC3" s="283"/>
      <c r="ED3" s="283"/>
      <c r="EE3" s="283"/>
      <c r="EF3" s="283"/>
      <c r="EG3" s="283"/>
      <c r="EH3" s="283"/>
      <c r="EI3" s="283"/>
      <c r="EJ3" s="283"/>
      <c r="EK3" s="283"/>
      <c r="EL3" s="283"/>
      <c r="EM3" s="283"/>
      <c r="EN3" s="283"/>
      <c r="EO3" s="283"/>
      <c r="EP3" s="283"/>
      <c r="EQ3" s="283"/>
      <c r="ER3" s="283"/>
      <c r="ES3" s="283"/>
      <c r="ET3" s="283"/>
      <c r="EU3" s="283"/>
      <c r="EV3" s="283"/>
      <c r="EW3" s="283"/>
      <c r="EX3" s="283"/>
      <c r="EY3" s="283"/>
      <c r="EZ3" s="283"/>
      <c r="FA3" s="283"/>
      <c r="FB3" s="283"/>
      <c r="FC3" s="283"/>
      <c r="FD3" s="283"/>
      <c r="FE3" s="283"/>
      <c r="FF3" s="283"/>
      <c r="FG3" s="283"/>
      <c r="FH3" s="283"/>
      <c r="FI3" s="283"/>
      <c r="FJ3" s="283"/>
      <c r="FK3" s="283"/>
      <c r="FL3" s="283"/>
      <c r="FM3" s="283"/>
      <c r="FN3" s="283"/>
      <c r="FO3" s="283"/>
      <c r="FP3" s="283"/>
      <c r="FQ3" s="283"/>
      <c r="FR3" s="283"/>
      <c r="FS3" s="283"/>
      <c r="FT3" s="283"/>
      <c r="FU3" s="283"/>
      <c r="FV3" s="283"/>
      <c r="FW3" s="283"/>
      <c r="FX3" s="283"/>
      <c r="FY3" s="283"/>
      <c r="FZ3" s="283"/>
      <c r="GA3" s="283"/>
      <c r="GB3" s="283"/>
      <c r="GC3" s="283"/>
      <c r="GD3" s="283"/>
      <c r="GE3" s="283"/>
      <c r="GF3" s="283"/>
      <c r="GG3" s="283"/>
      <c r="GH3" s="283"/>
      <c r="GI3" s="283"/>
      <c r="GJ3" s="283"/>
      <c r="GK3" s="283"/>
      <c r="GL3" s="283"/>
      <c r="GM3" s="283"/>
      <c r="GN3" s="283"/>
      <c r="GO3" s="283"/>
      <c r="GP3" s="283"/>
      <c r="GQ3" s="283"/>
      <c r="GR3" s="283"/>
      <c r="GS3" s="283"/>
      <c r="GT3" s="283"/>
      <c r="GU3" s="283"/>
      <c r="GV3" s="283"/>
      <c r="GW3" s="283"/>
      <c r="GX3" s="283"/>
      <c r="GY3" s="283"/>
      <c r="GZ3" s="283"/>
      <c r="HA3" s="283"/>
      <c r="HB3" s="283"/>
      <c r="HC3" s="283"/>
      <c r="HD3" s="283"/>
      <c r="HE3" s="283"/>
      <c r="HF3" s="283"/>
      <c r="HG3" s="283"/>
      <c r="HH3" s="283"/>
      <c r="HI3" s="283"/>
      <c r="HJ3" s="283"/>
      <c r="HK3" s="283"/>
      <c r="HL3" s="283"/>
      <c r="HM3" s="283"/>
      <c r="HN3" s="283"/>
      <c r="HO3" s="283"/>
      <c r="HP3" s="283"/>
      <c r="HQ3" s="283"/>
      <c r="HR3" s="283"/>
      <c r="HS3" s="283"/>
      <c r="HT3" s="283"/>
      <c r="HU3" s="283"/>
      <c r="HV3" s="283"/>
      <c r="HW3" s="283"/>
      <c r="HX3" s="283"/>
      <c r="HY3" s="283"/>
      <c r="HZ3" s="283"/>
      <c r="IA3" s="283"/>
      <c r="IB3" s="283"/>
      <c r="IC3" s="283"/>
      <c r="ID3" s="283"/>
      <c r="IE3" s="283"/>
      <c r="IF3" s="283"/>
      <c r="IG3" s="283"/>
      <c r="IH3" s="283"/>
      <c r="II3" s="283"/>
      <c r="IJ3" s="283"/>
      <c r="IK3" s="283"/>
      <c r="IL3" s="283"/>
      <c r="IM3" s="283"/>
      <c r="IN3" s="283"/>
      <c r="IO3" s="283"/>
      <c r="IP3" s="283"/>
      <c r="IQ3" s="283"/>
      <c r="IR3" s="283"/>
      <c r="IS3" s="283"/>
      <c r="IT3" s="283"/>
      <c r="IU3" s="283"/>
      <c r="IV3" s="283"/>
      <c r="IW3" s="283"/>
    </row>
    <row r="4" spans="1:257" s="391" customFormat="1" ht="21" customHeight="1">
      <c r="A4" s="380" t="s">
        <v>1267</v>
      </c>
      <c r="B4" s="381">
        <v>1</v>
      </c>
      <c r="C4" s="382" t="s">
        <v>1416</v>
      </c>
      <c r="D4" s="383" t="s">
        <v>42</v>
      </c>
      <c r="E4" s="161" t="s">
        <v>1417</v>
      </c>
      <c r="F4" s="161" t="s">
        <v>1418</v>
      </c>
      <c r="G4" s="161" t="s">
        <v>1419</v>
      </c>
      <c r="H4" s="161"/>
      <c r="I4" s="161" t="s">
        <v>1420</v>
      </c>
      <c r="J4" s="384"/>
      <c r="K4" s="385">
        <v>40</v>
      </c>
      <c r="L4" s="161"/>
      <c r="M4" s="161">
        <v>20</v>
      </c>
      <c r="N4" s="161"/>
      <c r="O4" s="386">
        <v>23.5</v>
      </c>
      <c r="P4" s="386">
        <v>19.899999999999999</v>
      </c>
      <c r="Q4" s="161"/>
      <c r="R4" s="161"/>
      <c r="S4" s="161">
        <v>40</v>
      </c>
      <c r="T4" s="151">
        <v>26</v>
      </c>
      <c r="U4" s="387"/>
      <c r="V4" s="387"/>
      <c r="W4" s="151">
        <f>M4*1.0751-P4</f>
        <v>1.6020000000000003</v>
      </c>
      <c r="X4" s="161"/>
      <c r="Y4" s="161"/>
      <c r="Z4" s="161"/>
      <c r="AA4" s="161"/>
      <c r="AB4" s="161"/>
      <c r="AC4" s="161"/>
      <c r="AD4" s="161"/>
      <c r="AE4" s="388"/>
      <c r="AF4" s="389"/>
      <c r="AG4" s="389"/>
      <c r="AH4" s="389"/>
      <c r="AI4" s="389"/>
      <c r="AJ4" s="389"/>
      <c r="AK4" s="390"/>
      <c r="AL4" s="390"/>
      <c r="AM4" s="390"/>
      <c r="AN4" s="390"/>
      <c r="AO4" s="390"/>
      <c r="AP4" s="390"/>
      <c r="AQ4" s="390"/>
      <c r="AR4" s="390"/>
      <c r="AS4" s="390"/>
      <c r="AT4" s="390"/>
      <c r="AU4" s="390"/>
      <c r="AV4" s="390"/>
      <c r="AW4" s="390"/>
      <c r="AX4" s="390"/>
      <c r="AY4" s="390"/>
      <c r="AZ4" s="390"/>
      <c r="BA4" s="390"/>
      <c r="BB4" s="390"/>
      <c r="BC4" s="390"/>
      <c r="BD4" s="390"/>
      <c r="BE4" s="390"/>
      <c r="BF4" s="390"/>
      <c r="BG4" s="390"/>
      <c r="BH4" s="390"/>
      <c r="BI4" s="390"/>
      <c r="BJ4" s="390"/>
      <c r="BK4" s="390"/>
      <c r="BL4" s="390"/>
      <c r="BM4" s="390"/>
      <c r="BN4" s="390"/>
      <c r="BO4" s="390"/>
      <c r="BP4" s="390"/>
      <c r="BQ4" s="390"/>
      <c r="BR4" s="390"/>
      <c r="BS4" s="390"/>
      <c r="BT4" s="390"/>
      <c r="BU4" s="390"/>
      <c r="BV4" s="390"/>
      <c r="BW4" s="390"/>
      <c r="BX4" s="390"/>
      <c r="BY4" s="390"/>
      <c r="BZ4" s="390"/>
      <c r="CA4" s="390"/>
      <c r="CB4" s="390"/>
      <c r="CC4" s="390"/>
      <c r="CD4" s="390"/>
      <c r="CE4" s="390"/>
      <c r="CF4" s="390"/>
      <c r="CG4" s="390"/>
      <c r="CH4" s="390"/>
      <c r="CI4" s="390"/>
      <c r="CJ4" s="390"/>
      <c r="CK4" s="390"/>
      <c r="CL4" s="390"/>
      <c r="CM4" s="390"/>
      <c r="CN4" s="390"/>
      <c r="CO4" s="390"/>
      <c r="CP4" s="390"/>
      <c r="CQ4" s="390"/>
      <c r="CR4" s="390"/>
      <c r="CS4" s="390"/>
      <c r="CT4" s="390"/>
      <c r="CU4" s="390"/>
      <c r="CV4" s="390"/>
      <c r="CW4" s="390"/>
      <c r="CX4" s="390"/>
      <c r="CY4" s="390"/>
      <c r="CZ4" s="390"/>
      <c r="DA4" s="390"/>
      <c r="DB4" s="390"/>
      <c r="DC4" s="390"/>
      <c r="DD4" s="390"/>
      <c r="DE4" s="390"/>
      <c r="DF4" s="390"/>
      <c r="DG4" s="390"/>
      <c r="DH4" s="390"/>
      <c r="DI4" s="390"/>
      <c r="DJ4" s="390"/>
      <c r="DK4" s="390"/>
      <c r="DL4" s="390"/>
      <c r="DM4" s="390"/>
      <c r="DN4" s="390"/>
      <c r="DO4" s="390"/>
      <c r="DP4" s="390"/>
      <c r="DQ4" s="390"/>
      <c r="DR4" s="390"/>
      <c r="DS4" s="390"/>
      <c r="DT4" s="390"/>
      <c r="DU4" s="390"/>
      <c r="DV4" s="390"/>
      <c r="DW4" s="390"/>
      <c r="DX4" s="390"/>
      <c r="DY4" s="390"/>
      <c r="DZ4" s="390"/>
      <c r="EA4" s="390"/>
      <c r="EB4" s="390"/>
      <c r="EC4" s="390"/>
      <c r="ED4" s="390"/>
      <c r="EE4" s="390"/>
      <c r="EF4" s="390"/>
      <c r="EG4" s="390"/>
      <c r="EH4" s="390"/>
      <c r="EI4" s="390"/>
      <c r="EJ4" s="390"/>
      <c r="EK4" s="390"/>
      <c r="EL4" s="390"/>
      <c r="EM4" s="390"/>
      <c r="EN4" s="390"/>
      <c r="EO4" s="390"/>
      <c r="EP4" s="390"/>
      <c r="EQ4" s="390"/>
      <c r="ER4" s="390"/>
      <c r="ES4" s="390"/>
      <c r="ET4" s="390"/>
      <c r="EU4" s="390"/>
      <c r="EV4" s="390"/>
      <c r="EW4" s="390"/>
      <c r="EX4" s="390"/>
      <c r="EY4" s="390"/>
      <c r="EZ4" s="390"/>
      <c r="FA4" s="390"/>
      <c r="FB4" s="390"/>
      <c r="FC4" s="390"/>
      <c r="FD4" s="390"/>
      <c r="FE4" s="390"/>
      <c r="FF4" s="390"/>
      <c r="FG4" s="390"/>
      <c r="FH4" s="390"/>
      <c r="FI4" s="390"/>
      <c r="FJ4" s="390"/>
      <c r="FK4" s="390"/>
      <c r="FL4" s="390"/>
      <c r="FM4" s="390"/>
      <c r="FN4" s="390"/>
      <c r="FO4" s="390"/>
      <c r="FP4" s="390"/>
      <c r="FQ4" s="390"/>
      <c r="FR4" s="390"/>
      <c r="FS4" s="390"/>
      <c r="FT4" s="390"/>
      <c r="FU4" s="390"/>
      <c r="FV4" s="390"/>
      <c r="FW4" s="390"/>
      <c r="FX4" s="390"/>
      <c r="FY4" s="390"/>
      <c r="FZ4" s="390"/>
      <c r="GA4" s="390"/>
      <c r="GB4" s="390"/>
      <c r="GC4" s="390"/>
      <c r="GD4" s="390"/>
      <c r="GE4" s="390"/>
      <c r="GF4" s="390"/>
      <c r="GG4" s="390"/>
      <c r="GH4" s="390"/>
      <c r="GI4" s="390"/>
      <c r="GJ4" s="390"/>
      <c r="GK4" s="390"/>
      <c r="GL4" s="390"/>
      <c r="GM4" s="390"/>
      <c r="GN4" s="390"/>
      <c r="GO4" s="390"/>
      <c r="GP4" s="390"/>
      <c r="GQ4" s="390"/>
      <c r="GR4" s="390"/>
      <c r="GS4" s="390"/>
      <c r="GT4" s="390"/>
      <c r="GU4" s="390"/>
      <c r="GV4" s="390"/>
      <c r="GW4" s="390"/>
      <c r="GX4" s="390"/>
      <c r="GY4" s="390"/>
      <c r="GZ4" s="390"/>
      <c r="HA4" s="390"/>
      <c r="HB4" s="390"/>
      <c r="HC4" s="390"/>
      <c r="HD4" s="390"/>
      <c r="HE4" s="390"/>
      <c r="HF4" s="390"/>
      <c r="HG4" s="390"/>
      <c r="HH4" s="390"/>
      <c r="HI4" s="390"/>
      <c r="HJ4" s="390"/>
      <c r="HK4" s="390"/>
      <c r="HL4" s="390"/>
      <c r="HM4" s="390"/>
      <c r="HN4" s="390"/>
      <c r="HO4" s="390"/>
      <c r="HP4" s="390"/>
      <c r="HQ4" s="390"/>
      <c r="HR4" s="390"/>
      <c r="HS4" s="390"/>
      <c r="HT4" s="390"/>
      <c r="HU4" s="390"/>
      <c r="HV4" s="390"/>
      <c r="HW4" s="390"/>
      <c r="HX4" s="390"/>
      <c r="HY4" s="390"/>
      <c r="HZ4" s="390"/>
      <c r="IA4" s="390"/>
      <c r="IB4" s="390"/>
      <c r="IC4" s="390"/>
      <c r="ID4" s="390"/>
      <c r="IE4" s="390"/>
      <c r="IF4" s="390"/>
      <c r="IG4" s="390"/>
      <c r="IH4" s="390"/>
      <c r="II4" s="390"/>
      <c r="IJ4" s="390"/>
      <c r="IK4" s="390"/>
      <c r="IL4" s="390"/>
      <c r="IM4" s="390"/>
      <c r="IN4" s="390"/>
      <c r="IO4" s="390"/>
      <c r="IP4" s="390"/>
      <c r="IQ4" s="390"/>
      <c r="IR4" s="390"/>
      <c r="IS4" s="390"/>
      <c r="IT4" s="390"/>
      <c r="IU4" s="390"/>
      <c r="IV4" s="390"/>
      <c r="IW4" s="390"/>
    </row>
    <row r="5" spans="1:257" s="391" customFormat="1" ht="21" customHeight="1">
      <c r="A5" s="380" t="s">
        <v>1267</v>
      </c>
      <c r="B5" s="381">
        <v>2</v>
      </c>
      <c r="C5" s="382" t="s">
        <v>1416</v>
      </c>
      <c r="D5" s="383" t="s">
        <v>42</v>
      </c>
      <c r="E5" s="161" t="s">
        <v>1417</v>
      </c>
      <c r="F5" s="161" t="s">
        <v>1418</v>
      </c>
      <c r="G5" s="161" t="s">
        <v>1421</v>
      </c>
      <c r="H5" s="161"/>
      <c r="I5" s="161" t="s">
        <v>1422</v>
      </c>
      <c r="J5" s="384"/>
      <c r="K5" s="385">
        <v>30</v>
      </c>
      <c r="L5" s="161"/>
      <c r="M5" s="161">
        <v>20</v>
      </c>
      <c r="N5" s="161"/>
      <c r="O5" s="386">
        <v>22.8</v>
      </c>
      <c r="P5" s="386">
        <v>19.899999999999999</v>
      </c>
      <c r="Q5" s="161"/>
      <c r="R5" s="161"/>
      <c r="S5" s="161">
        <v>40</v>
      </c>
      <c r="T5" s="151">
        <v>26</v>
      </c>
      <c r="U5" s="387"/>
      <c r="V5" s="387"/>
      <c r="W5" s="151">
        <f t="shared" ref="W5:W28" si="0">M5*1.0751-P5</f>
        <v>1.6020000000000003</v>
      </c>
      <c r="X5" s="161"/>
      <c r="Y5" s="161"/>
      <c r="Z5" s="161"/>
      <c r="AA5" s="161"/>
      <c r="AB5" s="161"/>
      <c r="AC5" s="161"/>
      <c r="AD5" s="161"/>
      <c r="AE5" s="388"/>
      <c r="AF5" s="389"/>
      <c r="AG5" s="389"/>
      <c r="AH5" s="389"/>
      <c r="AI5" s="389"/>
      <c r="AJ5" s="389"/>
      <c r="AK5" s="390"/>
      <c r="AL5" s="390"/>
      <c r="AM5" s="390"/>
      <c r="AN5" s="390"/>
      <c r="AO5" s="390"/>
      <c r="AP5" s="390"/>
      <c r="AQ5" s="390"/>
      <c r="AR5" s="390"/>
      <c r="AS5" s="390"/>
      <c r="AT5" s="390"/>
      <c r="AU5" s="390"/>
      <c r="AV5" s="390"/>
      <c r="AW5" s="390"/>
      <c r="AX5" s="390"/>
      <c r="AY5" s="390"/>
      <c r="AZ5" s="390"/>
      <c r="BA5" s="390"/>
      <c r="BB5" s="390"/>
      <c r="BC5" s="390"/>
      <c r="BD5" s="390"/>
      <c r="BE5" s="390"/>
      <c r="BF5" s="390"/>
      <c r="BG5" s="390"/>
      <c r="BH5" s="390"/>
      <c r="BI5" s="390"/>
      <c r="BJ5" s="390"/>
      <c r="BK5" s="390"/>
      <c r="BL5" s="390"/>
      <c r="BM5" s="390"/>
      <c r="BN5" s="390"/>
      <c r="BO5" s="390"/>
      <c r="BP5" s="390"/>
      <c r="BQ5" s="390"/>
      <c r="BR5" s="390"/>
      <c r="BS5" s="390"/>
      <c r="BT5" s="390"/>
      <c r="BU5" s="390"/>
      <c r="BV5" s="390"/>
      <c r="BW5" s="390"/>
      <c r="BX5" s="390"/>
      <c r="BY5" s="390"/>
      <c r="BZ5" s="390"/>
      <c r="CA5" s="390"/>
      <c r="CB5" s="390"/>
      <c r="CC5" s="390"/>
      <c r="CD5" s="390"/>
      <c r="CE5" s="390"/>
      <c r="CF5" s="390"/>
      <c r="CG5" s="390"/>
      <c r="CH5" s="390"/>
      <c r="CI5" s="390"/>
      <c r="CJ5" s="390"/>
      <c r="CK5" s="390"/>
      <c r="CL5" s="390"/>
      <c r="CM5" s="390"/>
      <c r="CN5" s="390"/>
      <c r="CO5" s="390"/>
      <c r="CP5" s="390"/>
      <c r="CQ5" s="390"/>
      <c r="CR5" s="390"/>
      <c r="CS5" s="390"/>
      <c r="CT5" s="390"/>
      <c r="CU5" s="390"/>
      <c r="CV5" s="390"/>
      <c r="CW5" s="390"/>
      <c r="CX5" s="390"/>
      <c r="CY5" s="390"/>
      <c r="CZ5" s="390"/>
      <c r="DA5" s="390"/>
      <c r="DB5" s="390"/>
      <c r="DC5" s="390"/>
      <c r="DD5" s="390"/>
      <c r="DE5" s="390"/>
      <c r="DF5" s="390"/>
      <c r="DG5" s="390"/>
      <c r="DH5" s="390"/>
      <c r="DI5" s="390"/>
      <c r="DJ5" s="390"/>
      <c r="DK5" s="390"/>
      <c r="DL5" s="390"/>
      <c r="DM5" s="390"/>
      <c r="DN5" s="390"/>
      <c r="DO5" s="390"/>
      <c r="DP5" s="390"/>
      <c r="DQ5" s="390"/>
      <c r="DR5" s="390"/>
      <c r="DS5" s="390"/>
      <c r="DT5" s="390"/>
      <c r="DU5" s="390"/>
      <c r="DV5" s="390"/>
      <c r="DW5" s="390"/>
      <c r="DX5" s="390"/>
      <c r="DY5" s="390"/>
      <c r="DZ5" s="390"/>
      <c r="EA5" s="390"/>
      <c r="EB5" s="390"/>
      <c r="EC5" s="390"/>
      <c r="ED5" s="390"/>
      <c r="EE5" s="390"/>
      <c r="EF5" s="390"/>
      <c r="EG5" s="390"/>
      <c r="EH5" s="390"/>
      <c r="EI5" s="390"/>
      <c r="EJ5" s="390"/>
      <c r="EK5" s="390"/>
      <c r="EL5" s="390"/>
      <c r="EM5" s="390"/>
      <c r="EN5" s="390"/>
      <c r="EO5" s="390"/>
      <c r="EP5" s="390"/>
      <c r="EQ5" s="390"/>
      <c r="ER5" s="390"/>
      <c r="ES5" s="390"/>
      <c r="ET5" s="390"/>
      <c r="EU5" s="390"/>
      <c r="EV5" s="390"/>
      <c r="EW5" s="390"/>
      <c r="EX5" s="390"/>
      <c r="EY5" s="390"/>
      <c r="EZ5" s="390"/>
      <c r="FA5" s="390"/>
      <c r="FB5" s="390"/>
      <c r="FC5" s="390"/>
      <c r="FD5" s="390"/>
      <c r="FE5" s="390"/>
      <c r="FF5" s="390"/>
      <c r="FG5" s="390"/>
      <c r="FH5" s="390"/>
      <c r="FI5" s="390"/>
      <c r="FJ5" s="390"/>
      <c r="FK5" s="390"/>
      <c r="FL5" s="390"/>
      <c r="FM5" s="390"/>
      <c r="FN5" s="390"/>
      <c r="FO5" s="390"/>
      <c r="FP5" s="390"/>
      <c r="FQ5" s="390"/>
      <c r="FR5" s="390"/>
      <c r="FS5" s="390"/>
      <c r="FT5" s="390"/>
      <c r="FU5" s="390"/>
      <c r="FV5" s="390"/>
      <c r="FW5" s="390"/>
      <c r="FX5" s="390"/>
      <c r="FY5" s="390"/>
      <c r="FZ5" s="390"/>
      <c r="GA5" s="390"/>
      <c r="GB5" s="390"/>
      <c r="GC5" s="390"/>
      <c r="GD5" s="390"/>
      <c r="GE5" s="390"/>
      <c r="GF5" s="390"/>
      <c r="GG5" s="390"/>
      <c r="GH5" s="390"/>
      <c r="GI5" s="390"/>
      <c r="GJ5" s="390"/>
      <c r="GK5" s="390"/>
      <c r="GL5" s="390"/>
      <c r="GM5" s="390"/>
      <c r="GN5" s="390"/>
      <c r="GO5" s="390"/>
      <c r="GP5" s="390"/>
      <c r="GQ5" s="390"/>
      <c r="GR5" s="390"/>
      <c r="GS5" s="390"/>
      <c r="GT5" s="390"/>
      <c r="GU5" s="390"/>
      <c r="GV5" s="390"/>
      <c r="GW5" s="390"/>
      <c r="GX5" s="390"/>
      <c r="GY5" s="390"/>
      <c r="GZ5" s="390"/>
      <c r="HA5" s="390"/>
      <c r="HB5" s="390"/>
      <c r="HC5" s="390"/>
      <c r="HD5" s="390"/>
      <c r="HE5" s="390"/>
      <c r="HF5" s="390"/>
      <c r="HG5" s="390"/>
      <c r="HH5" s="390"/>
      <c r="HI5" s="390"/>
      <c r="HJ5" s="390"/>
      <c r="HK5" s="390"/>
      <c r="HL5" s="390"/>
      <c r="HM5" s="390"/>
      <c r="HN5" s="390"/>
      <c r="HO5" s="390"/>
      <c r="HP5" s="390"/>
      <c r="HQ5" s="390"/>
      <c r="HR5" s="390"/>
      <c r="HS5" s="390"/>
      <c r="HT5" s="390"/>
      <c r="HU5" s="390"/>
      <c r="HV5" s="390"/>
      <c r="HW5" s="390"/>
      <c r="HX5" s="390"/>
      <c r="HY5" s="390"/>
      <c r="HZ5" s="390"/>
      <c r="IA5" s="390"/>
      <c r="IB5" s="390"/>
      <c r="IC5" s="390"/>
      <c r="ID5" s="390"/>
      <c r="IE5" s="390"/>
      <c r="IF5" s="390"/>
      <c r="IG5" s="390"/>
      <c r="IH5" s="390"/>
      <c r="II5" s="390"/>
      <c r="IJ5" s="390"/>
      <c r="IK5" s="390"/>
      <c r="IL5" s="390"/>
      <c r="IM5" s="390"/>
      <c r="IN5" s="390"/>
      <c r="IO5" s="390"/>
      <c r="IP5" s="390"/>
      <c r="IQ5" s="390"/>
      <c r="IR5" s="390"/>
      <c r="IS5" s="390"/>
      <c r="IT5" s="390"/>
      <c r="IU5" s="390"/>
      <c r="IV5" s="390"/>
      <c r="IW5" s="390"/>
    </row>
    <row r="6" spans="1:257" s="391" customFormat="1" ht="21" customHeight="1">
      <c r="A6" s="380" t="s">
        <v>1267</v>
      </c>
      <c r="B6" s="381">
        <v>3</v>
      </c>
      <c r="C6" s="382" t="s">
        <v>1416</v>
      </c>
      <c r="D6" s="383" t="s">
        <v>42</v>
      </c>
      <c r="E6" s="161" t="s">
        <v>1417</v>
      </c>
      <c r="F6" s="161" t="s">
        <v>1418</v>
      </c>
      <c r="G6" s="161" t="s">
        <v>1423</v>
      </c>
      <c r="H6" s="161"/>
      <c r="I6" s="161" t="s">
        <v>1424</v>
      </c>
      <c r="J6" s="384"/>
      <c r="K6" s="385">
        <v>23</v>
      </c>
      <c r="L6" s="161"/>
      <c r="M6" s="161">
        <v>23.840000000000003</v>
      </c>
      <c r="N6" s="161"/>
      <c r="O6" s="386">
        <v>29.8</v>
      </c>
      <c r="P6" s="386">
        <v>23.8</v>
      </c>
      <c r="Q6" s="161"/>
      <c r="R6" s="161"/>
      <c r="S6" s="161">
        <v>48</v>
      </c>
      <c r="T6" s="151">
        <v>32</v>
      </c>
      <c r="U6" s="387"/>
      <c r="V6" s="387"/>
      <c r="W6" s="151">
        <f t="shared" si="0"/>
        <v>1.8303840000000022</v>
      </c>
      <c r="X6" s="161"/>
      <c r="Y6" s="161"/>
      <c r="Z6" s="161"/>
      <c r="AA6" s="161"/>
      <c r="AB6" s="161"/>
      <c r="AC6" s="161"/>
      <c r="AD6" s="161"/>
      <c r="AE6" s="388"/>
      <c r="AF6" s="389"/>
      <c r="AG6" s="389"/>
      <c r="AH6" s="389"/>
      <c r="AI6" s="389"/>
      <c r="AJ6" s="389"/>
      <c r="AK6" s="390"/>
      <c r="AL6" s="390"/>
      <c r="AM6" s="390"/>
      <c r="AN6" s="390"/>
      <c r="AO6" s="390"/>
      <c r="AP6" s="390"/>
      <c r="AQ6" s="390"/>
      <c r="AR6" s="390"/>
      <c r="AS6" s="390"/>
      <c r="AT6" s="390"/>
      <c r="AU6" s="390"/>
      <c r="AV6" s="390"/>
      <c r="AW6" s="390"/>
      <c r="AX6" s="390"/>
      <c r="AY6" s="390"/>
      <c r="AZ6" s="390"/>
      <c r="BA6" s="390"/>
      <c r="BB6" s="390"/>
      <c r="BC6" s="390"/>
      <c r="BD6" s="390"/>
      <c r="BE6" s="390"/>
      <c r="BF6" s="390"/>
      <c r="BG6" s="390"/>
      <c r="BH6" s="390"/>
      <c r="BI6" s="390"/>
      <c r="BJ6" s="390"/>
      <c r="BK6" s="390"/>
      <c r="BL6" s="390"/>
      <c r="BM6" s="390"/>
      <c r="BN6" s="390"/>
      <c r="BO6" s="390"/>
      <c r="BP6" s="390"/>
      <c r="BQ6" s="390"/>
      <c r="BR6" s="390"/>
      <c r="BS6" s="390"/>
      <c r="BT6" s="390"/>
      <c r="BU6" s="390"/>
      <c r="BV6" s="390"/>
      <c r="BW6" s="390"/>
      <c r="BX6" s="390"/>
      <c r="BY6" s="390"/>
      <c r="BZ6" s="390"/>
      <c r="CA6" s="390"/>
      <c r="CB6" s="390"/>
      <c r="CC6" s="390"/>
      <c r="CD6" s="390"/>
      <c r="CE6" s="390"/>
      <c r="CF6" s="390"/>
      <c r="CG6" s="390"/>
      <c r="CH6" s="390"/>
      <c r="CI6" s="390"/>
      <c r="CJ6" s="390"/>
      <c r="CK6" s="390"/>
      <c r="CL6" s="390"/>
      <c r="CM6" s="390"/>
      <c r="CN6" s="390"/>
      <c r="CO6" s="390"/>
      <c r="CP6" s="390"/>
      <c r="CQ6" s="390"/>
      <c r="CR6" s="390"/>
      <c r="CS6" s="390"/>
      <c r="CT6" s="390"/>
      <c r="CU6" s="390"/>
      <c r="CV6" s="390"/>
      <c r="CW6" s="390"/>
      <c r="CX6" s="390"/>
      <c r="CY6" s="390"/>
      <c r="CZ6" s="390"/>
      <c r="DA6" s="390"/>
      <c r="DB6" s="390"/>
      <c r="DC6" s="390"/>
      <c r="DD6" s="390"/>
      <c r="DE6" s="390"/>
      <c r="DF6" s="390"/>
      <c r="DG6" s="390"/>
      <c r="DH6" s="390"/>
      <c r="DI6" s="390"/>
      <c r="DJ6" s="390"/>
      <c r="DK6" s="390"/>
      <c r="DL6" s="390"/>
      <c r="DM6" s="390"/>
      <c r="DN6" s="390"/>
      <c r="DO6" s="390"/>
      <c r="DP6" s="390"/>
      <c r="DQ6" s="390"/>
      <c r="DR6" s="390"/>
      <c r="DS6" s="390"/>
      <c r="DT6" s="390"/>
      <c r="DU6" s="390"/>
      <c r="DV6" s="390"/>
      <c r="DW6" s="390"/>
      <c r="DX6" s="390"/>
      <c r="DY6" s="390"/>
      <c r="DZ6" s="390"/>
      <c r="EA6" s="390"/>
      <c r="EB6" s="390"/>
      <c r="EC6" s="390"/>
      <c r="ED6" s="390"/>
      <c r="EE6" s="390"/>
      <c r="EF6" s="390"/>
      <c r="EG6" s="390"/>
      <c r="EH6" s="390"/>
      <c r="EI6" s="390"/>
      <c r="EJ6" s="390"/>
      <c r="EK6" s="390"/>
      <c r="EL6" s="390"/>
      <c r="EM6" s="390"/>
      <c r="EN6" s="390"/>
      <c r="EO6" s="390"/>
      <c r="EP6" s="390"/>
      <c r="EQ6" s="390"/>
      <c r="ER6" s="390"/>
      <c r="ES6" s="390"/>
      <c r="ET6" s="390"/>
      <c r="EU6" s="390"/>
      <c r="EV6" s="390"/>
      <c r="EW6" s="390"/>
      <c r="EX6" s="390"/>
      <c r="EY6" s="390"/>
      <c r="EZ6" s="390"/>
      <c r="FA6" s="390"/>
      <c r="FB6" s="390"/>
      <c r="FC6" s="390"/>
      <c r="FD6" s="390"/>
      <c r="FE6" s="390"/>
      <c r="FF6" s="390"/>
      <c r="FG6" s="390"/>
      <c r="FH6" s="390"/>
      <c r="FI6" s="390"/>
      <c r="FJ6" s="390"/>
      <c r="FK6" s="390"/>
      <c r="FL6" s="390"/>
      <c r="FM6" s="390"/>
      <c r="FN6" s="390"/>
      <c r="FO6" s="390"/>
      <c r="FP6" s="390"/>
      <c r="FQ6" s="390"/>
      <c r="FR6" s="390"/>
      <c r="FS6" s="390"/>
      <c r="FT6" s="390"/>
      <c r="FU6" s="390"/>
      <c r="FV6" s="390"/>
      <c r="FW6" s="390"/>
      <c r="FX6" s="390"/>
      <c r="FY6" s="390"/>
      <c r="FZ6" s="390"/>
      <c r="GA6" s="390"/>
      <c r="GB6" s="390"/>
      <c r="GC6" s="390"/>
      <c r="GD6" s="390"/>
      <c r="GE6" s="390"/>
      <c r="GF6" s="390"/>
      <c r="GG6" s="390"/>
      <c r="GH6" s="390"/>
      <c r="GI6" s="390"/>
      <c r="GJ6" s="390"/>
      <c r="GK6" s="390"/>
      <c r="GL6" s="390"/>
      <c r="GM6" s="390"/>
      <c r="GN6" s="390"/>
      <c r="GO6" s="390"/>
      <c r="GP6" s="390"/>
      <c r="GQ6" s="390"/>
      <c r="GR6" s="390"/>
      <c r="GS6" s="390"/>
      <c r="GT6" s="390"/>
      <c r="GU6" s="390"/>
      <c r="GV6" s="390"/>
      <c r="GW6" s="390"/>
      <c r="GX6" s="390"/>
      <c r="GY6" s="390"/>
      <c r="GZ6" s="390"/>
      <c r="HA6" s="390"/>
      <c r="HB6" s="390"/>
      <c r="HC6" s="390"/>
      <c r="HD6" s="390"/>
      <c r="HE6" s="390"/>
      <c r="HF6" s="390"/>
      <c r="HG6" s="390"/>
      <c r="HH6" s="390"/>
      <c r="HI6" s="390"/>
      <c r="HJ6" s="390"/>
      <c r="HK6" s="390"/>
      <c r="HL6" s="390"/>
      <c r="HM6" s="390"/>
      <c r="HN6" s="390"/>
      <c r="HO6" s="390"/>
      <c r="HP6" s="390"/>
      <c r="HQ6" s="390"/>
      <c r="HR6" s="390"/>
      <c r="HS6" s="390"/>
      <c r="HT6" s="390"/>
      <c r="HU6" s="390"/>
      <c r="HV6" s="390"/>
      <c r="HW6" s="390"/>
      <c r="HX6" s="390"/>
      <c r="HY6" s="390"/>
      <c r="HZ6" s="390"/>
      <c r="IA6" s="390"/>
      <c r="IB6" s="390"/>
      <c r="IC6" s="390"/>
      <c r="ID6" s="390"/>
      <c r="IE6" s="390"/>
      <c r="IF6" s="390"/>
      <c r="IG6" s="390"/>
      <c r="IH6" s="390"/>
      <c r="II6" s="390"/>
      <c r="IJ6" s="390"/>
      <c r="IK6" s="390"/>
      <c r="IL6" s="390"/>
      <c r="IM6" s="390"/>
      <c r="IN6" s="390"/>
      <c r="IO6" s="390"/>
      <c r="IP6" s="390"/>
      <c r="IQ6" s="390"/>
      <c r="IR6" s="390"/>
      <c r="IS6" s="390"/>
      <c r="IT6" s="390"/>
      <c r="IU6" s="390"/>
      <c r="IV6" s="390"/>
      <c r="IW6" s="390"/>
    </row>
    <row r="7" spans="1:257" s="391" customFormat="1" ht="21" customHeight="1">
      <c r="A7" s="380" t="s">
        <v>1267</v>
      </c>
      <c r="B7" s="381">
        <v>17</v>
      </c>
      <c r="C7" s="382" t="s">
        <v>1416</v>
      </c>
      <c r="D7" s="383" t="s">
        <v>42</v>
      </c>
      <c r="E7" s="161" t="s">
        <v>1417</v>
      </c>
      <c r="F7" s="161" t="s">
        <v>1418</v>
      </c>
      <c r="G7" s="161" t="s">
        <v>1425</v>
      </c>
      <c r="H7" s="161"/>
      <c r="I7" s="161" t="s">
        <v>1426</v>
      </c>
      <c r="J7" s="384"/>
      <c r="K7" s="385">
        <v>40</v>
      </c>
      <c r="L7" s="161"/>
      <c r="M7" s="161">
        <v>15.200000000000001</v>
      </c>
      <c r="N7" s="161"/>
      <c r="O7" s="386">
        <v>18</v>
      </c>
      <c r="P7" s="386">
        <v>15.8</v>
      </c>
      <c r="Q7" s="161"/>
      <c r="R7" s="161"/>
      <c r="S7" s="161">
        <v>30</v>
      </c>
      <c r="T7" s="151">
        <v>21</v>
      </c>
      <c r="U7" s="387"/>
      <c r="V7" s="387"/>
      <c r="W7" s="151">
        <f t="shared" si="0"/>
        <v>0.54151999999999845</v>
      </c>
      <c r="X7" s="161"/>
      <c r="Y7" s="161"/>
      <c r="Z7" s="161"/>
      <c r="AA7" s="161"/>
      <c r="AB7" s="161"/>
      <c r="AC7" s="161"/>
      <c r="AD7" s="161"/>
      <c r="AE7" s="388"/>
      <c r="AF7" s="389"/>
      <c r="AG7" s="389"/>
      <c r="AH7" s="389"/>
      <c r="AI7" s="389"/>
      <c r="AJ7" s="389"/>
      <c r="AK7" s="390"/>
      <c r="AL7" s="390"/>
      <c r="AM7" s="390"/>
      <c r="AN7" s="390"/>
      <c r="AO7" s="390"/>
      <c r="AP7" s="390"/>
      <c r="AQ7" s="390"/>
      <c r="AR7" s="390"/>
      <c r="AS7" s="390"/>
      <c r="AT7" s="390"/>
      <c r="AU7" s="390"/>
      <c r="AV7" s="390"/>
      <c r="AW7" s="390"/>
      <c r="AX7" s="390"/>
      <c r="AY7" s="390"/>
      <c r="AZ7" s="390"/>
      <c r="BA7" s="390"/>
      <c r="BB7" s="390"/>
      <c r="BC7" s="390"/>
      <c r="BD7" s="390"/>
      <c r="BE7" s="390"/>
      <c r="BF7" s="390"/>
      <c r="BG7" s="390"/>
      <c r="BH7" s="390"/>
      <c r="BI7" s="390"/>
      <c r="BJ7" s="390"/>
      <c r="BK7" s="390"/>
      <c r="BL7" s="390"/>
      <c r="BM7" s="390"/>
      <c r="BN7" s="390"/>
      <c r="BO7" s="390"/>
      <c r="BP7" s="390"/>
      <c r="BQ7" s="390"/>
      <c r="BR7" s="390"/>
      <c r="BS7" s="390"/>
      <c r="BT7" s="390"/>
      <c r="BU7" s="390"/>
      <c r="BV7" s="390"/>
      <c r="BW7" s="390"/>
      <c r="BX7" s="390"/>
      <c r="BY7" s="390"/>
      <c r="BZ7" s="390"/>
      <c r="CA7" s="390"/>
      <c r="CB7" s="390"/>
      <c r="CC7" s="390"/>
      <c r="CD7" s="390"/>
      <c r="CE7" s="390"/>
      <c r="CF7" s="390"/>
      <c r="CG7" s="390"/>
      <c r="CH7" s="390"/>
      <c r="CI7" s="390"/>
      <c r="CJ7" s="390"/>
      <c r="CK7" s="390"/>
      <c r="CL7" s="390"/>
      <c r="CM7" s="390"/>
      <c r="CN7" s="390"/>
      <c r="CO7" s="390"/>
      <c r="CP7" s="390"/>
      <c r="CQ7" s="390"/>
      <c r="CR7" s="390"/>
      <c r="CS7" s="390"/>
      <c r="CT7" s="390"/>
      <c r="CU7" s="390"/>
      <c r="CV7" s="390"/>
      <c r="CW7" s="390"/>
      <c r="CX7" s="390"/>
      <c r="CY7" s="390"/>
      <c r="CZ7" s="390"/>
      <c r="DA7" s="390"/>
      <c r="DB7" s="390"/>
      <c r="DC7" s="390"/>
      <c r="DD7" s="390"/>
      <c r="DE7" s="390"/>
      <c r="DF7" s="390"/>
      <c r="DG7" s="390"/>
      <c r="DH7" s="390"/>
      <c r="DI7" s="390"/>
      <c r="DJ7" s="390"/>
      <c r="DK7" s="390"/>
      <c r="DL7" s="390"/>
      <c r="DM7" s="390"/>
      <c r="DN7" s="390"/>
      <c r="DO7" s="390"/>
      <c r="DP7" s="390"/>
      <c r="DQ7" s="390"/>
      <c r="DR7" s="390"/>
      <c r="DS7" s="390"/>
      <c r="DT7" s="390"/>
      <c r="DU7" s="390"/>
      <c r="DV7" s="390"/>
      <c r="DW7" s="390"/>
      <c r="DX7" s="390"/>
      <c r="DY7" s="390"/>
      <c r="DZ7" s="390"/>
      <c r="EA7" s="390"/>
      <c r="EB7" s="390"/>
      <c r="EC7" s="390"/>
      <c r="ED7" s="390"/>
      <c r="EE7" s="390"/>
      <c r="EF7" s="390"/>
      <c r="EG7" s="390"/>
      <c r="EH7" s="390"/>
      <c r="EI7" s="390"/>
      <c r="EJ7" s="390"/>
      <c r="EK7" s="390"/>
      <c r="EL7" s="390"/>
      <c r="EM7" s="390"/>
      <c r="EN7" s="390"/>
      <c r="EO7" s="390"/>
      <c r="EP7" s="390"/>
      <c r="EQ7" s="390"/>
      <c r="ER7" s="390"/>
      <c r="ES7" s="390"/>
      <c r="ET7" s="390"/>
      <c r="EU7" s="390"/>
      <c r="EV7" s="390"/>
      <c r="EW7" s="390"/>
      <c r="EX7" s="390"/>
      <c r="EY7" s="390"/>
      <c r="EZ7" s="390"/>
      <c r="FA7" s="390"/>
      <c r="FB7" s="390"/>
      <c r="FC7" s="390"/>
      <c r="FD7" s="390"/>
      <c r="FE7" s="390"/>
      <c r="FF7" s="390"/>
      <c r="FG7" s="390"/>
      <c r="FH7" s="390"/>
      <c r="FI7" s="390"/>
      <c r="FJ7" s="390"/>
      <c r="FK7" s="390"/>
      <c r="FL7" s="390"/>
      <c r="FM7" s="390"/>
      <c r="FN7" s="390"/>
      <c r="FO7" s="390"/>
      <c r="FP7" s="390"/>
      <c r="FQ7" s="390"/>
      <c r="FR7" s="390"/>
      <c r="FS7" s="390"/>
      <c r="FT7" s="390"/>
      <c r="FU7" s="390"/>
      <c r="FV7" s="390"/>
      <c r="FW7" s="390"/>
      <c r="FX7" s="390"/>
      <c r="FY7" s="390"/>
      <c r="FZ7" s="390"/>
      <c r="GA7" s="390"/>
      <c r="GB7" s="390"/>
      <c r="GC7" s="390"/>
      <c r="GD7" s="390"/>
      <c r="GE7" s="390"/>
      <c r="GF7" s="390"/>
      <c r="GG7" s="390"/>
      <c r="GH7" s="390"/>
      <c r="GI7" s="390"/>
      <c r="GJ7" s="390"/>
      <c r="GK7" s="390"/>
      <c r="GL7" s="390"/>
      <c r="GM7" s="390"/>
      <c r="GN7" s="390"/>
      <c r="GO7" s="390"/>
      <c r="GP7" s="390"/>
      <c r="GQ7" s="390"/>
      <c r="GR7" s="390"/>
      <c r="GS7" s="390"/>
      <c r="GT7" s="390"/>
      <c r="GU7" s="390"/>
      <c r="GV7" s="390"/>
      <c r="GW7" s="390"/>
      <c r="GX7" s="390"/>
      <c r="GY7" s="390"/>
      <c r="GZ7" s="390"/>
      <c r="HA7" s="390"/>
      <c r="HB7" s="390"/>
      <c r="HC7" s="390"/>
      <c r="HD7" s="390"/>
      <c r="HE7" s="390"/>
      <c r="HF7" s="390"/>
      <c r="HG7" s="390"/>
      <c r="HH7" s="390"/>
      <c r="HI7" s="390"/>
      <c r="HJ7" s="390"/>
      <c r="HK7" s="390"/>
      <c r="HL7" s="390"/>
      <c r="HM7" s="390"/>
      <c r="HN7" s="390"/>
      <c r="HO7" s="390"/>
      <c r="HP7" s="390"/>
      <c r="HQ7" s="390"/>
      <c r="HR7" s="390"/>
      <c r="HS7" s="390"/>
      <c r="HT7" s="390"/>
      <c r="HU7" s="390"/>
      <c r="HV7" s="390"/>
      <c r="HW7" s="390"/>
      <c r="HX7" s="390"/>
      <c r="HY7" s="390"/>
      <c r="HZ7" s="390"/>
      <c r="IA7" s="390"/>
      <c r="IB7" s="390"/>
      <c r="IC7" s="390"/>
      <c r="ID7" s="390"/>
      <c r="IE7" s="390"/>
      <c r="IF7" s="390"/>
      <c r="IG7" s="390"/>
      <c r="IH7" s="390"/>
      <c r="II7" s="390"/>
      <c r="IJ7" s="390"/>
      <c r="IK7" s="390"/>
      <c r="IL7" s="390"/>
      <c r="IM7" s="390"/>
      <c r="IN7" s="390"/>
      <c r="IO7" s="390"/>
      <c r="IP7" s="390"/>
      <c r="IQ7" s="390"/>
      <c r="IR7" s="390"/>
      <c r="IS7" s="390"/>
      <c r="IT7" s="390"/>
      <c r="IU7" s="390"/>
      <c r="IV7" s="390"/>
      <c r="IW7" s="390"/>
    </row>
    <row r="8" spans="1:257" s="391" customFormat="1" ht="21" customHeight="1">
      <c r="A8" s="380" t="s">
        <v>1267</v>
      </c>
      <c r="B8" s="381">
        <v>18</v>
      </c>
      <c r="C8" s="382" t="s">
        <v>1416</v>
      </c>
      <c r="D8" s="383" t="s">
        <v>42</v>
      </c>
      <c r="E8" s="161" t="s">
        <v>1417</v>
      </c>
      <c r="F8" s="161" t="s">
        <v>1418</v>
      </c>
      <c r="G8" s="161" t="s">
        <v>1427</v>
      </c>
      <c r="H8" s="161"/>
      <c r="I8" s="161" t="s">
        <v>1428</v>
      </c>
      <c r="J8" s="384"/>
      <c r="K8" s="385">
        <v>40</v>
      </c>
      <c r="L8" s="161"/>
      <c r="M8" s="161">
        <v>30.400000000000002</v>
      </c>
      <c r="N8" s="161"/>
      <c r="O8" s="386">
        <v>32.799999999999997</v>
      </c>
      <c r="P8" s="386">
        <v>29.9</v>
      </c>
      <c r="Q8" s="161"/>
      <c r="R8" s="161"/>
      <c r="S8" s="161">
        <v>60</v>
      </c>
      <c r="T8" s="151">
        <v>40</v>
      </c>
      <c r="U8" s="387"/>
      <c r="V8" s="387"/>
      <c r="W8" s="151">
        <f t="shared" si="0"/>
        <v>2.7830399999999997</v>
      </c>
      <c r="X8" s="161"/>
      <c r="Y8" s="161"/>
      <c r="Z8" s="161"/>
      <c r="AA8" s="161"/>
      <c r="AB8" s="161"/>
      <c r="AC8" s="161"/>
      <c r="AD8" s="161"/>
      <c r="AE8" s="388"/>
      <c r="AF8" s="389"/>
      <c r="AG8" s="389"/>
      <c r="AH8" s="389"/>
      <c r="AI8" s="389"/>
      <c r="AJ8" s="389"/>
      <c r="AK8" s="390"/>
      <c r="AL8" s="390"/>
      <c r="AM8" s="390"/>
      <c r="AN8" s="390"/>
      <c r="AO8" s="390"/>
      <c r="AP8" s="390"/>
      <c r="AQ8" s="390"/>
      <c r="AR8" s="390"/>
      <c r="AS8" s="390"/>
      <c r="AT8" s="390"/>
      <c r="AU8" s="390"/>
      <c r="AV8" s="390"/>
      <c r="AW8" s="390"/>
      <c r="AX8" s="390"/>
      <c r="AY8" s="390"/>
      <c r="AZ8" s="390"/>
      <c r="BA8" s="390"/>
      <c r="BB8" s="390"/>
      <c r="BC8" s="390"/>
      <c r="BD8" s="390"/>
      <c r="BE8" s="390"/>
      <c r="BF8" s="390"/>
      <c r="BG8" s="390"/>
      <c r="BH8" s="390"/>
      <c r="BI8" s="390"/>
      <c r="BJ8" s="390"/>
      <c r="BK8" s="390"/>
      <c r="BL8" s="390"/>
      <c r="BM8" s="390"/>
      <c r="BN8" s="390"/>
      <c r="BO8" s="390"/>
      <c r="BP8" s="390"/>
      <c r="BQ8" s="390"/>
      <c r="BR8" s="390"/>
      <c r="BS8" s="390"/>
      <c r="BT8" s="390"/>
      <c r="BU8" s="390"/>
      <c r="BV8" s="390"/>
      <c r="BW8" s="390"/>
      <c r="BX8" s="390"/>
      <c r="BY8" s="390"/>
      <c r="BZ8" s="390"/>
      <c r="CA8" s="390"/>
      <c r="CB8" s="390"/>
      <c r="CC8" s="390"/>
      <c r="CD8" s="390"/>
      <c r="CE8" s="390"/>
      <c r="CF8" s="390"/>
      <c r="CG8" s="390"/>
      <c r="CH8" s="390"/>
      <c r="CI8" s="390"/>
      <c r="CJ8" s="390"/>
      <c r="CK8" s="390"/>
      <c r="CL8" s="390"/>
      <c r="CM8" s="390"/>
      <c r="CN8" s="390"/>
      <c r="CO8" s="390"/>
      <c r="CP8" s="390"/>
      <c r="CQ8" s="390"/>
      <c r="CR8" s="390"/>
      <c r="CS8" s="390"/>
      <c r="CT8" s="390"/>
      <c r="CU8" s="390"/>
      <c r="CV8" s="390"/>
      <c r="CW8" s="390"/>
      <c r="CX8" s="390"/>
      <c r="CY8" s="390"/>
      <c r="CZ8" s="390"/>
      <c r="DA8" s="390"/>
      <c r="DB8" s="390"/>
      <c r="DC8" s="390"/>
      <c r="DD8" s="390"/>
      <c r="DE8" s="390"/>
      <c r="DF8" s="390"/>
      <c r="DG8" s="390"/>
      <c r="DH8" s="390"/>
      <c r="DI8" s="390"/>
      <c r="DJ8" s="390"/>
      <c r="DK8" s="390"/>
      <c r="DL8" s="390"/>
      <c r="DM8" s="390"/>
      <c r="DN8" s="390"/>
      <c r="DO8" s="390"/>
      <c r="DP8" s="390"/>
      <c r="DQ8" s="390"/>
      <c r="DR8" s="390"/>
      <c r="DS8" s="390"/>
      <c r="DT8" s="390"/>
      <c r="DU8" s="390"/>
      <c r="DV8" s="390"/>
      <c r="DW8" s="390"/>
      <c r="DX8" s="390"/>
      <c r="DY8" s="390"/>
      <c r="DZ8" s="390"/>
      <c r="EA8" s="390"/>
      <c r="EB8" s="390"/>
      <c r="EC8" s="390"/>
      <c r="ED8" s="390"/>
      <c r="EE8" s="390"/>
      <c r="EF8" s="390"/>
      <c r="EG8" s="390"/>
      <c r="EH8" s="390"/>
      <c r="EI8" s="390"/>
      <c r="EJ8" s="390"/>
      <c r="EK8" s="390"/>
      <c r="EL8" s="390"/>
      <c r="EM8" s="390"/>
      <c r="EN8" s="390"/>
      <c r="EO8" s="390"/>
      <c r="EP8" s="390"/>
      <c r="EQ8" s="390"/>
      <c r="ER8" s="390"/>
      <c r="ES8" s="390"/>
      <c r="ET8" s="390"/>
      <c r="EU8" s="390"/>
      <c r="EV8" s="390"/>
      <c r="EW8" s="390"/>
      <c r="EX8" s="390"/>
      <c r="EY8" s="390"/>
      <c r="EZ8" s="390"/>
      <c r="FA8" s="390"/>
      <c r="FB8" s="390"/>
      <c r="FC8" s="390"/>
      <c r="FD8" s="390"/>
      <c r="FE8" s="390"/>
      <c r="FF8" s="390"/>
      <c r="FG8" s="390"/>
      <c r="FH8" s="390"/>
      <c r="FI8" s="390"/>
      <c r="FJ8" s="390"/>
      <c r="FK8" s="390"/>
      <c r="FL8" s="390"/>
      <c r="FM8" s="390"/>
      <c r="FN8" s="390"/>
      <c r="FO8" s="390"/>
      <c r="FP8" s="390"/>
      <c r="FQ8" s="390"/>
      <c r="FR8" s="390"/>
      <c r="FS8" s="390"/>
      <c r="FT8" s="390"/>
      <c r="FU8" s="390"/>
      <c r="FV8" s="390"/>
      <c r="FW8" s="390"/>
      <c r="FX8" s="390"/>
      <c r="FY8" s="390"/>
      <c r="FZ8" s="390"/>
      <c r="GA8" s="390"/>
      <c r="GB8" s="390"/>
      <c r="GC8" s="390"/>
      <c r="GD8" s="390"/>
      <c r="GE8" s="390"/>
      <c r="GF8" s="390"/>
      <c r="GG8" s="390"/>
      <c r="GH8" s="390"/>
      <c r="GI8" s="390"/>
      <c r="GJ8" s="390"/>
      <c r="GK8" s="390"/>
      <c r="GL8" s="390"/>
      <c r="GM8" s="390"/>
      <c r="GN8" s="390"/>
      <c r="GO8" s="390"/>
      <c r="GP8" s="390"/>
      <c r="GQ8" s="390"/>
      <c r="GR8" s="390"/>
      <c r="GS8" s="390"/>
      <c r="GT8" s="390"/>
      <c r="GU8" s="390"/>
      <c r="GV8" s="390"/>
      <c r="GW8" s="390"/>
      <c r="GX8" s="390"/>
      <c r="GY8" s="390"/>
      <c r="GZ8" s="390"/>
      <c r="HA8" s="390"/>
      <c r="HB8" s="390"/>
      <c r="HC8" s="390"/>
      <c r="HD8" s="390"/>
      <c r="HE8" s="390"/>
      <c r="HF8" s="390"/>
      <c r="HG8" s="390"/>
      <c r="HH8" s="390"/>
      <c r="HI8" s="390"/>
      <c r="HJ8" s="390"/>
      <c r="HK8" s="390"/>
      <c r="HL8" s="390"/>
      <c r="HM8" s="390"/>
      <c r="HN8" s="390"/>
      <c r="HO8" s="390"/>
      <c r="HP8" s="390"/>
      <c r="HQ8" s="390"/>
      <c r="HR8" s="390"/>
      <c r="HS8" s="390"/>
      <c r="HT8" s="390"/>
      <c r="HU8" s="390"/>
      <c r="HV8" s="390"/>
      <c r="HW8" s="390"/>
      <c r="HX8" s="390"/>
      <c r="HY8" s="390"/>
      <c r="HZ8" s="390"/>
      <c r="IA8" s="390"/>
      <c r="IB8" s="390"/>
      <c r="IC8" s="390"/>
      <c r="ID8" s="390"/>
      <c r="IE8" s="390"/>
      <c r="IF8" s="390"/>
      <c r="IG8" s="390"/>
      <c r="IH8" s="390"/>
      <c r="II8" s="390"/>
      <c r="IJ8" s="390"/>
      <c r="IK8" s="390"/>
      <c r="IL8" s="390"/>
      <c r="IM8" s="390"/>
      <c r="IN8" s="390"/>
      <c r="IO8" s="390"/>
      <c r="IP8" s="390"/>
      <c r="IQ8" s="390"/>
      <c r="IR8" s="390"/>
      <c r="IS8" s="390"/>
      <c r="IT8" s="390"/>
      <c r="IU8" s="390"/>
      <c r="IV8" s="390"/>
      <c r="IW8" s="390"/>
    </row>
    <row r="9" spans="1:257" s="391" customFormat="1" ht="21" customHeight="1">
      <c r="A9" s="380" t="s">
        <v>1267</v>
      </c>
      <c r="B9" s="381">
        <v>19</v>
      </c>
      <c r="C9" s="382" t="s">
        <v>1416</v>
      </c>
      <c r="D9" s="383" t="s">
        <v>42</v>
      </c>
      <c r="E9" s="161" t="s">
        <v>1417</v>
      </c>
      <c r="F9" s="161" t="s">
        <v>1418</v>
      </c>
      <c r="G9" s="161" t="s">
        <v>1429</v>
      </c>
      <c r="H9" s="161"/>
      <c r="I9" s="161" t="s">
        <v>1430</v>
      </c>
      <c r="J9" s="384"/>
      <c r="K9" s="385">
        <v>40</v>
      </c>
      <c r="L9" s="161"/>
      <c r="M9" s="161">
        <v>15.200000000000001</v>
      </c>
      <c r="N9" s="161"/>
      <c r="O9" s="386">
        <v>18</v>
      </c>
      <c r="P9" s="386">
        <v>15.8</v>
      </c>
      <c r="Q9" s="161"/>
      <c r="R9" s="161"/>
      <c r="S9" s="161">
        <v>30</v>
      </c>
      <c r="T9" s="151">
        <v>21</v>
      </c>
      <c r="U9" s="387"/>
      <c r="V9" s="387"/>
      <c r="W9" s="151">
        <f t="shared" si="0"/>
        <v>0.54151999999999845</v>
      </c>
      <c r="X9" s="161"/>
      <c r="Y9" s="161"/>
      <c r="Z9" s="161"/>
      <c r="AA9" s="161"/>
      <c r="AB9" s="161"/>
      <c r="AC9" s="161"/>
      <c r="AD9" s="161"/>
      <c r="AE9" s="388"/>
      <c r="AF9" s="389"/>
      <c r="AG9" s="389"/>
      <c r="AH9" s="389"/>
      <c r="AI9" s="389"/>
      <c r="AJ9" s="389"/>
      <c r="AK9" s="390"/>
      <c r="AL9" s="390"/>
      <c r="AM9" s="390"/>
      <c r="AN9" s="390"/>
      <c r="AO9" s="390"/>
      <c r="AP9" s="390"/>
      <c r="AQ9" s="390"/>
      <c r="AR9" s="390"/>
      <c r="AS9" s="390"/>
      <c r="AT9" s="390"/>
      <c r="AU9" s="390"/>
      <c r="AV9" s="390"/>
      <c r="AW9" s="390"/>
      <c r="AX9" s="390"/>
      <c r="AY9" s="390"/>
      <c r="AZ9" s="390"/>
      <c r="BA9" s="390"/>
      <c r="BB9" s="390"/>
      <c r="BC9" s="390"/>
      <c r="BD9" s="390"/>
      <c r="BE9" s="390"/>
      <c r="BF9" s="390"/>
      <c r="BG9" s="390"/>
      <c r="BH9" s="390"/>
      <c r="BI9" s="390"/>
      <c r="BJ9" s="390"/>
      <c r="BK9" s="390"/>
      <c r="BL9" s="390"/>
      <c r="BM9" s="390"/>
      <c r="BN9" s="390"/>
      <c r="BO9" s="390"/>
      <c r="BP9" s="390"/>
      <c r="BQ9" s="390"/>
      <c r="BR9" s="390"/>
      <c r="BS9" s="390"/>
      <c r="BT9" s="390"/>
      <c r="BU9" s="390"/>
      <c r="BV9" s="390"/>
      <c r="BW9" s="390"/>
      <c r="BX9" s="390"/>
      <c r="BY9" s="390"/>
      <c r="BZ9" s="390"/>
      <c r="CA9" s="390"/>
      <c r="CB9" s="390"/>
      <c r="CC9" s="390"/>
      <c r="CD9" s="390"/>
      <c r="CE9" s="390"/>
      <c r="CF9" s="390"/>
      <c r="CG9" s="390"/>
      <c r="CH9" s="390"/>
      <c r="CI9" s="390"/>
      <c r="CJ9" s="390"/>
      <c r="CK9" s="390"/>
      <c r="CL9" s="390"/>
      <c r="CM9" s="390"/>
      <c r="CN9" s="390"/>
      <c r="CO9" s="390"/>
      <c r="CP9" s="390"/>
      <c r="CQ9" s="390"/>
      <c r="CR9" s="390"/>
      <c r="CS9" s="390"/>
      <c r="CT9" s="390"/>
      <c r="CU9" s="390"/>
      <c r="CV9" s="390"/>
      <c r="CW9" s="390"/>
      <c r="CX9" s="390"/>
      <c r="CY9" s="390"/>
      <c r="CZ9" s="390"/>
      <c r="DA9" s="390"/>
      <c r="DB9" s="390"/>
      <c r="DC9" s="390"/>
      <c r="DD9" s="390"/>
      <c r="DE9" s="390"/>
      <c r="DF9" s="390"/>
      <c r="DG9" s="390"/>
      <c r="DH9" s="390"/>
      <c r="DI9" s="390"/>
      <c r="DJ9" s="390"/>
      <c r="DK9" s="390"/>
      <c r="DL9" s="390"/>
      <c r="DM9" s="390"/>
      <c r="DN9" s="390"/>
      <c r="DO9" s="390"/>
      <c r="DP9" s="390"/>
      <c r="DQ9" s="390"/>
      <c r="DR9" s="390"/>
      <c r="DS9" s="390"/>
      <c r="DT9" s="390"/>
      <c r="DU9" s="390"/>
      <c r="DV9" s="390"/>
      <c r="DW9" s="390"/>
      <c r="DX9" s="390"/>
      <c r="DY9" s="390"/>
      <c r="DZ9" s="390"/>
      <c r="EA9" s="390"/>
      <c r="EB9" s="390"/>
      <c r="EC9" s="390"/>
      <c r="ED9" s="390"/>
      <c r="EE9" s="390"/>
      <c r="EF9" s="390"/>
      <c r="EG9" s="390"/>
      <c r="EH9" s="390"/>
      <c r="EI9" s="390"/>
      <c r="EJ9" s="390"/>
      <c r="EK9" s="390"/>
      <c r="EL9" s="390"/>
      <c r="EM9" s="390"/>
      <c r="EN9" s="390"/>
      <c r="EO9" s="390"/>
      <c r="EP9" s="390"/>
      <c r="EQ9" s="390"/>
      <c r="ER9" s="390"/>
      <c r="ES9" s="390"/>
      <c r="ET9" s="390"/>
      <c r="EU9" s="390"/>
      <c r="EV9" s="390"/>
      <c r="EW9" s="390"/>
      <c r="EX9" s="390"/>
      <c r="EY9" s="390"/>
      <c r="EZ9" s="390"/>
      <c r="FA9" s="390"/>
      <c r="FB9" s="390"/>
      <c r="FC9" s="390"/>
      <c r="FD9" s="390"/>
      <c r="FE9" s="390"/>
      <c r="FF9" s="390"/>
      <c r="FG9" s="390"/>
      <c r="FH9" s="390"/>
      <c r="FI9" s="390"/>
      <c r="FJ9" s="390"/>
      <c r="FK9" s="390"/>
      <c r="FL9" s="390"/>
      <c r="FM9" s="390"/>
      <c r="FN9" s="390"/>
      <c r="FO9" s="390"/>
      <c r="FP9" s="390"/>
      <c r="FQ9" s="390"/>
      <c r="FR9" s="390"/>
      <c r="FS9" s="390"/>
      <c r="FT9" s="390"/>
      <c r="FU9" s="390"/>
      <c r="FV9" s="390"/>
      <c r="FW9" s="390"/>
      <c r="FX9" s="390"/>
      <c r="FY9" s="390"/>
      <c r="FZ9" s="390"/>
      <c r="GA9" s="390"/>
      <c r="GB9" s="390"/>
      <c r="GC9" s="390"/>
      <c r="GD9" s="390"/>
      <c r="GE9" s="390"/>
      <c r="GF9" s="390"/>
      <c r="GG9" s="390"/>
      <c r="GH9" s="390"/>
      <c r="GI9" s="390"/>
      <c r="GJ9" s="390"/>
      <c r="GK9" s="390"/>
      <c r="GL9" s="390"/>
      <c r="GM9" s="390"/>
      <c r="GN9" s="390"/>
      <c r="GO9" s="390"/>
      <c r="GP9" s="390"/>
      <c r="GQ9" s="390"/>
      <c r="GR9" s="390"/>
      <c r="GS9" s="390"/>
      <c r="GT9" s="390"/>
      <c r="GU9" s="390"/>
      <c r="GV9" s="390"/>
      <c r="GW9" s="390"/>
      <c r="GX9" s="390"/>
      <c r="GY9" s="390"/>
      <c r="GZ9" s="390"/>
      <c r="HA9" s="390"/>
      <c r="HB9" s="390"/>
      <c r="HC9" s="390"/>
      <c r="HD9" s="390"/>
      <c r="HE9" s="390"/>
      <c r="HF9" s="390"/>
      <c r="HG9" s="390"/>
      <c r="HH9" s="390"/>
      <c r="HI9" s="390"/>
      <c r="HJ9" s="390"/>
      <c r="HK9" s="390"/>
      <c r="HL9" s="390"/>
      <c r="HM9" s="390"/>
      <c r="HN9" s="390"/>
      <c r="HO9" s="390"/>
      <c r="HP9" s="390"/>
      <c r="HQ9" s="390"/>
      <c r="HR9" s="390"/>
      <c r="HS9" s="390"/>
      <c r="HT9" s="390"/>
      <c r="HU9" s="390"/>
      <c r="HV9" s="390"/>
      <c r="HW9" s="390"/>
      <c r="HX9" s="390"/>
      <c r="HY9" s="390"/>
      <c r="HZ9" s="390"/>
      <c r="IA9" s="390"/>
      <c r="IB9" s="390"/>
      <c r="IC9" s="390"/>
      <c r="ID9" s="390"/>
      <c r="IE9" s="390"/>
      <c r="IF9" s="390"/>
      <c r="IG9" s="390"/>
      <c r="IH9" s="390"/>
      <c r="II9" s="390"/>
      <c r="IJ9" s="390"/>
      <c r="IK9" s="390"/>
      <c r="IL9" s="390"/>
      <c r="IM9" s="390"/>
      <c r="IN9" s="390"/>
      <c r="IO9" s="390"/>
      <c r="IP9" s="390"/>
      <c r="IQ9" s="390"/>
      <c r="IR9" s="390"/>
      <c r="IS9" s="390"/>
      <c r="IT9" s="390"/>
      <c r="IU9" s="390"/>
      <c r="IV9" s="390"/>
      <c r="IW9" s="390"/>
    </row>
    <row r="10" spans="1:257" s="391" customFormat="1" ht="21" customHeight="1">
      <c r="A10" s="392" t="s">
        <v>1267</v>
      </c>
      <c r="B10" s="393">
        <v>20</v>
      </c>
      <c r="C10" s="394" t="s">
        <v>1416</v>
      </c>
      <c r="D10" s="395" t="s">
        <v>42</v>
      </c>
      <c r="E10" s="396" t="s">
        <v>1417</v>
      </c>
      <c r="F10" s="396" t="s">
        <v>1418</v>
      </c>
      <c r="G10" s="396" t="s">
        <v>1431</v>
      </c>
      <c r="H10" s="396"/>
      <c r="I10" s="396" t="s">
        <v>1432</v>
      </c>
      <c r="J10" s="397"/>
      <c r="K10" s="398">
        <v>55</v>
      </c>
      <c r="L10" s="396"/>
      <c r="M10" s="396">
        <v>17.240000000000002</v>
      </c>
      <c r="N10" s="396"/>
      <c r="O10" s="399">
        <v>19.899999999999999</v>
      </c>
      <c r="P10" s="399">
        <v>16.8</v>
      </c>
      <c r="Q10" s="396"/>
      <c r="R10" s="396"/>
      <c r="S10" s="396">
        <v>34</v>
      </c>
      <c r="T10" s="400">
        <v>23</v>
      </c>
      <c r="U10" s="401"/>
      <c r="V10" s="401"/>
      <c r="W10" s="151">
        <f t="shared" si="0"/>
        <v>1.7347239999999999</v>
      </c>
      <c r="X10" s="396"/>
      <c r="Y10" s="396"/>
      <c r="Z10" s="396"/>
      <c r="AA10" s="396"/>
      <c r="AB10" s="396"/>
      <c r="AC10" s="396"/>
      <c r="AD10" s="396"/>
      <c r="AE10" s="388"/>
      <c r="AF10" s="389"/>
      <c r="AG10" s="389"/>
      <c r="AH10" s="389"/>
      <c r="AI10" s="389"/>
      <c r="AJ10" s="389"/>
      <c r="AK10" s="390"/>
      <c r="AL10" s="390"/>
      <c r="AM10" s="390"/>
      <c r="AN10" s="390"/>
      <c r="AO10" s="390"/>
      <c r="AP10" s="390"/>
      <c r="AQ10" s="390"/>
      <c r="AR10" s="390"/>
      <c r="AS10" s="390"/>
      <c r="AT10" s="390"/>
      <c r="AU10" s="390"/>
      <c r="AV10" s="390"/>
      <c r="AW10" s="390"/>
      <c r="AX10" s="390"/>
      <c r="AY10" s="390"/>
      <c r="AZ10" s="390"/>
      <c r="BA10" s="390"/>
      <c r="BB10" s="390"/>
      <c r="BC10" s="390"/>
      <c r="BD10" s="390"/>
      <c r="BE10" s="390"/>
      <c r="BF10" s="390"/>
      <c r="BG10" s="390"/>
      <c r="BH10" s="390"/>
      <c r="BI10" s="390"/>
      <c r="BJ10" s="390"/>
      <c r="BK10" s="390"/>
      <c r="BL10" s="390"/>
      <c r="BM10" s="390"/>
      <c r="BN10" s="390"/>
      <c r="BO10" s="390"/>
      <c r="BP10" s="390"/>
      <c r="BQ10" s="390"/>
      <c r="BR10" s="390"/>
      <c r="BS10" s="390"/>
      <c r="BT10" s="390"/>
      <c r="BU10" s="390"/>
      <c r="BV10" s="390"/>
      <c r="BW10" s="390"/>
      <c r="BX10" s="390"/>
      <c r="BY10" s="390"/>
      <c r="BZ10" s="390"/>
      <c r="CA10" s="390"/>
      <c r="CB10" s="390"/>
      <c r="CC10" s="390"/>
      <c r="CD10" s="390"/>
      <c r="CE10" s="390"/>
      <c r="CF10" s="390"/>
      <c r="CG10" s="390"/>
      <c r="CH10" s="390"/>
      <c r="CI10" s="390"/>
      <c r="CJ10" s="390"/>
      <c r="CK10" s="390"/>
      <c r="CL10" s="390"/>
      <c r="CM10" s="390"/>
      <c r="CN10" s="390"/>
      <c r="CO10" s="390"/>
      <c r="CP10" s="390"/>
      <c r="CQ10" s="390"/>
      <c r="CR10" s="390"/>
      <c r="CS10" s="390"/>
      <c r="CT10" s="390"/>
      <c r="CU10" s="390"/>
      <c r="CV10" s="390"/>
      <c r="CW10" s="390"/>
      <c r="CX10" s="390"/>
      <c r="CY10" s="390"/>
      <c r="CZ10" s="390"/>
      <c r="DA10" s="390"/>
      <c r="DB10" s="390"/>
      <c r="DC10" s="390"/>
      <c r="DD10" s="390"/>
      <c r="DE10" s="390"/>
      <c r="DF10" s="390"/>
      <c r="DG10" s="390"/>
      <c r="DH10" s="390"/>
      <c r="DI10" s="390"/>
      <c r="DJ10" s="390"/>
      <c r="DK10" s="390"/>
      <c r="DL10" s="390"/>
      <c r="DM10" s="390"/>
      <c r="DN10" s="390"/>
      <c r="DO10" s="390"/>
      <c r="DP10" s="390"/>
      <c r="DQ10" s="390"/>
      <c r="DR10" s="390"/>
      <c r="DS10" s="390"/>
      <c r="DT10" s="390"/>
      <c r="DU10" s="390"/>
      <c r="DV10" s="390"/>
      <c r="DW10" s="390"/>
      <c r="DX10" s="390"/>
      <c r="DY10" s="390"/>
      <c r="DZ10" s="390"/>
      <c r="EA10" s="390"/>
      <c r="EB10" s="390"/>
      <c r="EC10" s="390"/>
      <c r="ED10" s="390"/>
      <c r="EE10" s="390"/>
      <c r="EF10" s="390"/>
      <c r="EG10" s="390"/>
      <c r="EH10" s="390"/>
      <c r="EI10" s="390"/>
      <c r="EJ10" s="390"/>
      <c r="EK10" s="390"/>
      <c r="EL10" s="390"/>
      <c r="EM10" s="390"/>
      <c r="EN10" s="390"/>
      <c r="EO10" s="390"/>
      <c r="EP10" s="390"/>
      <c r="EQ10" s="390"/>
      <c r="ER10" s="390"/>
      <c r="ES10" s="390"/>
      <c r="ET10" s="390"/>
      <c r="EU10" s="390"/>
      <c r="EV10" s="390"/>
      <c r="EW10" s="390"/>
      <c r="EX10" s="390"/>
      <c r="EY10" s="390"/>
      <c r="EZ10" s="390"/>
      <c r="FA10" s="390"/>
      <c r="FB10" s="390"/>
      <c r="FC10" s="390"/>
      <c r="FD10" s="390"/>
      <c r="FE10" s="390"/>
      <c r="FF10" s="390"/>
      <c r="FG10" s="390"/>
      <c r="FH10" s="390"/>
      <c r="FI10" s="390"/>
      <c r="FJ10" s="390"/>
      <c r="FK10" s="390"/>
      <c r="FL10" s="390"/>
      <c r="FM10" s="390"/>
      <c r="FN10" s="390"/>
      <c r="FO10" s="390"/>
      <c r="FP10" s="390"/>
      <c r="FQ10" s="390"/>
      <c r="FR10" s="390"/>
      <c r="FS10" s="390"/>
      <c r="FT10" s="390"/>
      <c r="FU10" s="390"/>
      <c r="FV10" s="390"/>
      <c r="FW10" s="390"/>
      <c r="FX10" s="390"/>
      <c r="FY10" s="390"/>
      <c r="FZ10" s="390"/>
      <c r="GA10" s="390"/>
      <c r="GB10" s="390"/>
      <c r="GC10" s="390"/>
      <c r="GD10" s="390"/>
      <c r="GE10" s="390"/>
      <c r="GF10" s="390"/>
      <c r="GG10" s="390"/>
      <c r="GH10" s="390"/>
      <c r="GI10" s="390"/>
      <c r="GJ10" s="390"/>
      <c r="GK10" s="390"/>
      <c r="GL10" s="390"/>
      <c r="GM10" s="390"/>
      <c r="GN10" s="390"/>
      <c r="GO10" s="390"/>
      <c r="GP10" s="390"/>
      <c r="GQ10" s="390"/>
      <c r="GR10" s="390"/>
      <c r="GS10" s="390"/>
      <c r="GT10" s="390"/>
      <c r="GU10" s="390"/>
      <c r="GV10" s="390"/>
      <c r="GW10" s="390"/>
      <c r="GX10" s="390"/>
      <c r="GY10" s="390"/>
      <c r="GZ10" s="390"/>
      <c r="HA10" s="390"/>
      <c r="HB10" s="390"/>
      <c r="HC10" s="390"/>
      <c r="HD10" s="390"/>
      <c r="HE10" s="390"/>
      <c r="HF10" s="390"/>
      <c r="HG10" s="390"/>
      <c r="HH10" s="390"/>
      <c r="HI10" s="390"/>
      <c r="HJ10" s="390"/>
      <c r="HK10" s="390"/>
      <c r="HL10" s="390"/>
      <c r="HM10" s="390"/>
      <c r="HN10" s="390"/>
      <c r="HO10" s="390"/>
      <c r="HP10" s="390"/>
      <c r="HQ10" s="390"/>
      <c r="HR10" s="390"/>
      <c r="HS10" s="390"/>
      <c r="HT10" s="390"/>
      <c r="HU10" s="390"/>
      <c r="HV10" s="390"/>
      <c r="HW10" s="390"/>
      <c r="HX10" s="390"/>
      <c r="HY10" s="390"/>
      <c r="HZ10" s="390"/>
      <c r="IA10" s="390"/>
      <c r="IB10" s="390"/>
      <c r="IC10" s="390"/>
      <c r="ID10" s="390"/>
      <c r="IE10" s="390"/>
      <c r="IF10" s="390"/>
      <c r="IG10" s="390"/>
      <c r="IH10" s="390"/>
      <c r="II10" s="390"/>
      <c r="IJ10" s="390"/>
      <c r="IK10" s="390"/>
      <c r="IL10" s="390"/>
      <c r="IM10" s="390"/>
      <c r="IN10" s="390"/>
      <c r="IO10" s="390"/>
      <c r="IP10" s="390"/>
      <c r="IQ10" s="390"/>
      <c r="IR10" s="390"/>
      <c r="IS10" s="390"/>
      <c r="IT10" s="390"/>
      <c r="IU10" s="390"/>
      <c r="IV10" s="390"/>
      <c r="IW10" s="390"/>
    </row>
    <row r="11" spans="1:257" s="391" customFormat="1" ht="21" customHeight="1">
      <c r="A11" s="402" t="s">
        <v>1267</v>
      </c>
      <c r="B11" s="403">
        <v>7</v>
      </c>
      <c r="C11" s="404" t="s">
        <v>1416</v>
      </c>
      <c r="D11" s="405" t="s">
        <v>42</v>
      </c>
      <c r="E11" s="384" t="s">
        <v>1417</v>
      </c>
      <c r="F11" s="384" t="s">
        <v>1418</v>
      </c>
      <c r="G11" s="384" t="s">
        <v>1433</v>
      </c>
      <c r="H11" s="384"/>
      <c r="I11" s="384" t="s">
        <v>1434</v>
      </c>
      <c r="J11" s="384"/>
      <c r="K11" s="406">
        <v>80</v>
      </c>
      <c r="L11" s="384"/>
      <c r="M11" s="384">
        <v>8</v>
      </c>
      <c r="N11" s="384"/>
      <c r="O11" s="407">
        <v>9.9</v>
      </c>
      <c r="P11" s="407">
        <v>8.9</v>
      </c>
      <c r="Q11" s="384"/>
      <c r="R11" s="384"/>
      <c r="S11" s="384">
        <v>30</v>
      </c>
      <c r="T11" s="408">
        <v>21</v>
      </c>
      <c r="U11" s="409"/>
      <c r="V11" s="409"/>
      <c r="W11" s="151">
        <f t="shared" si="0"/>
        <v>-0.2992000000000008</v>
      </c>
      <c r="X11" s="384"/>
      <c r="Y11" s="384"/>
      <c r="Z11" s="384"/>
      <c r="AA11" s="384"/>
      <c r="AB11" s="384"/>
      <c r="AC11" s="384"/>
      <c r="AD11" s="384"/>
      <c r="AE11" s="410"/>
      <c r="AF11" s="389"/>
      <c r="AG11" s="389"/>
      <c r="AH11" s="389"/>
      <c r="AI11" s="389"/>
      <c r="AJ11" s="389"/>
      <c r="AK11" s="390"/>
      <c r="AL11" s="390"/>
      <c r="AM11" s="390"/>
      <c r="AN11" s="390"/>
      <c r="AO11" s="390"/>
      <c r="AP11" s="390"/>
      <c r="AQ11" s="390"/>
      <c r="AR11" s="390"/>
      <c r="AS11" s="390"/>
      <c r="AT11" s="390"/>
      <c r="AU11" s="390"/>
      <c r="AV11" s="390"/>
      <c r="AW11" s="390"/>
      <c r="AX11" s="390"/>
      <c r="AY11" s="390"/>
      <c r="AZ11" s="390"/>
      <c r="BA11" s="390"/>
      <c r="BB11" s="390"/>
      <c r="BC11" s="390"/>
      <c r="BD11" s="390"/>
      <c r="BE11" s="390"/>
      <c r="BF11" s="390"/>
      <c r="BG11" s="390"/>
      <c r="BH11" s="390"/>
      <c r="BI11" s="390"/>
      <c r="BJ11" s="390"/>
      <c r="BK11" s="390"/>
      <c r="BL11" s="390"/>
      <c r="BM11" s="390"/>
      <c r="BN11" s="390"/>
      <c r="BO11" s="390"/>
      <c r="BP11" s="390"/>
      <c r="BQ11" s="390"/>
      <c r="BR11" s="390"/>
      <c r="BS11" s="390"/>
      <c r="BT11" s="390"/>
      <c r="BU11" s="390"/>
      <c r="BV11" s="390"/>
      <c r="BW11" s="390"/>
      <c r="BX11" s="390"/>
      <c r="BY11" s="390"/>
      <c r="BZ11" s="390"/>
      <c r="CA11" s="390"/>
      <c r="CB11" s="390"/>
      <c r="CC11" s="390"/>
      <c r="CD11" s="390"/>
      <c r="CE11" s="390"/>
      <c r="CF11" s="390"/>
      <c r="CG11" s="390"/>
      <c r="CH11" s="390"/>
      <c r="CI11" s="390"/>
      <c r="CJ11" s="390"/>
      <c r="CK11" s="390"/>
      <c r="CL11" s="390"/>
      <c r="CM11" s="390"/>
      <c r="CN11" s="390"/>
      <c r="CO11" s="390"/>
      <c r="CP11" s="390"/>
      <c r="CQ11" s="390"/>
      <c r="CR11" s="390"/>
      <c r="CS11" s="390"/>
      <c r="CT11" s="390"/>
      <c r="CU11" s="390"/>
      <c r="CV11" s="390"/>
      <c r="CW11" s="390"/>
      <c r="CX11" s="390"/>
      <c r="CY11" s="390"/>
      <c r="CZ11" s="390"/>
      <c r="DA11" s="390"/>
      <c r="DB11" s="390"/>
      <c r="DC11" s="390"/>
      <c r="DD11" s="390"/>
      <c r="DE11" s="390"/>
      <c r="DF11" s="390"/>
      <c r="DG11" s="390"/>
      <c r="DH11" s="390"/>
      <c r="DI11" s="390"/>
      <c r="DJ11" s="390"/>
      <c r="DK11" s="390"/>
      <c r="DL11" s="390"/>
      <c r="DM11" s="390"/>
      <c r="DN11" s="390"/>
      <c r="DO11" s="390"/>
      <c r="DP11" s="390"/>
      <c r="DQ11" s="390"/>
      <c r="DR11" s="390"/>
      <c r="DS11" s="390"/>
      <c r="DT11" s="390"/>
      <c r="DU11" s="390"/>
      <c r="DV11" s="390"/>
      <c r="DW11" s="390"/>
      <c r="DX11" s="390"/>
      <c r="DY11" s="390"/>
      <c r="DZ11" s="390"/>
      <c r="EA11" s="390"/>
      <c r="EB11" s="390"/>
      <c r="EC11" s="390"/>
      <c r="ED11" s="390"/>
      <c r="EE11" s="390"/>
      <c r="EF11" s="390"/>
      <c r="EG11" s="390"/>
      <c r="EH11" s="390"/>
      <c r="EI11" s="390"/>
      <c r="EJ11" s="390"/>
      <c r="EK11" s="390"/>
      <c r="EL11" s="390"/>
      <c r="EM11" s="390"/>
      <c r="EN11" s="390"/>
      <c r="EO11" s="390"/>
      <c r="EP11" s="390"/>
      <c r="EQ11" s="390"/>
      <c r="ER11" s="390"/>
      <c r="ES11" s="390"/>
      <c r="ET11" s="390"/>
      <c r="EU11" s="390"/>
      <c r="EV11" s="390"/>
      <c r="EW11" s="390"/>
      <c r="EX11" s="390"/>
      <c r="EY11" s="390"/>
      <c r="EZ11" s="390"/>
      <c r="FA11" s="390"/>
      <c r="FB11" s="390"/>
      <c r="FC11" s="390"/>
      <c r="FD11" s="390"/>
      <c r="FE11" s="390"/>
      <c r="FF11" s="390"/>
      <c r="FG11" s="390"/>
      <c r="FH11" s="390"/>
      <c r="FI11" s="390"/>
      <c r="FJ11" s="390"/>
      <c r="FK11" s="390"/>
      <c r="FL11" s="390"/>
      <c r="FM11" s="390"/>
      <c r="FN11" s="390"/>
      <c r="FO11" s="390"/>
      <c r="FP11" s="390"/>
      <c r="FQ11" s="390"/>
      <c r="FR11" s="390"/>
      <c r="FS11" s="390"/>
      <c r="FT11" s="390"/>
      <c r="FU11" s="390"/>
      <c r="FV11" s="390"/>
      <c r="FW11" s="390"/>
      <c r="FX11" s="390"/>
      <c r="FY11" s="390"/>
      <c r="FZ11" s="390"/>
      <c r="GA11" s="390"/>
      <c r="GB11" s="390"/>
      <c r="GC11" s="390"/>
      <c r="GD11" s="390"/>
      <c r="GE11" s="390"/>
      <c r="GF11" s="390"/>
      <c r="GG11" s="390"/>
      <c r="GH11" s="390"/>
      <c r="GI11" s="390"/>
      <c r="GJ11" s="390"/>
      <c r="GK11" s="390"/>
      <c r="GL11" s="390"/>
      <c r="GM11" s="390"/>
      <c r="GN11" s="390"/>
      <c r="GO11" s="390"/>
      <c r="GP11" s="390"/>
      <c r="GQ11" s="390"/>
      <c r="GR11" s="390"/>
      <c r="GS11" s="390"/>
      <c r="GT11" s="390"/>
      <c r="GU11" s="390"/>
      <c r="GV11" s="390"/>
      <c r="GW11" s="390"/>
      <c r="GX11" s="390"/>
      <c r="GY11" s="390"/>
      <c r="GZ11" s="390"/>
      <c r="HA11" s="390"/>
      <c r="HB11" s="390"/>
      <c r="HC11" s="390"/>
      <c r="HD11" s="390"/>
      <c r="HE11" s="390"/>
      <c r="HF11" s="390"/>
      <c r="HG11" s="390"/>
      <c r="HH11" s="390"/>
      <c r="HI11" s="390"/>
      <c r="HJ11" s="390"/>
      <c r="HK11" s="390"/>
      <c r="HL11" s="390"/>
      <c r="HM11" s="390"/>
      <c r="HN11" s="390"/>
      <c r="HO11" s="390"/>
      <c r="HP11" s="390"/>
      <c r="HQ11" s="390"/>
      <c r="HR11" s="390"/>
      <c r="HS11" s="390"/>
      <c r="HT11" s="390"/>
      <c r="HU11" s="390"/>
      <c r="HV11" s="390"/>
      <c r="HW11" s="390"/>
      <c r="HX11" s="390"/>
      <c r="HY11" s="390"/>
      <c r="HZ11" s="390"/>
      <c r="IA11" s="390"/>
      <c r="IB11" s="390"/>
      <c r="IC11" s="390"/>
      <c r="ID11" s="390"/>
      <c r="IE11" s="390"/>
      <c r="IF11" s="390"/>
      <c r="IG11" s="390"/>
      <c r="IH11" s="390"/>
      <c r="II11" s="390"/>
      <c r="IJ11" s="390"/>
      <c r="IK11" s="390"/>
      <c r="IL11" s="390"/>
      <c r="IM11" s="390"/>
      <c r="IN11" s="390"/>
      <c r="IO11" s="390"/>
      <c r="IP11" s="390"/>
      <c r="IQ11" s="390"/>
      <c r="IR11" s="390"/>
      <c r="IS11" s="390"/>
      <c r="IT11" s="390"/>
      <c r="IU11" s="390"/>
      <c r="IV11" s="390"/>
      <c r="IW11" s="390"/>
    </row>
    <row r="12" spans="1:257" s="391" customFormat="1" ht="21" customHeight="1">
      <c r="A12" s="402" t="s">
        <v>1267</v>
      </c>
      <c r="B12" s="403">
        <v>8</v>
      </c>
      <c r="C12" s="404" t="s">
        <v>1416</v>
      </c>
      <c r="D12" s="405" t="s">
        <v>42</v>
      </c>
      <c r="E12" s="384" t="s">
        <v>1417</v>
      </c>
      <c r="F12" s="384" t="s">
        <v>1418</v>
      </c>
      <c r="G12" s="384" t="s">
        <v>1435</v>
      </c>
      <c r="H12" s="384"/>
      <c r="I12" s="384" t="s">
        <v>1436</v>
      </c>
      <c r="J12" s="384"/>
      <c r="K12" s="406">
        <v>40</v>
      </c>
      <c r="L12" s="384"/>
      <c r="M12" s="384">
        <v>8</v>
      </c>
      <c r="N12" s="384"/>
      <c r="O12" s="407">
        <v>9.9</v>
      </c>
      <c r="P12" s="407">
        <v>8.9</v>
      </c>
      <c r="Q12" s="384"/>
      <c r="R12" s="384"/>
      <c r="S12" s="384">
        <v>30</v>
      </c>
      <c r="T12" s="408">
        <v>21</v>
      </c>
      <c r="U12" s="409"/>
      <c r="V12" s="409"/>
      <c r="W12" s="151">
        <f t="shared" si="0"/>
        <v>-0.2992000000000008</v>
      </c>
      <c r="X12" s="384"/>
      <c r="Y12" s="384"/>
      <c r="Z12" s="384"/>
      <c r="AA12" s="384"/>
      <c r="AB12" s="384"/>
      <c r="AC12" s="384"/>
      <c r="AD12" s="384"/>
      <c r="AE12" s="410"/>
      <c r="AF12" s="389"/>
      <c r="AG12" s="389"/>
      <c r="AH12" s="389"/>
      <c r="AI12" s="389"/>
      <c r="AJ12" s="389"/>
      <c r="AK12" s="390"/>
      <c r="AL12" s="390"/>
      <c r="AM12" s="390"/>
      <c r="AN12" s="390"/>
      <c r="AO12" s="390"/>
      <c r="AP12" s="390"/>
      <c r="AQ12" s="390"/>
      <c r="AR12" s="390"/>
      <c r="AS12" s="390"/>
      <c r="AT12" s="390"/>
      <c r="AU12" s="390"/>
      <c r="AV12" s="390"/>
      <c r="AW12" s="390"/>
      <c r="AX12" s="390"/>
      <c r="AY12" s="390"/>
      <c r="AZ12" s="390"/>
      <c r="BA12" s="390"/>
      <c r="BB12" s="390"/>
      <c r="BC12" s="390"/>
      <c r="BD12" s="390"/>
      <c r="BE12" s="390"/>
      <c r="BF12" s="390"/>
      <c r="BG12" s="390"/>
      <c r="BH12" s="390"/>
      <c r="BI12" s="390"/>
      <c r="BJ12" s="390"/>
      <c r="BK12" s="390"/>
      <c r="BL12" s="390"/>
      <c r="BM12" s="390"/>
      <c r="BN12" s="390"/>
      <c r="BO12" s="390"/>
      <c r="BP12" s="390"/>
      <c r="BQ12" s="390"/>
      <c r="BR12" s="390"/>
      <c r="BS12" s="390"/>
      <c r="BT12" s="390"/>
      <c r="BU12" s="390"/>
      <c r="BV12" s="390"/>
      <c r="BW12" s="390"/>
      <c r="BX12" s="390"/>
      <c r="BY12" s="390"/>
      <c r="BZ12" s="390"/>
      <c r="CA12" s="390"/>
      <c r="CB12" s="390"/>
      <c r="CC12" s="390"/>
      <c r="CD12" s="390"/>
      <c r="CE12" s="390"/>
      <c r="CF12" s="390"/>
      <c r="CG12" s="390"/>
      <c r="CH12" s="390"/>
      <c r="CI12" s="390"/>
      <c r="CJ12" s="390"/>
      <c r="CK12" s="390"/>
      <c r="CL12" s="390"/>
      <c r="CM12" s="390"/>
      <c r="CN12" s="390"/>
      <c r="CO12" s="390"/>
      <c r="CP12" s="390"/>
      <c r="CQ12" s="390"/>
      <c r="CR12" s="390"/>
      <c r="CS12" s="390"/>
      <c r="CT12" s="390"/>
      <c r="CU12" s="390"/>
      <c r="CV12" s="390"/>
      <c r="CW12" s="390"/>
      <c r="CX12" s="390"/>
      <c r="CY12" s="390"/>
      <c r="CZ12" s="390"/>
      <c r="DA12" s="390"/>
      <c r="DB12" s="390"/>
      <c r="DC12" s="390"/>
      <c r="DD12" s="390"/>
      <c r="DE12" s="390"/>
      <c r="DF12" s="390"/>
      <c r="DG12" s="390"/>
      <c r="DH12" s="390"/>
      <c r="DI12" s="390"/>
      <c r="DJ12" s="390"/>
      <c r="DK12" s="390"/>
      <c r="DL12" s="390"/>
      <c r="DM12" s="390"/>
      <c r="DN12" s="390"/>
      <c r="DO12" s="390"/>
      <c r="DP12" s="390"/>
      <c r="DQ12" s="390"/>
      <c r="DR12" s="390"/>
      <c r="DS12" s="390"/>
      <c r="DT12" s="390"/>
      <c r="DU12" s="390"/>
      <c r="DV12" s="390"/>
      <c r="DW12" s="390"/>
      <c r="DX12" s="390"/>
      <c r="DY12" s="390"/>
      <c r="DZ12" s="390"/>
      <c r="EA12" s="390"/>
      <c r="EB12" s="390"/>
      <c r="EC12" s="390"/>
      <c r="ED12" s="390"/>
      <c r="EE12" s="390"/>
      <c r="EF12" s="390"/>
      <c r="EG12" s="390"/>
      <c r="EH12" s="390"/>
      <c r="EI12" s="390"/>
      <c r="EJ12" s="390"/>
      <c r="EK12" s="390"/>
      <c r="EL12" s="390"/>
      <c r="EM12" s="390"/>
      <c r="EN12" s="390"/>
      <c r="EO12" s="390"/>
      <c r="EP12" s="390"/>
      <c r="EQ12" s="390"/>
      <c r="ER12" s="390"/>
      <c r="ES12" s="390"/>
      <c r="ET12" s="390"/>
      <c r="EU12" s="390"/>
      <c r="EV12" s="390"/>
      <c r="EW12" s="390"/>
      <c r="EX12" s="390"/>
      <c r="EY12" s="390"/>
      <c r="EZ12" s="390"/>
      <c r="FA12" s="390"/>
      <c r="FB12" s="390"/>
      <c r="FC12" s="390"/>
      <c r="FD12" s="390"/>
      <c r="FE12" s="390"/>
      <c r="FF12" s="390"/>
      <c r="FG12" s="390"/>
      <c r="FH12" s="390"/>
      <c r="FI12" s="390"/>
      <c r="FJ12" s="390"/>
      <c r="FK12" s="390"/>
      <c r="FL12" s="390"/>
      <c r="FM12" s="390"/>
      <c r="FN12" s="390"/>
      <c r="FO12" s="390"/>
      <c r="FP12" s="390"/>
      <c r="FQ12" s="390"/>
      <c r="FR12" s="390"/>
      <c r="FS12" s="390"/>
      <c r="FT12" s="390"/>
      <c r="FU12" s="390"/>
      <c r="FV12" s="390"/>
      <c r="FW12" s="390"/>
      <c r="FX12" s="390"/>
      <c r="FY12" s="390"/>
      <c r="FZ12" s="390"/>
      <c r="GA12" s="390"/>
      <c r="GB12" s="390"/>
      <c r="GC12" s="390"/>
      <c r="GD12" s="390"/>
      <c r="GE12" s="390"/>
      <c r="GF12" s="390"/>
      <c r="GG12" s="390"/>
      <c r="GH12" s="390"/>
      <c r="GI12" s="390"/>
      <c r="GJ12" s="390"/>
      <c r="GK12" s="390"/>
      <c r="GL12" s="390"/>
      <c r="GM12" s="390"/>
      <c r="GN12" s="390"/>
      <c r="GO12" s="390"/>
      <c r="GP12" s="390"/>
      <c r="GQ12" s="390"/>
      <c r="GR12" s="390"/>
      <c r="GS12" s="390"/>
      <c r="GT12" s="390"/>
      <c r="GU12" s="390"/>
      <c r="GV12" s="390"/>
      <c r="GW12" s="390"/>
      <c r="GX12" s="390"/>
      <c r="GY12" s="390"/>
      <c r="GZ12" s="390"/>
      <c r="HA12" s="390"/>
      <c r="HB12" s="390"/>
      <c r="HC12" s="390"/>
      <c r="HD12" s="390"/>
      <c r="HE12" s="390"/>
      <c r="HF12" s="390"/>
      <c r="HG12" s="390"/>
      <c r="HH12" s="390"/>
      <c r="HI12" s="390"/>
      <c r="HJ12" s="390"/>
      <c r="HK12" s="390"/>
      <c r="HL12" s="390"/>
      <c r="HM12" s="390"/>
      <c r="HN12" s="390"/>
      <c r="HO12" s="390"/>
      <c r="HP12" s="390"/>
      <c r="HQ12" s="390"/>
      <c r="HR12" s="390"/>
      <c r="HS12" s="390"/>
      <c r="HT12" s="390"/>
      <c r="HU12" s="390"/>
      <c r="HV12" s="390"/>
      <c r="HW12" s="390"/>
      <c r="HX12" s="390"/>
      <c r="HY12" s="390"/>
      <c r="HZ12" s="390"/>
      <c r="IA12" s="390"/>
      <c r="IB12" s="390"/>
      <c r="IC12" s="390"/>
      <c r="ID12" s="390"/>
      <c r="IE12" s="390"/>
      <c r="IF12" s="390"/>
      <c r="IG12" s="390"/>
      <c r="IH12" s="390"/>
      <c r="II12" s="390"/>
      <c r="IJ12" s="390"/>
      <c r="IK12" s="390"/>
      <c r="IL12" s="390"/>
      <c r="IM12" s="390"/>
      <c r="IN12" s="390"/>
      <c r="IO12" s="390"/>
      <c r="IP12" s="390"/>
      <c r="IQ12" s="390"/>
      <c r="IR12" s="390"/>
      <c r="IS12" s="390"/>
      <c r="IT12" s="390"/>
      <c r="IU12" s="390"/>
      <c r="IV12" s="390"/>
      <c r="IW12" s="390"/>
    </row>
    <row r="13" spans="1:257" s="391" customFormat="1" ht="21" customHeight="1">
      <c r="A13" s="402" t="s">
        <v>1267</v>
      </c>
      <c r="B13" s="403">
        <v>4</v>
      </c>
      <c r="C13" s="404" t="s">
        <v>1416</v>
      </c>
      <c r="D13" s="405" t="s">
        <v>42</v>
      </c>
      <c r="E13" s="384" t="s">
        <v>1437</v>
      </c>
      <c r="F13" s="384" t="s">
        <v>1418</v>
      </c>
      <c r="G13" s="384" t="s">
        <v>1438</v>
      </c>
      <c r="H13" s="384"/>
      <c r="I13" s="384" t="s">
        <v>1439</v>
      </c>
      <c r="J13" s="384"/>
      <c r="K13" s="406">
        <v>36</v>
      </c>
      <c r="L13" s="384"/>
      <c r="M13" s="384">
        <v>5.3599999999999994</v>
      </c>
      <c r="N13" s="384"/>
      <c r="O13" s="407">
        <v>8.5</v>
      </c>
      <c r="P13" s="407">
        <v>4.9000000000000004</v>
      </c>
      <c r="Q13" s="384"/>
      <c r="R13" s="384"/>
      <c r="S13" s="384">
        <v>9.9</v>
      </c>
      <c r="T13" s="408">
        <v>10.16</v>
      </c>
      <c r="U13" s="409"/>
      <c r="V13" s="409"/>
      <c r="W13" s="151">
        <f t="shared" si="0"/>
        <v>0.86253599999999864</v>
      </c>
      <c r="X13" s="384"/>
      <c r="Y13" s="384"/>
      <c r="Z13" s="384"/>
      <c r="AA13" s="384"/>
      <c r="AB13" s="384"/>
      <c r="AC13" s="384"/>
      <c r="AD13" s="384"/>
      <c r="AE13" s="410"/>
      <c r="AF13" s="389"/>
      <c r="AG13" s="389"/>
      <c r="AH13" s="389"/>
      <c r="AI13" s="389"/>
      <c r="AJ13" s="389"/>
      <c r="AK13" s="390"/>
      <c r="AL13" s="390"/>
      <c r="AM13" s="390"/>
      <c r="AN13" s="390"/>
      <c r="AO13" s="390"/>
      <c r="AP13" s="390"/>
      <c r="AQ13" s="390"/>
      <c r="AR13" s="390"/>
      <c r="AS13" s="390"/>
      <c r="AT13" s="390"/>
      <c r="AU13" s="390"/>
      <c r="AV13" s="390"/>
      <c r="AW13" s="390"/>
      <c r="AX13" s="390"/>
      <c r="AY13" s="390"/>
      <c r="AZ13" s="390"/>
      <c r="BA13" s="390"/>
      <c r="BB13" s="390"/>
      <c r="BC13" s="390"/>
      <c r="BD13" s="390"/>
      <c r="BE13" s="390"/>
      <c r="BF13" s="390"/>
      <c r="BG13" s="390"/>
      <c r="BH13" s="390"/>
      <c r="BI13" s="390"/>
      <c r="BJ13" s="390"/>
      <c r="BK13" s="390"/>
      <c r="BL13" s="390"/>
      <c r="BM13" s="390"/>
      <c r="BN13" s="390"/>
      <c r="BO13" s="390"/>
      <c r="BP13" s="390"/>
      <c r="BQ13" s="390"/>
      <c r="BR13" s="390"/>
      <c r="BS13" s="390"/>
      <c r="BT13" s="390"/>
      <c r="BU13" s="390"/>
      <c r="BV13" s="390"/>
      <c r="BW13" s="390"/>
      <c r="BX13" s="390"/>
      <c r="BY13" s="390"/>
      <c r="BZ13" s="390"/>
      <c r="CA13" s="390"/>
      <c r="CB13" s="390"/>
      <c r="CC13" s="390"/>
      <c r="CD13" s="390"/>
      <c r="CE13" s="390"/>
      <c r="CF13" s="390"/>
      <c r="CG13" s="390"/>
      <c r="CH13" s="390"/>
      <c r="CI13" s="390"/>
      <c r="CJ13" s="390"/>
      <c r="CK13" s="390"/>
      <c r="CL13" s="390"/>
      <c r="CM13" s="390"/>
      <c r="CN13" s="390"/>
      <c r="CO13" s="390"/>
      <c r="CP13" s="390"/>
      <c r="CQ13" s="390"/>
      <c r="CR13" s="390"/>
      <c r="CS13" s="390"/>
      <c r="CT13" s="390"/>
      <c r="CU13" s="390"/>
      <c r="CV13" s="390"/>
      <c r="CW13" s="390"/>
      <c r="CX13" s="390"/>
      <c r="CY13" s="390"/>
      <c r="CZ13" s="390"/>
      <c r="DA13" s="390"/>
      <c r="DB13" s="390"/>
      <c r="DC13" s="390"/>
      <c r="DD13" s="390"/>
      <c r="DE13" s="390"/>
      <c r="DF13" s="390"/>
      <c r="DG13" s="390"/>
      <c r="DH13" s="390"/>
      <c r="DI13" s="390"/>
      <c r="DJ13" s="390"/>
      <c r="DK13" s="390"/>
      <c r="DL13" s="390"/>
      <c r="DM13" s="390"/>
      <c r="DN13" s="390"/>
      <c r="DO13" s="390"/>
      <c r="DP13" s="390"/>
      <c r="DQ13" s="390"/>
      <c r="DR13" s="390"/>
      <c r="DS13" s="390"/>
      <c r="DT13" s="390"/>
      <c r="DU13" s="390"/>
      <c r="DV13" s="390"/>
      <c r="DW13" s="390"/>
      <c r="DX13" s="390"/>
      <c r="DY13" s="390"/>
      <c r="DZ13" s="390"/>
      <c r="EA13" s="390"/>
      <c r="EB13" s="390"/>
      <c r="EC13" s="390"/>
      <c r="ED13" s="390"/>
      <c r="EE13" s="390"/>
      <c r="EF13" s="390"/>
      <c r="EG13" s="390"/>
      <c r="EH13" s="390"/>
      <c r="EI13" s="390"/>
      <c r="EJ13" s="390"/>
      <c r="EK13" s="390"/>
      <c r="EL13" s="390"/>
      <c r="EM13" s="390"/>
      <c r="EN13" s="390"/>
      <c r="EO13" s="390"/>
      <c r="EP13" s="390"/>
      <c r="EQ13" s="390"/>
      <c r="ER13" s="390"/>
      <c r="ES13" s="390"/>
      <c r="ET13" s="390"/>
      <c r="EU13" s="390"/>
      <c r="EV13" s="390"/>
      <c r="EW13" s="390"/>
      <c r="EX13" s="390"/>
      <c r="EY13" s="390"/>
      <c r="EZ13" s="390"/>
      <c r="FA13" s="390"/>
      <c r="FB13" s="390"/>
      <c r="FC13" s="390"/>
      <c r="FD13" s="390"/>
      <c r="FE13" s="390"/>
      <c r="FF13" s="390"/>
      <c r="FG13" s="390"/>
      <c r="FH13" s="390"/>
      <c r="FI13" s="390"/>
      <c r="FJ13" s="390"/>
      <c r="FK13" s="390"/>
      <c r="FL13" s="390"/>
      <c r="FM13" s="390"/>
      <c r="FN13" s="390"/>
      <c r="FO13" s="390"/>
      <c r="FP13" s="390"/>
      <c r="FQ13" s="390"/>
      <c r="FR13" s="390"/>
      <c r="FS13" s="390"/>
      <c r="FT13" s="390"/>
      <c r="FU13" s="390"/>
      <c r="FV13" s="390"/>
      <c r="FW13" s="390"/>
      <c r="FX13" s="390"/>
      <c r="FY13" s="390"/>
      <c r="FZ13" s="390"/>
      <c r="GA13" s="390"/>
      <c r="GB13" s="390"/>
      <c r="GC13" s="390"/>
      <c r="GD13" s="390"/>
      <c r="GE13" s="390"/>
      <c r="GF13" s="390"/>
      <c r="GG13" s="390"/>
      <c r="GH13" s="390"/>
      <c r="GI13" s="390"/>
      <c r="GJ13" s="390"/>
      <c r="GK13" s="390"/>
      <c r="GL13" s="390"/>
      <c r="GM13" s="390"/>
      <c r="GN13" s="390"/>
      <c r="GO13" s="390"/>
      <c r="GP13" s="390"/>
      <c r="GQ13" s="390"/>
      <c r="GR13" s="390"/>
      <c r="GS13" s="390"/>
      <c r="GT13" s="390"/>
      <c r="GU13" s="390"/>
      <c r="GV13" s="390"/>
      <c r="GW13" s="390"/>
      <c r="GX13" s="390"/>
      <c r="GY13" s="390"/>
      <c r="GZ13" s="390"/>
      <c r="HA13" s="390"/>
      <c r="HB13" s="390"/>
      <c r="HC13" s="390"/>
      <c r="HD13" s="390"/>
      <c r="HE13" s="390"/>
      <c r="HF13" s="390"/>
      <c r="HG13" s="390"/>
      <c r="HH13" s="390"/>
      <c r="HI13" s="390"/>
      <c r="HJ13" s="390"/>
      <c r="HK13" s="390"/>
      <c r="HL13" s="390"/>
      <c r="HM13" s="390"/>
      <c r="HN13" s="390"/>
      <c r="HO13" s="390"/>
      <c r="HP13" s="390"/>
      <c r="HQ13" s="390"/>
      <c r="HR13" s="390"/>
      <c r="HS13" s="390"/>
      <c r="HT13" s="390"/>
      <c r="HU13" s="390"/>
      <c r="HV13" s="390"/>
      <c r="HW13" s="390"/>
      <c r="HX13" s="390"/>
      <c r="HY13" s="390"/>
      <c r="HZ13" s="390"/>
      <c r="IA13" s="390"/>
      <c r="IB13" s="390"/>
      <c r="IC13" s="390"/>
      <c r="ID13" s="390"/>
      <c r="IE13" s="390"/>
      <c r="IF13" s="390"/>
      <c r="IG13" s="390"/>
      <c r="IH13" s="390"/>
      <c r="II13" s="390"/>
      <c r="IJ13" s="390"/>
      <c r="IK13" s="390"/>
      <c r="IL13" s="390"/>
      <c r="IM13" s="390"/>
      <c r="IN13" s="390"/>
      <c r="IO13" s="390"/>
      <c r="IP13" s="390"/>
      <c r="IQ13" s="390"/>
      <c r="IR13" s="390"/>
      <c r="IS13" s="390"/>
      <c r="IT13" s="390"/>
      <c r="IU13" s="390"/>
      <c r="IV13" s="390"/>
      <c r="IW13" s="390"/>
    </row>
    <row r="14" spans="1:257" s="391" customFormat="1" ht="21" customHeight="1">
      <c r="A14" s="402" t="s">
        <v>1267</v>
      </c>
      <c r="B14" s="403">
        <v>5</v>
      </c>
      <c r="C14" s="404" t="s">
        <v>1416</v>
      </c>
      <c r="D14" s="405" t="s">
        <v>42</v>
      </c>
      <c r="E14" s="384" t="s">
        <v>1437</v>
      </c>
      <c r="F14" s="384" t="s">
        <v>1418</v>
      </c>
      <c r="G14" s="384" t="s">
        <v>1440</v>
      </c>
      <c r="H14" s="384"/>
      <c r="I14" s="384" t="s">
        <v>1441</v>
      </c>
      <c r="J14" s="384"/>
      <c r="K14" s="406">
        <v>48</v>
      </c>
      <c r="L14" s="384"/>
      <c r="M14" s="384">
        <v>5.8599999999999994</v>
      </c>
      <c r="N14" s="384"/>
      <c r="O14" s="407">
        <v>10.9</v>
      </c>
      <c r="P14" s="407">
        <v>6.8</v>
      </c>
      <c r="Q14" s="384"/>
      <c r="R14" s="384"/>
      <c r="S14" s="384">
        <v>13.9</v>
      </c>
      <c r="T14" s="408">
        <v>0</v>
      </c>
      <c r="U14" s="409"/>
      <c r="V14" s="409"/>
      <c r="W14" s="151">
        <f t="shared" si="0"/>
        <v>-0.49991400000000041</v>
      </c>
      <c r="X14" s="384"/>
      <c r="Y14" s="384"/>
      <c r="Z14" s="384"/>
      <c r="AA14" s="384"/>
      <c r="AB14" s="384"/>
      <c r="AC14" s="384"/>
      <c r="AD14" s="384"/>
      <c r="AE14" s="410"/>
      <c r="AF14" s="389"/>
      <c r="AG14" s="389"/>
      <c r="AH14" s="389"/>
      <c r="AI14" s="389"/>
      <c r="AJ14" s="389"/>
      <c r="AK14" s="390"/>
      <c r="AL14" s="390"/>
      <c r="AM14" s="390"/>
      <c r="AN14" s="390"/>
      <c r="AO14" s="390"/>
      <c r="AP14" s="390"/>
      <c r="AQ14" s="390"/>
      <c r="AR14" s="390"/>
      <c r="AS14" s="390"/>
      <c r="AT14" s="390"/>
      <c r="AU14" s="390"/>
      <c r="AV14" s="390"/>
      <c r="AW14" s="390"/>
      <c r="AX14" s="390"/>
      <c r="AY14" s="390"/>
      <c r="AZ14" s="390"/>
      <c r="BA14" s="390"/>
      <c r="BB14" s="390"/>
      <c r="BC14" s="390"/>
      <c r="BD14" s="390"/>
      <c r="BE14" s="390"/>
      <c r="BF14" s="390"/>
      <c r="BG14" s="390"/>
      <c r="BH14" s="390"/>
      <c r="BI14" s="390"/>
      <c r="BJ14" s="390"/>
      <c r="BK14" s="390"/>
      <c r="BL14" s="390"/>
      <c r="BM14" s="390"/>
      <c r="BN14" s="390"/>
      <c r="BO14" s="390"/>
      <c r="BP14" s="390"/>
      <c r="BQ14" s="390"/>
      <c r="BR14" s="390"/>
      <c r="BS14" s="390"/>
      <c r="BT14" s="390"/>
      <c r="BU14" s="390"/>
      <c r="BV14" s="390"/>
      <c r="BW14" s="390"/>
      <c r="BX14" s="390"/>
      <c r="BY14" s="390"/>
      <c r="BZ14" s="390"/>
      <c r="CA14" s="390"/>
      <c r="CB14" s="390"/>
      <c r="CC14" s="390"/>
      <c r="CD14" s="390"/>
      <c r="CE14" s="390"/>
      <c r="CF14" s="390"/>
      <c r="CG14" s="390"/>
      <c r="CH14" s="390"/>
      <c r="CI14" s="390"/>
      <c r="CJ14" s="390"/>
      <c r="CK14" s="390"/>
      <c r="CL14" s="390"/>
      <c r="CM14" s="390"/>
      <c r="CN14" s="390"/>
      <c r="CO14" s="390"/>
      <c r="CP14" s="390"/>
      <c r="CQ14" s="390"/>
      <c r="CR14" s="390"/>
      <c r="CS14" s="390"/>
      <c r="CT14" s="390"/>
      <c r="CU14" s="390"/>
      <c r="CV14" s="390"/>
      <c r="CW14" s="390"/>
      <c r="CX14" s="390"/>
      <c r="CY14" s="390"/>
      <c r="CZ14" s="390"/>
      <c r="DA14" s="390"/>
      <c r="DB14" s="390"/>
      <c r="DC14" s="390"/>
      <c r="DD14" s="390"/>
      <c r="DE14" s="390"/>
      <c r="DF14" s="390"/>
      <c r="DG14" s="390"/>
      <c r="DH14" s="390"/>
      <c r="DI14" s="390"/>
      <c r="DJ14" s="390"/>
      <c r="DK14" s="390"/>
      <c r="DL14" s="390"/>
      <c r="DM14" s="390"/>
      <c r="DN14" s="390"/>
      <c r="DO14" s="390"/>
      <c r="DP14" s="390"/>
      <c r="DQ14" s="390"/>
      <c r="DR14" s="390"/>
      <c r="DS14" s="390"/>
      <c r="DT14" s="390"/>
      <c r="DU14" s="390"/>
      <c r="DV14" s="390"/>
      <c r="DW14" s="390"/>
      <c r="DX14" s="390"/>
      <c r="DY14" s="390"/>
      <c r="DZ14" s="390"/>
      <c r="EA14" s="390"/>
      <c r="EB14" s="390"/>
      <c r="EC14" s="390"/>
      <c r="ED14" s="390"/>
      <c r="EE14" s="390"/>
      <c r="EF14" s="390"/>
      <c r="EG14" s="390"/>
      <c r="EH14" s="390"/>
      <c r="EI14" s="390"/>
      <c r="EJ14" s="390"/>
      <c r="EK14" s="390"/>
      <c r="EL14" s="390"/>
      <c r="EM14" s="390"/>
      <c r="EN14" s="390"/>
      <c r="EO14" s="390"/>
      <c r="EP14" s="390"/>
      <c r="EQ14" s="390"/>
      <c r="ER14" s="390"/>
      <c r="ES14" s="390"/>
      <c r="ET14" s="390"/>
      <c r="EU14" s="390"/>
      <c r="EV14" s="390"/>
      <c r="EW14" s="390"/>
      <c r="EX14" s="390"/>
      <c r="EY14" s="390"/>
      <c r="EZ14" s="390"/>
      <c r="FA14" s="390"/>
      <c r="FB14" s="390"/>
      <c r="FC14" s="390"/>
      <c r="FD14" s="390"/>
      <c r="FE14" s="390"/>
      <c r="FF14" s="390"/>
      <c r="FG14" s="390"/>
      <c r="FH14" s="390"/>
      <c r="FI14" s="390"/>
      <c r="FJ14" s="390"/>
      <c r="FK14" s="390"/>
      <c r="FL14" s="390"/>
      <c r="FM14" s="390"/>
      <c r="FN14" s="390"/>
      <c r="FO14" s="390"/>
      <c r="FP14" s="390"/>
      <c r="FQ14" s="390"/>
      <c r="FR14" s="390"/>
      <c r="FS14" s="390"/>
      <c r="FT14" s="390"/>
      <c r="FU14" s="390"/>
      <c r="FV14" s="390"/>
      <c r="FW14" s="390"/>
      <c r="FX14" s="390"/>
      <c r="FY14" s="390"/>
      <c r="FZ14" s="390"/>
      <c r="GA14" s="390"/>
      <c r="GB14" s="390"/>
      <c r="GC14" s="390"/>
      <c r="GD14" s="390"/>
      <c r="GE14" s="390"/>
      <c r="GF14" s="390"/>
      <c r="GG14" s="390"/>
      <c r="GH14" s="390"/>
      <c r="GI14" s="390"/>
      <c r="GJ14" s="390"/>
      <c r="GK14" s="390"/>
      <c r="GL14" s="390"/>
      <c r="GM14" s="390"/>
      <c r="GN14" s="390"/>
      <c r="GO14" s="390"/>
      <c r="GP14" s="390"/>
      <c r="GQ14" s="390"/>
      <c r="GR14" s="390"/>
      <c r="GS14" s="390"/>
      <c r="GT14" s="390"/>
      <c r="GU14" s="390"/>
      <c r="GV14" s="390"/>
      <c r="GW14" s="390"/>
      <c r="GX14" s="390"/>
      <c r="GY14" s="390"/>
      <c r="GZ14" s="390"/>
      <c r="HA14" s="390"/>
      <c r="HB14" s="390"/>
      <c r="HC14" s="390"/>
      <c r="HD14" s="390"/>
      <c r="HE14" s="390"/>
      <c r="HF14" s="390"/>
      <c r="HG14" s="390"/>
      <c r="HH14" s="390"/>
      <c r="HI14" s="390"/>
      <c r="HJ14" s="390"/>
      <c r="HK14" s="390"/>
      <c r="HL14" s="390"/>
      <c r="HM14" s="390"/>
      <c r="HN14" s="390"/>
      <c r="HO14" s="390"/>
      <c r="HP14" s="390"/>
      <c r="HQ14" s="390"/>
      <c r="HR14" s="390"/>
      <c r="HS14" s="390"/>
      <c r="HT14" s="390"/>
      <c r="HU14" s="390"/>
      <c r="HV14" s="390"/>
      <c r="HW14" s="390"/>
      <c r="HX14" s="390"/>
      <c r="HY14" s="390"/>
      <c r="HZ14" s="390"/>
      <c r="IA14" s="390"/>
      <c r="IB14" s="390"/>
      <c r="IC14" s="390"/>
      <c r="ID14" s="390"/>
      <c r="IE14" s="390"/>
      <c r="IF14" s="390"/>
      <c r="IG14" s="390"/>
      <c r="IH14" s="390"/>
      <c r="II14" s="390"/>
      <c r="IJ14" s="390"/>
      <c r="IK14" s="390"/>
      <c r="IL14" s="390"/>
      <c r="IM14" s="390"/>
      <c r="IN14" s="390"/>
      <c r="IO14" s="390"/>
      <c r="IP14" s="390"/>
      <c r="IQ14" s="390"/>
      <c r="IR14" s="390"/>
      <c r="IS14" s="390"/>
      <c r="IT14" s="390"/>
      <c r="IU14" s="390"/>
      <c r="IV14" s="390"/>
      <c r="IW14" s="390"/>
    </row>
    <row r="15" spans="1:257" s="391" customFormat="1" ht="21" customHeight="1">
      <c r="A15" s="402" t="s">
        <v>1267</v>
      </c>
      <c r="B15" s="403">
        <v>6</v>
      </c>
      <c r="C15" s="404" t="s">
        <v>1416</v>
      </c>
      <c r="D15" s="405" t="s">
        <v>42</v>
      </c>
      <c r="E15" s="384" t="s">
        <v>1437</v>
      </c>
      <c r="F15" s="384" t="s">
        <v>1418</v>
      </c>
      <c r="G15" s="384" t="s">
        <v>1442</v>
      </c>
      <c r="H15" s="384"/>
      <c r="I15" s="384" t="s">
        <v>1443</v>
      </c>
      <c r="J15" s="384"/>
      <c r="K15" s="406">
        <v>48</v>
      </c>
      <c r="L15" s="384"/>
      <c r="M15" s="384">
        <v>4.01</v>
      </c>
      <c r="N15" s="384"/>
      <c r="O15" s="407">
        <v>4.9000000000000004</v>
      </c>
      <c r="P15" s="407">
        <v>4.9000000000000004</v>
      </c>
      <c r="Q15" s="384"/>
      <c r="R15" s="384"/>
      <c r="S15" s="384">
        <v>9.9</v>
      </c>
      <c r="T15" s="408">
        <v>0</v>
      </c>
      <c r="U15" s="409"/>
      <c r="V15" s="409"/>
      <c r="W15" s="151">
        <f t="shared" si="0"/>
        <v>-0.58884900000000062</v>
      </c>
      <c r="X15" s="384"/>
      <c r="Y15" s="384"/>
      <c r="Z15" s="384"/>
      <c r="AA15" s="384"/>
      <c r="AB15" s="384"/>
      <c r="AC15" s="384"/>
      <c r="AD15" s="384"/>
      <c r="AE15" s="410"/>
      <c r="AF15" s="389"/>
      <c r="AG15" s="389"/>
      <c r="AH15" s="389"/>
      <c r="AI15" s="389"/>
      <c r="AJ15" s="389"/>
      <c r="AK15" s="390"/>
      <c r="AL15" s="390"/>
      <c r="AM15" s="390"/>
      <c r="AN15" s="390"/>
      <c r="AO15" s="390"/>
      <c r="AP15" s="390"/>
      <c r="AQ15" s="390"/>
      <c r="AR15" s="390"/>
      <c r="AS15" s="390"/>
      <c r="AT15" s="390"/>
      <c r="AU15" s="390"/>
      <c r="AV15" s="390"/>
      <c r="AW15" s="390"/>
      <c r="AX15" s="390"/>
      <c r="AY15" s="390"/>
      <c r="AZ15" s="390"/>
      <c r="BA15" s="390"/>
      <c r="BB15" s="390"/>
      <c r="BC15" s="390"/>
      <c r="BD15" s="390"/>
      <c r="BE15" s="390"/>
      <c r="BF15" s="390"/>
      <c r="BG15" s="390"/>
      <c r="BH15" s="390"/>
      <c r="BI15" s="390"/>
      <c r="BJ15" s="390"/>
      <c r="BK15" s="390"/>
      <c r="BL15" s="390"/>
      <c r="BM15" s="390"/>
      <c r="BN15" s="390"/>
      <c r="BO15" s="390"/>
      <c r="BP15" s="390"/>
      <c r="BQ15" s="390"/>
      <c r="BR15" s="390"/>
      <c r="BS15" s="390"/>
      <c r="BT15" s="390"/>
      <c r="BU15" s="390"/>
      <c r="BV15" s="390"/>
      <c r="BW15" s="390"/>
      <c r="BX15" s="390"/>
      <c r="BY15" s="390"/>
      <c r="BZ15" s="390"/>
      <c r="CA15" s="390"/>
      <c r="CB15" s="390"/>
      <c r="CC15" s="390"/>
      <c r="CD15" s="390"/>
      <c r="CE15" s="390"/>
      <c r="CF15" s="390"/>
      <c r="CG15" s="390"/>
      <c r="CH15" s="390"/>
      <c r="CI15" s="390"/>
      <c r="CJ15" s="390"/>
      <c r="CK15" s="390"/>
      <c r="CL15" s="390"/>
      <c r="CM15" s="390"/>
      <c r="CN15" s="390"/>
      <c r="CO15" s="390"/>
      <c r="CP15" s="390"/>
      <c r="CQ15" s="390"/>
      <c r="CR15" s="390"/>
      <c r="CS15" s="390"/>
      <c r="CT15" s="390"/>
      <c r="CU15" s="390"/>
      <c r="CV15" s="390"/>
      <c r="CW15" s="390"/>
      <c r="CX15" s="390"/>
      <c r="CY15" s="390"/>
      <c r="CZ15" s="390"/>
      <c r="DA15" s="390"/>
      <c r="DB15" s="390"/>
      <c r="DC15" s="390"/>
      <c r="DD15" s="390"/>
      <c r="DE15" s="390"/>
      <c r="DF15" s="390"/>
      <c r="DG15" s="390"/>
      <c r="DH15" s="390"/>
      <c r="DI15" s="390"/>
      <c r="DJ15" s="390"/>
      <c r="DK15" s="390"/>
      <c r="DL15" s="390"/>
      <c r="DM15" s="390"/>
      <c r="DN15" s="390"/>
      <c r="DO15" s="390"/>
      <c r="DP15" s="390"/>
      <c r="DQ15" s="390"/>
      <c r="DR15" s="390"/>
      <c r="DS15" s="390"/>
      <c r="DT15" s="390"/>
      <c r="DU15" s="390"/>
      <c r="DV15" s="390"/>
      <c r="DW15" s="390"/>
      <c r="DX15" s="390"/>
      <c r="DY15" s="390"/>
      <c r="DZ15" s="390"/>
      <c r="EA15" s="390"/>
      <c r="EB15" s="390"/>
      <c r="EC15" s="390"/>
      <c r="ED15" s="390"/>
      <c r="EE15" s="390"/>
      <c r="EF15" s="390"/>
      <c r="EG15" s="390"/>
      <c r="EH15" s="390"/>
      <c r="EI15" s="390"/>
      <c r="EJ15" s="390"/>
      <c r="EK15" s="390"/>
      <c r="EL15" s="390"/>
      <c r="EM15" s="390"/>
      <c r="EN15" s="390"/>
      <c r="EO15" s="390"/>
      <c r="EP15" s="390"/>
      <c r="EQ15" s="390"/>
      <c r="ER15" s="390"/>
      <c r="ES15" s="390"/>
      <c r="ET15" s="390"/>
      <c r="EU15" s="390"/>
      <c r="EV15" s="390"/>
      <c r="EW15" s="390"/>
      <c r="EX15" s="390"/>
      <c r="EY15" s="390"/>
      <c r="EZ15" s="390"/>
      <c r="FA15" s="390"/>
      <c r="FB15" s="390"/>
      <c r="FC15" s="390"/>
      <c r="FD15" s="390"/>
      <c r="FE15" s="390"/>
      <c r="FF15" s="390"/>
      <c r="FG15" s="390"/>
      <c r="FH15" s="390"/>
      <c r="FI15" s="390"/>
      <c r="FJ15" s="390"/>
      <c r="FK15" s="390"/>
      <c r="FL15" s="390"/>
      <c r="FM15" s="390"/>
      <c r="FN15" s="390"/>
      <c r="FO15" s="390"/>
      <c r="FP15" s="390"/>
      <c r="FQ15" s="390"/>
      <c r="FR15" s="390"/>
      <c r="FS15" s="390"/>
      <c r="FT15" s="390"/>
      <c r="FU15" s="390"/>
      <c r="FV15" s="390"/>
      <c r="FW15" s="390"/>
      <c r="FX15" s="390"/>
      <c r="FY15" s="390"/>
      <c r="FZ15" s="390"/>
      <c r="GA15" s="390"/>
      <c r="GB15" s="390"/>
      <c r="GC15" s="390"/>
      <c r="GD15" s="390"/>
      <c r="GE15" s="390"/>
      <c r="GF15" s="390"/>
      <c r="GG15" s="390"/>
      <c r="GH15" s="390"/>
      <c r="GI15" s="390"/>
      <c r="GJ15" s="390"/>
      <c r="GK15" s="390"/>
      <c r="GL15" s="390"/>
      <c r="GM15" s="390"/>
      <c r="GN15" s="390"/>
      <c r="GO15" s="390"/>
      <c r="GP15" s="390"/>
      <c r="GQ15" s="390"/>
      <c r="GR15" s="390"/>
      <c r="GS15" s="390"/>
      <c r="GT15" s="390"/>
      <c r="GU15" s="390"/>
      <c r="GV15" s="390"/>
      <c r="GW15" s="390"/>
      <c r="GX15" s="390"/>
      <c r="GY15" s="390"/>
      <c r="GZ15" s="390"/>
      <c r="HA15" s="390"/>
      <c r="HB15" s="390"/>
      <c r="HC15" s="390"/>
      <c r="HD15" s="390"/>
      <c r="HE15" s="390"/>
      <c r="HF15" s="390"/>
      <c r="HG15" s="390"/>
      <c r="HH15" s="390"/>
      <c r="HI15" s="390"/>
      <c r="HJ15" s="390"/>
      <c r="HK15" s="390"/>
      <c r="HL15" s="390"/>
      <c r="HM15" s="390"/>
      <c r="HN15" s="390"/>
      <c r="HO15" s="390"/>
      <c r="HP15" s="390"/>
      <c r="HQ15" s="390"/>
      <c r="HR15" s="390"/>
      <c r="HS15" s="390"/>
      <c r="HT15" s="390"/>
      <c r="HU15" s="390"/>
      <c r="HV15" s="390"/>
      <c r="HW15" s="390"/>
      <c r="HX15" s="390"/>
      <c r="HY15" s="390"/>
      <c r="HZ15" s="390"/>
      <c r="IA15" s="390"/>
      <c r="IB15" s="390"/>
      <c r="IC15" s="390"/>
      <c r="ID15" s="390"/>
      <c r="IE15" s="390"/>
      <c r="IF15" s="390"/>
      <c r="IG15" s="390"/>
      <c r="IH15" s="390"/>
      <c r="II15" s="390"/>
      <c r="IJ15" s="390"/>
      <c r="IK15" s="390"/>
      <c r="IL15" s="390"/>
      <c r="IM15" s="390"/>
      <c r="IN15" s="390"/>
      <c r="IO15" s="390"/>
      <c r="IP15" s="390"/>
      <c r="IQ15" s="390"/>
      <c r="IR15" s="390"/>
      <c r="IS15" s="390"/>
      <c r="IT15" s="390"/>
      <c r="IU15" s="390"/>
      <c r="IV15" s="390"/>
      <c r="IW15" s="390"/>
    </row>
    <row r="16" spans="1:257" s="418" customFormat="1" ht="33.75">
      <c r="A16" s="411" t="s">
        <v>1444</v>
      </c>
      <c r="B16" s="412" t="s">
        <v>1445</v>
      </c>
      <c r="C16" s="413" t="s">
        <v>1446</v>
      </c>
      <c r="D16" s="414" t="s">
        <v>42</v>
      </c>
      <c r="E16" s="413" t="s">
        <v>1447</v>
      </c>
      <c r="F16" s="413" t="s">
        <v>1418</v>
      </c>
      <c r="G16" s="413" t="s">
        <v>1448</v>
      </c>
      <c r="H16" s="413"/>
      <c r="I16" s="413" t="s">
        <v>1449</v>
      </c>
      <c r="J16" s="413"/>
      <c r="K16" s="406" t="s">
        <v>1450</v>
      </c>
      <c r="L16" s="413"/>
      <c r="M16" s="413">
        <v>5.1099999999999994</v>
      </c>
      <c r="N16" s="413"/>
      <c r="O16" s="413">
        <v>5.9</v>
      </c>
      <c r="P16" s="413">
        <v>4.9000000000000004</v>
      </c>
      <c r="Q16" s="413"/>
      <c r="R16" s="413"/>
      <c r="S16" s="413">
        <v>7</v>
      </c>
      <c r="T16" s="413">
        <v>10.125</v>
      </c>
      <c r="U16" s="409"/>
      <c r="V16" s="409"/>
      <c r="W16" s="151">
        <f t="shared" si="0"/>
        <v>0.59376099999999887</v>
      </c>
      <c r="X16" s="413"/>
      <c r="Y16" s="413"/>
      <c r="Z16" s="413"/>
      <c r="AA16" s="413"/>
      <c r="AB16" s="413"/>
      <c r="AC16" s="413"/>
      <c r="AD16" s="413"/>
      <c r="AE16" s="415"/>
      <c r="AF16" s="416"/>
      <c r="AG16" s="416"/>
      <c r="AH16" s="416"/>
      <c r="AI16" s="416"/>
      <c r="AJ16" s="416"/>
      <c r="AK16" s="417"/>
      <c r="AL16" s="417"/>
      <c r="AM16" s="417"/>
      <c r="AN16" s="417"/>
      <c r="AO16" s="417"/>
      <c r="AP16" s="417"/>
      <c r="AQ16" s="417"/>
      <c r="AR16" s="417"/>
      <c r="AS16" s="417"/>
      <c r="AT16" s="417"/>
      <c r="AU16" s="417"/>
      <c r="AV16" s="417"/>
      <c r="AW16" s="417"/>
      <c r="AX16" s="417"/>
      <c r="AY16" s="417"/>
      <c r="AZ16" s="417"/>
      <c r="BA16" s="417"/>
      <c r="BB16" s="417"/>
      <c r="BC16" s="417"/>
      <c r="BD16" s="417"/>
      <c r="BE16" s="417"/>
      <c r="BF16" s="417"/>
      <c r="BG16" s="417"/>
      <c r="BH16" s="417"/>
      <c r="BI16" s="417"/>
      <c r="BJ16" s="417"/>
      <c r="BK16" s="417"/>
      <c r="BL16" s="417"/>
      <c r="BM16" s="417"/>
      <c r="BN16" s="417"/>
      <c r="BO16" s="417"/>
      <c r="BP16" s="417"/>
      <c r="BQ16" s="417"/>
      <c r="BR16" s="417"/>
      <c r="BS16" s="417"/>
      <c r="BT16" s="417"/>
      <c r="BU16" s="417"/>
      <c r="BV16" s="417"/>
      <c r="BW16" s="417"/>
      <c r="BX16" s="417"/>
      <c r="BY16" s="417"/>
      <c r="BZ16" s="417"/>
      <c r="CA16" s="417"/>
      <c r="CB16" s="417"/>
      <c r="CC16" s="417"/>
      <c r="CD16" s="417"/>
      <c r="CE16" s="417"/>
      <c r="CF16" s="417"/>
      <c r="CG16" s="417"/>
      <c r="CH16" s="417"/>
      <c r="CI16" s="417"/>
      <c r="CJ16" s="417"/>
      <c r="CK16" s="417"/>
      <c r="CL16" s="417"/>
      <c r="CM16" s="417"/>
      <c r="CN16" s="417"/>
      <c r="CO16" s="417"/>
      <c r="CP16" s="417"/>
      <c r="CQ16" s="417"/>
      <c r="CR16" s="417"/>
      <c r="CS16" s="417"/>
      <c r="CT16" s="417"/>
      <c r="CU16" s="417"/>
      <c r="CV16" s="417"/>
      <c r="CW16" s="417"/>
      <c r="CX16" s="417"/>
      <c r="CY16" s="417"/>
      <c r="CZ16" s="417"/>
      <c r="DA16" s="417"/>
      <c r="DB16" s="417"/>
      <c r="DC16" s="417"/>
      <c r="DD16" s="417"/>
      <c r="DE16" s="417"/>
      <c r="DF16" s="417"/>
      <c r="DG16" s="417"/>
      <c r="DH16" s="417"/>
      <c r="DI16" s="417"/>
      <c r="DJ16" s="417"/>
      <c r="DK16" s="417"/>
      <c r="DL16" s="417"/>
      <c r="DM16" s="417"/>
      <c r="DN16" s="417"/>
      <c r="DO16" s="417"/>
      <c r="DP16" s="417"/>
      <c r="DQ16" s="417"/>
      <c r="DR16" s="417"/>
      <c r="DS16" s="417"/>
      <c r="DT16" s="417"/>
      <c r="DU16" s="417"/>
      <c r="DV16" s="417"/>
      <c r="DW16" s="417"/>
      <c r="DX16" s="417"/>
      <c r="DY16" s="417"/>
      <c r="DZ16" s="417"/>
      <c r="EA16" s="417"/>
      <c r="EB16" s="417"/>
      <c r="EC16" s="417"/>
      <c r="ED16" s="417"/>
      <c r="EE16" s="417"/>
      <c r="EF16" s="417"/>
      <c r="EG16" s="417"/>
      <c r="EH16" s="417"/>
      <c r="EI16" s="417"/>
      <c r="EJ16" s="417"/>
      <c r="EK16" s="417"/>
      <c r="EL16" s="417"/>
      <c r="EM16" s="417"/>
      <c r="EN16" s="417"/>
      <c r="EO16" s="417"/>
      <c r="EP16" s="417"/>
      <c r="EQ16" s="417"/>
      <c r="ER16" s="417"/>
      <c r="ES16" s="417"/>
      <c r="ET16" s="417"/>
      <c r="EU16" s="417"/>
      <c r="EV16" s="417"/>
      <c r="EW16" s="417"/>
      <c r="EX16" s="417"/>
      <c r="EY16" s="417"/>
      <c r="EZ16" s="417"/>
      <c r="FA16" s="417"/>
      <c r="FB16" s="417"/>
      <c r="FC16" s="417"/>
      <c r="FD16" s="417"/>
      <c r="FE16" s="417"/>
      <c r="FF16" s="417"/>
      <c r="FG16" s="417"/>
      <c r="FH16" s="417"/>
      <c r="FI16" s="417"/>
      <c r="FJ16" s="417"/>
      <c r="FK16" s="417"/>
      <c r="FL16" s="417"/>
      <c r="FM16" s="417"/>
      <c r="FN16" s="417"/>
      <c r="FO16" s="417"/>
      <c r="FP16" s="417"/>
      <c r="FQ16" s="417"/>
      <c r="FR16" s="417"/>
      <c r="FS16" s="417"/>
      <c r="FT16" s="417"/>
      <c r="FU16" s="417"/>
      <c r="FV16" s="417"/>
      <c r="FW16" s="417"/>
      <c r="FX16" s="417"/>
      <c r="FY16" s="417"/>
      <c r="FZ16" s="417"/>
      <c r="GA16" s="417"/>
      <c r="GB16" s="417"/>
      <c r="GC16" s="417"/>
      <c r="GD16" s="417"/>
      <c r="GE16" s="417"/>
      <c r="GF16" s="417"/>
      <c r="GG16" s="417"/>
      <c r="GH16" s="417"/>
      <c r="GI16" s="417"/>
      <c r="GJ16" s="417"/>
      <c r="GK16" s="417"/>
      <c r="GL16" s="417"/>
      <c r="GM16" s="417"/>
      <c r="GN16" s="417"/>
      <c r="GO16" s="417"/>
      <c r="GP16" s="417"/>
      <c r="GQ16" s="417"/>
      <c r="GR16" s="417"/>
      <c r="GS16" s="417"/>
      <c r="GT16" s="417"/>
      <c r="GU16" s="417"/>
      <c r="GV16" s="417"/>
      <c r="GW16" s="417"/>
      <c r="GX16" s="417"/>
      <c r="GY16" s="417"/>
      <c r="GZ16" s="417"/>
      <c r="HA16" s="417"/>
      <c r="HB16" s="417"/>
      <c r="HC16" s="417"/>
      <c r="HD16" s="417"/>
      <c r="HE16" s="417"/>
      <c r="HF16" s="417"/>
      <c r="HG16" s="417"/>
      <c r="HH16" s="417"/>
      <c r="HI16" s="417"/>
      <c r="HJ16" s="417"/>
      <c r="HK16" s="417"/>
      <c r="HL16" s="417"/>
      <c r="HM16" s="417"/>
      <c r="HN16" s="417"/>
      <c r="HO16" s="417"/>
      <c r="HP16" s="417"/>
      <c r="HQ16" s="417"/>
      <c r="HR16" s="417"/>
      <c r="HS16" s="417"/>
      <c r="HT16" s="417"/>
      <c r="HU16" s="417"/>
      <c r="HV16" s="417"/>
      <c r="HW16" s="417"/>
      <c r="HX16" s="417"/>
      <c r="HY16" s="417"/>
      <c r="HZ16" s="417"/>
      <c r="IA16" s="417"/>
      <c r="IB16" s="417"/>
      <c r="IC16" s="417"/>
      <c r="ID16" s="417"/>
      <c r="IE16" s="417"/>
      <c r="IF16" s="417"/>
      <c r="IG16" s="417"/>
      <c r="IH16" s="417"/>
      <c r="II16" s="417"/>
      <c r="IJ16" s="417"/>
      <c r="IK16" s="417"/>
      <c r="IL16" s="417"/>
      <c r="IM16" s="417"/>
      <c r="IN16" s="417"/>
      <c r="IO16" s="417"/>
      <c r="IP16" s="417"/>
      <c r="IQ16" s="417"/>
      <c r="IR16" s="417"/>
      <c r="IS16" s="417"/>
      <c r="IT16" s="417"/>
      <c r="IU16" s="417"/>
      <c r="IV16" s="417"/>
      <c r="IW16" s="417"/>
    </row>
    <row r="17" spans="1:257" s="418" customFormat="1" ht="33.75">
      <c r="A17" s="411" t="s">
        <v>1444</v>
      </c>
      <c r="B17" s="412" t="s">
        <v>1445</v>
      </c>
      <c r="C17" s="413" t="s">
        <v>1446</v>
      </c>
      <c r="D17" s="414" t="s">
        <v>42</v>
      </c>
      <c r="E17" s="413" t="s">
        <v>1437</v>
      </c>
      <c r="F17" s="413" t="s">
        <v>1418</v>
      </c>
      <c r="G17" s="413" t="s">
        <v>1451</v>
      </c>
      <c r="H17" s="413"/>
      <c r="I17" s="413" t="s">
        <v>1452</v>
      </c>
      <c r="J17" s="413"/>
      <c r="K17" s="406" t="s">
        <v>1450</v>
      </c>
      <c r="L17" s="413"/>
      <c r="M17" s="413">
        <v>8.1</v>
      </c>
      <c r="N17" s="413"/>
      <c r="O17" s="413">
        <v>9.9</v>
      </c>
      <c r="P17" s="413">
        <v>7.8</v>
      </c>
      <c r="Q17" s="413"/>
      <c r="R17" s="413"/>
      <c r="S17" s="413">
        <v>0</v>
      </c>
      <c r="T17" s="413">
        <v>15</v>
      </c>
      <c r="U17" s="409"/>
      <c r="V17" s="409"/>
      <c r="W17" s="151">
        <f t="shared" si="0"/>
        <v>0.90830999999999928</v>
      </c>
      <c r="X17" s="413"/>
      <c r="Y17" s="413"/>
      <c r="Z17" s="413"/>
      <c r="AA17" s="413"/>
      <c r="AB17" s="413"/>
      <c r="AC17" s="413"/>
      <c r="AD17" s="413"/>
      <c r="AE17" s="415"/>
      <c r="AF17" s="416"/>
      <c r="AG17" s="416"/>
      <c r="AH17" s="416"/>
      <c r="AI17" s="416"/>
      <c r="AJ17" s="416"/>
      <c r="AK17" s="417"/>
      <c r="AL17" s="417"/>
      <c r="AM17" s="417"/>
      <c r="AN17" s="417"/>
      <c r="AO17" s="417"/>
      <c r="AP17" s="417"/>
      <c r="AQ17" s="417"/>
      <c r="AR17" s="417"/>
      <c r="AS17" s="417"/>
      <c r="AT17" s="417"/>
      <c r="AU17" s="417"/>
      <c r="AV17" s="417"/>
      <c r="AW17" s="417"/>
      <c r="AX17" s="417"/>
      <c r="AY17" s="417"/>
      <c r="AZ17" s="417"/>
      <c r="BA17" s="417"/>
      <c r="BB17" s="417"/>
      <c r="BC17" s="417"/>
      <c r="BD17" s="417"/>
      <c r="BE17" s="417"/>
      <c r="BF17" s="417"/>
      <c r="BG17" s="417"/>
      <c r="BH17" s="417"/>
      <c r="BI17" s="417"/>
      <c r="BJ17" s="417"/>
      <c r="BK17" s="417"/>
      <c r="BL17" s="417"/>
      <c r="BM17" s="417"/>
      <c r="BN17" s="417"/>
      <c r="BO17" s="417"/>
      <c r="BP17" s="417"/>
      <c r="BQ17" s="417"/>
      <c r="BR17" s="417"/>
      <c r="BS17" s="417"/>
      <c r="BT17" s="417"/>
      <c r="BU17" s="417"/>
      <c r="BV17" s="417"/>
      <c r="BW17" s="417"/>
      <c r="BX17" s="417"/>
      <c r="BY17" s="417"/>
      <c r="BZ17" s="417"/>
      <c r="CA17" s="417"/>
      <c r="CB17" s="417"/>
      <c r="CC17" s="417"/>
      <c r="CD17" s="417"/>
      <c r="CE17" s="417"/>
      <c r="CF17" s="417"/>
      <c r="CG17" s="417"/>
      <c r="CH17" s="417"/>
      <c r="CI17" s="417"/>
      <c r="CJ17" s="417"/>
      <c r="CK17" s="417"/>
      <c r="CL17" s="417"/>
      <c r="CM17" s="417"/>
      <c r="CN17" s="417"/>
      <c r="CO17" s="417"/>
      <c r="CP17" s="417"/>
      <c r="CQ17" s="417"/>
      <c r="CR17" s="417"/>
      <c r="CS17" s="417"/>
      <c r="CT17" s="417"/>
      <c r="CU17" s="417"/>
      <c r="CV17" s="417"/>
      <c r="CW17" s="417"/>
      <c r="CX17" s="417"/>
      <c r="CY17" s="417"/>
      <c r="CZ17" s="417"/>
      <c r="DA17" s="417"/>
      <c r="DB17" s="417"/>
      <c r="DC17" s="417"/>
      <c r="DD17" s="417"/>
      <c r="DE17" s="417"/>
      <c r="DF17" s="417"/>
      <c r="DG17" s="417"/>
      <c r="DH17" s="417"/>
      <c r="DI17" s="417"/>
      <c r="DJ17" s="417"/>
      <c r="DK17" s="417"/>
      <c r="DL17" s="417"/>
      <c r="DM17" s="417"/>
      <c r="DN17" s="417"/>
      <c r="DO17" s="417"/>
      <c r="DP17" s="417"/>
      <c r="DQ17" s="417"/>
      <c r="DR17" s="417"/>
      <c r="DS17" s="417"/>
      <c r="DT17" s="417"/>
      <c r="DU17" s="417"/>
      <c r="DV17" s="417"/>
      <c r="DW17" s="417"/>
      <c r="DX17" s="417"/>
      <c r="DY17" s="417"/>
      <c r="DZ17" s="417"/>
      <c r="EA17" s="417"/>
      <c r="EB17" s="417"/>
      <c r="EC17" s="417"/>
      <c r="ED17" s="417"/>
      <c r="EE17" s="417"/>
      <c r="EF17" s="417"/>
      <c r="EG17" s="417"/>
      <c r="EH17" s="417"/>
      <c r="EI17" s="417"/>
      <c r="EJ17" s="417"/>
      <c r="EK17" s="417"/>
      <c r="EL17" s="417"/>
      <c r="EM17" s="417"/>
      <c r="EN17" s="417"/>
      <c r="EO17" s="417"/>
      <c r="EP17" s="417"/>
      <c r="EQ17" s="417"/>
      <c r="ER17" s="417"/>
      <c r="ES17" s="417"/>
      <c r="ET17" s="417"/>
      <c r="EU17" s="417"/>
      <c r="EV17" s="417"/>
      <c r="EW17" s="417"/>
      <c r="EX17" s="417"/>
      <c r="EY17" s="417"/>
      <c r="EZ17" s="417"/>
      <c r="FA17" s="417"/>
      <c r="FB17" s="417"/>
      <c r="FC17" s="417"/>
      <c r="FD17" s="417"/>
      <c r="FE17" s="417"/>
      <c r="FF17" s="417"/>
      <c r="FG17" s="417"/>
      <c r="FH17" s="417"/>
      <c r="FI17" s="417"/>
      <c r="FJ17" s="417"/>
      <c r="FK17" s="417"/>
      <c r="FL17" s="417"/>
      <c r="FM17" s="417"/>
      <c r="FN17" s="417"/>
      <c r="FO17" s="417"/>
      <c r="FP17" s="417"/>
      <c r="FQ17" s="417"/>
      <c r="FR17" s="417"/>
      <c r="FS17" s="417"/>
      <c r="FT17" s="417"/>
      <c r="FU17" s="417"/>
      <c r="FV17" s="417"/>
      <c r="FW17" s="417"/>
      <c r="FX17" s="417"/>
      <c r="FY17" s="417"/>
      <c r="FZ17" s="417"/>
      <c r="GA17" s="417"/>
      <c r="GB17" s="417"/>
      <c r="GC17" s="417"/>
      <c r="GD17" s="417"/>
      <c r="GE17" s="417"/>
      <c r="GF17" s="417"/>
      <c r="GG17" s="417"/>
      <c r="GH17" s="417"/>
      <c r="GI17" s="417"/>
      <c r="GJ17" s="417"/>
      <c r="GK17" s="417"/>
      <c r="GL17" s="417"/>
      <c r="GM17" s="417"/>
      <c r="GN17" s="417"/>
      <c r="GO17" s="417"/>
      <c r="GP17" s="417"/>
      <c r="GQ17" s="417"/>
      <c r="GR17" s="417"/>
      <c r="GS17" s="417"/>
      <c r="GT17" s="417"/>
      <c r="GU17" s="417"/>
      <c r="GV17" s="417"/>
      <c r="GW17" s="417"/>
      <c r="GX17" s="417"/>
      <c r="GY17" s="417"/>
      <c r="GZ17" s="417"/>
      <c r="HA17" s="417"/>
      <c r="HB17" s="417"/>
      <c r="HC17" s="417"/>
      <c r="HD17" s="417"/>
      <c r="HE17" s="417"/>
      <c r="HF17" s="417"/>
      <c r="HG17" s="417"/>
      <c r="HH17" s="417"/>
      <c r="HI17" s="417"/>
      <c r="HJ17" s="417"/>
      <c r="HK17" s="417"/>
      <c r="HL17" s="417"/>
      <c r="HM17" s="417"/>
      <c r="HN17" s="417"/>
      <c r="HO17" s="417"/>
      <c r="HP17" s="417"/>
      <c r="HQ17" s="417"/>
      <c r="HR17" s="417"/>
      <c r="HS17" s="417"/>
      <c r="HT17" s="417"/>
      <c r="HU17" s="417"/>
      <c r="HV17" s="417"/>
      <c r="HW17" s="417"/>
      <c r="HX17" s="417"/>
      <c r="HY17" s="417"/>
      <c r="HZ17" s="417"/>
      <c r="IA17" s="417"/>
      <c r="IB17" s="417"/>
      <c r="IC17" s="417"/>
      <c r="ID17" s="417"/>
      <c r="IE17" s="417"/>
      <c r="IF17" s="417"/>
      <c r="IG17" s="417"/>
      <c r="IH17" s="417"/>
      <c r="II17" s="417"/>
      <c r="IJ17" s="417"/>
      <c r="IK17" s="417"/>
      <c r="IL17" s="417"/>
      <c r="IM17" s="417"/>
      <c r="IN17" s="417"/>
      <c r="IO17" s="417"/>
      <c r="IP17" s="417"/>
      <c r="IQ17" s="417"/>
      <c r="IR17" s="417"/>
      <c r="IS17" s="417"/>
      <c r="IT17" s="417"/>
      <c r="IU17" s="417"/>
      <c r="IV17" s="417"/>
      <c r="IW17" s="417"/>
    </row>
    <row r="18" spans="1:257" s="418" customFormat="1" ht="33.75">
      <c r="A18" s="411" t="s">
        <v>1444</v>
      </c>
      <c r="B18" s="412" t="s">
        <v>1445</v>
      </c>
      <c r="C18" s="413" t="s">
        <v>1446</v>
      </c>
      <c r="D18" s="414" t="s">
        <v>42</v>
      </c>
      <c r="E18" s="413" t="s">
        <v>1437</v>
      </c>
      <c r="F18" s="413" t="s">
        <v>1418</v>
      </c>
      <c r="G18" s="413" t="s">
        <v>1453</v>
      </c>
      <c r="H18" s="413"/>
      <c r="I18" s="413" t="s">
        <v>1454</v>
      </c>
      <c r="J18" s="413"/>
      <c r="K18" s="406" t="s">
        <v>1455</v>
      </c>
      <c r="L18" s="413"/>
      <c r="M18" s="413">
        <v>7.4399999999999995</v>
      </c>
      <c r="N18" s="413"/>
      <c r="O18" s="413">
        <v>8.9</v>
      </c>
      <c r="P18" s="413">
        <v>6.8</v>
      </c>
      <c r="Q18" s="413"/>
      <c r="R18" s="413"/>
      <c r="S18" s="413">
        <v>9.9</v>
      </c>
      <c r="T18" s="413">
        <v>13.625</v>
      </c>
      <c r="U18" s="409"/>
      <c r="V18" s="409"/>
      <c r="W18" s="151">
        <f t="shared" si="0"/>
        <v>1.1987439999999996</v>
      </c>
      <c r="X18" s="413"/>
      <c r="Y18" s="413"/>
      <c r="Z18" s="413"/>
      <c r="AA18" s="413"/>
      <c r="AB18" s="413"/>
      <c r="AC18" s="413"/>
      <c r="AD18" s="413"/>
      <c r="AE18" s="415"/>
      <c r="AF18" s="416"/>
      <c r="AG18" s="416"/>
      <c r="AH18" s="416"/>
      <c r="AI18" s="416"/>
      <c r="AJ18" s="416"/>
      <c r="AK18" s="417"/>
      <c r="AL18" s="417"/>
      <c r="AM18" s="417"/>
      <c r="AN18" s="417"/>
      <c r="AO18" s="417"/>
      <c r="AP18" s="417"/>
      <c r="AQ18" s="417"/>
      <c r="AR18" s="417"/>
      <c r="AS18" s="417"/>
      <c r="AT18" s="417"/>
      <c r="AU18" s="417"/>
      <c r="AV18" s="417"/>
      <c r="AW18" s="417"/>
      <c r="AX18" s="417"/>
      <c r="AY18" s="417"/>
      <c r="AZ18" s="417"/>
      <c r="BA18" s="417"/>
      <c r="BB18" s="417"/>
      <c r="BC18" s="417"/>
      <c r="BD18" s="417"/>
      <c r="BE18" s="417"/>
      <c r="BF18" s="417"/>
      <c r="BG18" s="417"/>
      <c r="BH18" s="417"/>
      <c r="BI18" s="417"/>
      <c r="BJ18" s="417"/>
      <c r="BK18" s="417"/>
      <c r="BL18" s="417"/>
      <c r="BM18" s="417"/>
      <c r="BN18" s="417"/>
      <c r="BO18" s="417"/>
      <c r="BP18" s="417"/>
      <c r="BQ18" s="417"/>
      <c r="BR18" s="417"/>
      <c r="BS18" s="417"/>
      <c r="BT18" s="417"/>
      <c r="BU18" s="417"/>
      <c r="BV18" s="417"/>
      <c r="BW18" s="417"/>
      <c r="BX18" s="417"/>
      <c r="BY18" s="417"/>
      <c r="BZ18" s="417"/>
      <c r="CA18" s="417"/>
      <c r="CB18" s="417"/>
      <c r="CC18" s="417"/>
      <c r="CD18" s="417"/>
      <c r="CE18" s="417"/>
      <c r="CF18" s="417"/>
      <c r="CG18" s="417"/>
      <c r="CH18" s="417"/>
      <c r="CI18" s="417"/>
      <c r="CJ18" s="417"/>
      <c r="CK18" s="417"/>
      <c r="CL18" s="417"/>
      <c r="CM18" s="417"/>
      <c r="CN18" s="417"/>
      <c r="CO18" s="417"/>
      <c r="CP18" s="417"/>
      <c r="CQ18" s="417"/>
      <c r="CR18" s="417"/>
      <c r="CS18" s="417"/>
      <c r="CT18" s="417"/>
      <c r="CU18" s="417"/>
      <c r="CV18" s="417"/>
      <c r="CW18" s="417"/>
      <c r="CX18" s="417"/>
      <c r="CY18" s="417"/>
      <c r="CZ18" s="417"/>
      <c r="DA18" s="417"/>
      <c r="DB18" s="417"/>
      <c r="DC18" s="417"/>
      <c r="DD18" s="417"/>
      <c r="DE18" s="417"/>
      <c r="DF18" s="417"/>
      <c r="DG18" s="417"/>
      <c r="DH18" s="417"/>
      <c r="DI18" s="417"/>
      <c r="DJ18" s="417"/>
      <c r="DK18" s="417"/>
      <c r="DL18" s="417"/>
      <c r="DM18" s="417"/>
      <c r="DN18" s="417"/>
      <c r="DO18" s="417"/>
      <c r="DP18" s="417"/>
      <c r="DQ18" s="417"/>
      <c r="DR18" s="417"/>
      <c r="DS18" s="417"/>
      <c r="DT18" s="417"/>
      <c r="DU18" s="417"/>
      <c r="DV18" s="417"/>
      <c r="DW18" s="417"/>
      <c r="DX18" s="417"/>
      <c r="DY18" s="417"/>
      <c r="DZ18" s="417"/>
      <c r="EA18" s="417"/>
      <c r="EB18" s="417"/>
      <c r="EC18" s="417"/>
      <c r="ED18" s="417"/>
      <c r="EE18" s="417"/>
      <c r="EF18" s="417"/>
      <c r="EG18" s="417"/>
      <c r="EH18" s="417"/>
      <c r="EI18" s="417"/>
      <c r="EJ18" s="417"/>
      <c r="EK18" s="417"/>
      <c r="EL18" s="417"/>
      <c r="EM18" s="417"/>
      <c r="EN18" s="417"/>
      <c r="EO18" s="417"/>
      <c r="EP18" s="417"/>
      <c r="EQ18" s="417"/>
      <c r="ER18" s="417"/>
      <c r="ES18" s="417"/>
      <c r="ET18" s="417"/>
      <c r="EU18" s="417"/>
      <c r="EV18" s="417"/>
      <c r="EW18" s="417"/>
      <c r="EX18" s="417"/>
      <c r="EY18" s="417"/>
      <c r="EZ18" s="417"/>
      <c r="FA18" s="417"/>
      <c r="FB18" s="417"/>
      <c r="FC18" s="417"/>
      <c r="FD18" s="417"/>
      <c r="FE18" s="417"/>
      <c r="FF18" s="417"/>
      <c r="FG18" s="417"/>
      <c r="FH18" s="417"/>
      <c r="FI18" s="417"/>
      <c r="FJ18" s="417"/>
      <c r="FK18" s="417"/>
      <c r="FL18" s="417"/>
      <c r="FM18" s="417"/>
      <c r="FN18" s="417"/>
      <c r="FO18" s="417"/>
      <c r="FP18" s="417"/>
      <c r="FQ18" s="417"/>
      <c r="FR18" s="417"/>
      <c r="FS18" s="417"/>
      <c r="FT18" s="417"/>
      <c r="FU18" s="417"/>
      <c r="FV18" s="417"/>
      <c r="FW18" s="417"/>
      <c r="FX18" s="417"/>
      <c r="FY18" s="417"/>
      <c r="FZ18" s="417"/>
      <c r="GA18" s="417"/>
      <c r="GB18" s="417"/>
      <c r="GC18" s="417"/>
      <c r="GD18" s="417"/>
      <c r="GE18" s="417"/>
      <c r="GF18" s="417"/>
      <c r="GG18" s="417"/>
      <c r="GH18" s="417"/>
      <c r="GI18" s="417"/>
      <c r="GJ18" s="417"/>
      <c r="GK18" s="417"/>
      <c r="GL18" s="417"/>
      <c r="GM18" s="417"/>
      <c r="GN18" s="417"/>
      <c r="GO18" s="417"/>
      <c r="GP18" s="417"/>
      <c r="GQ18" s="417"/>
      <c r="GR18" s="417"/>
      <c r="GS18" s="417"/>
      <c r="GT18" s="417"/>
      <c r="GU18" s="417"/>
      <c r="GV18" s="417"/>
      <c r="GW18" s="417"/>
      <c r="GX18" s="417"/>
      <c r="GY18" s="417"/>
      <c r="GZ18" s="417"/>
      <c r="HA18" s="417"/>
      <c r="HB18" s="417"/>
      <c r="HC18" s="417"/>
      <c r="HD18" s="417"/>
      <c r="HE18" s="417"/>
      <c r="HF18" s="417"/>
      <c r="HG18" s="417"/>
      <c r="HH18" s="417"/>
      <c r="HI18" s="417"/>
      <c r="HJ18" s="417"/>
      <c r="HK18" s="417"/>
      <c r="HL18" s="417"/>
      <c r="HM18" s="417"/>
      <c r="HN18" s="417"/>
      <c r="HO18" s="417"/>
      <c r="HP18" s="417"/>
      <c r="HQ18" s="417"/>
      <c r="HR18" s="417"/>
      <c r="HS18" s="417"/>
      <c r="HT18" s="417"/>
      <c r="HU18" s="417"/>
      <c r="HV18" s="417"/>
      <c r="HW18" s="417"/>
      <c r="HX18" s="417"/>
      <c r="HY18" s="417"/>
      <c r="HZ18" s="417"/>
      <c r="IA18" s="417"/>
      <c r="IB18" s="417"/>
      <c r="IC18" s="417"/>
      <c r="ID18" s="417"/>
      <c r="IE18" s="417"/>
      <c r="IF18" s="417"/>
      <c r="IG18" s="417"/>
      <c r="IH18" s="417"/>
      <c r="II18" s="417"/>
      <c r="IJ18" s="417"/>
      <c r="IK18" s="417"/>
      <c r="IL18" s="417"/>
      <c r="IM18" s="417"/>
      <c r="IN18" s="417"/>
      <c r="IO18" s="417"/>
      <c r="IP18" s="417"/>
      <c r="IQ18" s="417"/>
      <c r="IR18" s="417"/>
      <c r="IS18" s="417"/>
      <c r="IT18" s="417"/>
      <c r="IU18" s="417"/>
      <c r="IV18" s="417"/>
      <c r="IW18" s="417"/>
    </row>
    <row r="19" spans="1:257" s="418" customFormat="1" ht="33.75">
      <c r="A19" s="411" t="s">
        <v>1444</v>
      </c>
      <c r="B19" s="412" t="s">
        <v>1445</v>
      </c>
      <c r="C19" s="413" t="s">
        <v>1446</v>
      </c>
      <c r="D19" s="414" t="s">
        <v>42</v>
      </c>
      <c r="E19" s="413" t="s">
        <v>1437</v>
      </c>
      <c r="F19" s="413" t="s">
        <v>1418</v>
      </c>
      <c r="G19" s="413" t="s">
        <v>1456</v>
      </c>
      <c r="H19" s="413"/>
      <c r="I19" s="413" t="s">
        <v>1457</v>
      </c>
      <c r="J19" s="413"/>
      <c r="K19" s="406" t="s">
        <v>1455</v>
      </c>
      <c r="L19" s="413"/>
      <c r="M19" s="413">
        <v>7.17</v>
      </c>
      <c r="N19" s="413"/>
      <c r="O19" s="413">
        <v>9.9</v>
      </c>
      <c r="P19" s="413">
        <v>6.9</v>
      </c>
      <c r="Q19" s="413"/>
      <c r="R19" s="413"/>
      <c r="S19" s="413">
        <v>10.9</v>
      </c>
      <c r="T19" s="413">
        <v>13.8</v>
      </c>
      <c r="U19" s="409"/>
      <c r="V19" s="409"/>
      <c r="W19" s="151">
        <f t="shared" si="0"/>
        <v>0.80846699999999938</v>
      </c>
      <c r="X19" s="413"/>
      <c r="Y19" s="413"/>
      <c r="Z19" s="413"/>
      <c r="AA19" s="413"/>
      <c r="AB19" s="413"/>
      <c r="AC19" s="413"/>
      <c r="AD19" s="413"/>
      <c r="AE19" s="415"/>
      <c r="AF19" s="416"/>
      <c r="AG19" s="416"/>
      <c r="AH19" s="416"/>
      <c r="AI19" s="416"/>
      <c r="AJ19" s="416"/>
      <c r="AK19" s="417"/>
      <c r="AL19" s="417"/>
      <c r="AM19" s="417"/>
      <c r="AN19" s="417"/>
      <c r="AO19" s="417"/>
      <c r="AP19" s="417"/>
      <c r="AQ19" s="417"/>
      <c r="AR19" s="417"/>
      <c r="AS19" s="417"/>
      <c r="AT19" s="417"/>
      <c r="AU19" s="417"/>
      <c r="AV19" s="417"/>
      <c r="AW19" s="417"/>
      <c r="AX19" s="417"/>
      <c r="AY19" s="417"/>
      <c r="AZ19" s="417"/>
      <c r="BA19" s="417"/>
      <c r="BB19" s="417"/>
      <c r="BC19" s="417"/>
      <c r="BD19" s="417"/>
      <c r="BE19" s="417"/>
      <c r="BF19" s="417"/>
      <c r="BG19" s="417"/>
      <c r="BH19" s="417"/>
      <c r="BI19" s="417"/>
      <c r="BJ19" s="417"/>
      <c r="BK19" s="417"/>
      <c r="BL19" s="417"/>
      <c r="BM19" s="417"/>
      <c r="BN19" s="417"/>
      <c r="BO19" s="417"/>
      <c r="BP19" s="417"/>
      <c r="BQ19" s="417"/>
      <c r="BR19" s="417"/>
      <c r="BS19" s="417"/>
      <c r="BT19" s="417"/>
      <c r="BU19" s="417"/>
      <c r="BV19" s="417"/>
      <c r="BW19" s="417"/>
      <c r="BX19" s="417"/>
      <c r="BY19" s="417"/>
      <c r="BZ19" s="417"/>
      <c r="CA19" s="417"/>
      <c r="CB19" s="417"/>
      <c r="CC19" s="417"/>
      <c r="CD19" s="417"/>
      <c r="CE19" s="417"/>
      <c r="CF19" s="417"/>
      <c r="CG19" s="417"/>
      <c r="CH19" s="417"/>
      <c r="CI19" s="417"/>
      <c r="CJ19" s="417"/>
      <c r="CK19" s="417"/>
      <c r="CL19" s="417"/>
      <c r="CM19" s="417"/>
      <c r="CN19" s="417"/>
      <c r="CO19" s="417"/>
      <c r="CP19" s="417"/>
      <c r="CQ19" s="417"/>
      <c r="CR19" s="417"/>
      <c r="CS19" s="417"/>
      <c r="CT19" s="417"/>
      <c r="CU19" s="417"/>
      <c r="CV19" s="417"/>
      <c r="CW19" s="417"/>
      <c r="CX19" s="417"/>
      <c r="CY19" s="417"/>
      <c r="CZ19" s="417"/>
      <c r="DA19" s="417"/>
      <c r="DB19" s="417"/>
      <c r="DC19" s="417"/>
      <c r="DD19" s="417"/>
      <c r="DE19" s="417"/>
      <c r="DF19" s="417"/>
      <c r="DG19" s="417"/>
      <c r="DH19" s="417"/>
      <c r="DI19" s="417"/>
      <c r="DJ19" s="417"/>
      <c r="DK19" s="417"/>
      <c r="DL19" s="417"/>
      <c r="DM19" s="417"/>
      <c r="DN19" s="417"/>
      <c r="DO19" s="417"/>
      <c r="DP19" s="417"/>
      <c r="DQ19" s="417"/>
      <c r="DR19" s="417"/>
      <c r="DS19" s="417"/>
      <c r="DT19" s="417"/>
      <c r="DU19" s="417"/>
      <c r="DV19" s="417"/>
      <c r="DW19" s="417"/>
      <c r="DX19" s="417"/>
      <c r="DY19" s="417"/>
      <c r="DZ19" s="417"/>
      <c r="EA19" s="417"/>
      <c r="EB19" s="417"/>
      <c r="EC19" s="417"/>
      <c r="ED19" s="417"/>
      <c r="EE19" s="417"/>
      <c r="EF19" s="417"/>
      <c r="EG19" s="417"/>
      <c r="EH19" s="417"/>
      <c r="EI19" s="417"/>
      <c r="EJ19" s="417"/>
      <c r="EK19" s="417"/>
      <c r="EL19" s="417"/>
      <c r="EM19" s="417"/>
      <c r="EN19" s="417"/>
      <c r="EO19" s="417"/>
      <c r="EP19" s="417"/>
      <c r="EQ19" s="417"/>
      <c r="ER19" s="417"/>
      <c r="ES19" s="417"/>
      <c r="ET19" s="417"/>
      <c r="EU19" s="417"/>
      <c r="EV19" s="417"/>
      <c r="EW19" s="417"/>
      <c r="EX19" s="417"/>
      <c r="EY19" s="417"/>
      <c r="EZ19" s="417"/>
      <c r="FA19" s="417"/>
      <c r="FB19" s="417"/>
      <c r="FC19" s="417"/>
      <c r="FD19" s="417"/>
      <c r="FE19" s="417"/>
      <c r="FF19" s="417"/>
      <c r="FG19" s="417"/>
      <c r="FH19" s="417"/>
      <c r="FI19" s="417"/>
      <c r="FJ19" s="417"/>
      <c r="FK19" s="417"/>
      <c r="FL19" s="417"/>
      <c r="FM19" s="417"/>
      <c r="FN19" s="417"/>
      <c r="FO19" s="417"/>
      <c r="FP19" s="417"/>
      <c r="FQ19" s="417"/>
      <c r="FR19" s="417"/>
      <c r="FS19" s="417"/>
      <c r="FT19" s="417"/>
      <c r="FU19" s="417"/>
      <c r="FV19" s="417"/>
      <c r="FW19" s="417"/>
      <c r="FX19" s="417"/>
      <c r="FY19" s="417"/>
      <c r="FZ19" s="417"/>
      <c r="GA19" s="417"/>
      <c r="GB19" s="417"/>
      <c r="GC19" s="417"/>
      <c r="GD19" s="417"/>
      <c r="GE19" s="417"/>
      <c r="GF19" s="417"/>
      <c r="GG19" s="417"/>
      <c r="GH19" s="417"/>
      <c r="GI19" s="417"/>
      <c r="GJ19" s="417"/>
      <c r="GK19" s="417"/>
      <c r="GL19" s="417"/>
      <c r="GM19" s="417"/>
      <c r="GN19" s="417"/>
      <c r="GO19" s="417"/>
      <c r="GP19" s="417"/>
      <c r="GQ19" s="417"/>
      <c r="GR19" s="417"/>
      <c r="GS19" s="417"/>
      <c r="GT19" s="417"/>
      <c r="GU19" s="417"/>
      <c r="GV19" s="417"/>
      <c r="GW19" s="417"/>
      <c r="GX19" s="417"/>
      <c r="GY19" s="417"/>
      <c r="GZ19" s="417"/>
      <c r="HA19" s="417"/>
      <c r="HB19" s="417"/>
      <c r="HC19" s="417"/>
      <c r="HD19" s="417"/>
      <c r="HE19" s="417"/>
      <c r="HF19" s="417"/>
      <c r="HG19" s="417"/>
      <c r="HH19" s="417"/>
      <c r="HI19" s="417"/>
      <c r="HJ19" s="417"/>
      <c r="HK19" s="417"/>
      <c r="HL19" s="417"/>
      <c r="HM19" s="417"/>
      <c r="HN19" s="417"/>
      <c r="HO19" s="417"/>
      <c r="HP19" s="417"/>
      <c r="HQ19" s="417"/>
      <c r="HR19" s="417"/>
      <c r="HS19" s="417"/>
      <c r="HT19" s="417"/>
      <c r="HU19" s="417"/>
      <c r="HV19" s="417"/>
      <c r="HW19" s="417"/>
      <c r="HX19" s="417"/>
      <c r="HY19" s="417"/>
      <c r="HZ19" s="417"/>
      <c r="IA19" s="417"/>
      <c r="IB19" s="417"/>
      <c r="IC19" s="417"/>
      <c r="ID19" s="417"/>
      <c r="IE19" s="417"/>
      <c r="IF19" s="417"/>
      <c r="IG19" s="417"/>
      <c r="IH19" s="417"/>
      <c r="II19" s="417"/>
      <c r="IJ19" s="417"/>
      <c r="IK19" s="417"/>
      <c r="IL19" s="417"/>
      <c r="IM19" s="417"/>
      <c r="IN19" s="417"/>
      <c r="IO19" s="417"/>
      <c r="IP19" s="417"/>
      <c r="IQ19" s="417"/>
      <c r="IR19" s="417"/>
      <c r="IS19" s="417"/>
      <c r="IT19" s="417"/>
      <c r="IU19" s="417"/>
      <c r="IV19" s="417"/>
      <c r="IW19" s="417"/>
    </row>
    <row r="20" spans="1:257" s="418" customFormat="1" ht="33.75">
      <c r="A20" s="411" t="s">
        <v>1444</v>
      </c>
      <c r="B20" s="412" t="s">
        <v>1445</v>
      </c>
      <c r="C20" s="413" t="s">
        <v>1446</v>
      </c>
      <c r="D20" s="414" t="s">
        <v>42</v>
      </c>
      <c r="E20" s="413" t="s">
        <v>1437</v>
      </c>
      <c r="F20" s="413" t="s">
        <v>1418</v>
      </c>
      <c r="G20" s="413" t="s">
        <v>1458</v>
      </c>
      <c r="H20" s="413"/>
      <c r="I20" s="413" t="s">
        <v>1459</v>
      </c>
      <c r="J20" s="413"/>
      <c r="K20" s="406" t="s">
        <v>1455</v>
      </c>
      <c r="L20" s="413"/>
      <c r="M20" s="413">
        <v>7.47</v>
      </c>
      <c r="N20" s="413"/>
      <c r="O20" s="413">
        <v>10.5</v>
      </c>
      <c r="P20" s="413">
        <v>5.9</v>
      </c>
      <c r="Q20" s="413"/>
      <c r="R20" s="413"/>
      <c r="S20" s="413">
        <v>11.5</v>
      </c>
      <c r="T20" s="413">
        <v>0</v>
      </c>
      <c r="U20" s="409"/>
      <c r="V20" s="409"/>
      <c r="W20" s="151">
        <f t="shared" si="0"/>
        <v>2.1309969999999989</v>
      </c>
      <c r="X20" s="413"/>
      <c r="Y20" s="413"/>
      <c r="Z20" s="413"/>
      <c r="AA20" s="413"/>
      <c r="AB20" s="413"/>
      <c r="AC20" s="413"/>
      <c r="AD20" s="413"/>
      <c r="AE20" s="415"/>
      <c r="AF20" s="416"/>
      <c r="AG20" s="416"/>
      <c r="AH20" s="416"/>
      <c r="AI20" s="416"/>
      <c r="AJ20" s="416"/>
      <c r="AK20" s="417"/>
      <c r="AL20" s="417"/>
      <c r="AM20" s="417"/>
      <c r="AN20" s="417"/>
      <c r="AO20" s="417"/>
      <c r="AP20" s="417"/>
      <c r="AQ20" s="417"/>
      <c r="AR20" s="417"/>
      <c r="AS20" s="417"/>
      <c r="AT20" s="417"/>
      <c r="AU20" s="417"/>
      <c r="AV20" s="417"/>
      <c r="AW20" s="417"/>
      <c r="AX20" s="417"/>
      <c r="AY20" s="417"/>
      <c r="AZ20" s="417"/>
      <c r="BA20" s="417"/>
      <c r="BB20" s="417"/>
      <c r="BC20" s="417"/>
      <c r="BD20" s="417"/>
      <c r="BE20" s="417"/>
      <c r="BF20" s="417"/>
      <c r="BG20" s="417"/>
      <c r="BH20" s="417"/>
      <c r="BI20" s="417"/>
      <c r="BJ20" s="417"/>
      <c r="BK20" s="417"/>
      <c r="BL20" s="417"/>
      <c r="BM20" s="417"/>
      <c r="BN20" s="417"/>
      <c r="BO20" s="417"/>
      <c r="BP20" s="417"/>
      <c r="BQ20" s="417"/>
      <c r="BR20" s="417"/>
      <c r="BS20" s="417"/>
      <c r="BT20" s="417"/>
      <c r="BU20" s="417"/>
      <c r="BV20" s="417"/>
      <c r="BW20" s="417"/>
      <c r="BX20" s="417"/>
      <c r="BY20" s="417"/>
      <c r="BZ20" s="417"/>
      <c r="CA20" s="417"/>
      <c r="CB20" s="417"/>
      <c r="CC20" s="417"/>
      <c r="CD20" s="417"/>
      <c r="CE20" s="417"/>
      <c r="CF20" s="417"/>
      <c r="CG20" s="417"/>
      <c r="CH20" s="417"/>
      <c r="CI20" s="417"/>
      <c r="CJ20" s="417"/>
      <c r="CK20" s="417"/>
      <c r="CL20" s="417"/>
      <c r="CM20" s="417"/>
      <c r="CN20" s="417"/>
      <c r="CO20" s="417"/>
      <c r="CP20" s="417"/>
      <c r="CQ20" s="417"/>
      <c r="CR20" s="417"/>
      <c r="CS20" s="417"/>
      <c r="CT20" s="417"/>
      <c r="CU20" s="417"/>
      <c r="CV20" s="417"/>
      <c r="CW20" s="417"/>
      <c r="CX20" s="417"/>
      <c r="CY20" s="417"/>
      <c r="CZ20" s="417"/>
      <c r="DA20" s="417"/>
      <c r="DB20" s="417"/>
      <c r="DC20" s="417"/>
      <c r="DD20" s="417"/>
      <c r="DE20" s="417"/>
      <c r="DF20" s="417"/>
      <c r="DG20" s="417"/>
      <c r="DH20" s="417"/>
      <c r="DI20" s="417"/>
      <c r="DJ20" s="417"/>
      <c r="DK20" s="417"/>
      <c r="DL20" s="417"/>
      <c r="DM20" s="417"/>
      <c r="DN20" s="417"/>
      <c r="DO20" s="417"/>
      <c r="DP20" s="417"/>
      <c r="DQ20" s="417"/>
      <c r="DR20" s="417"/>
      <c r="DS20" s="417"/>
      <c r="DT20" s="417"/>
      <c r="DU20" s="417"/>
      <c r="DV20" s="417"/>
      <c r="DW20" s="417"/>
      <c r="DX20" s="417"/>
      <c r="DY20" s="417"/>
      <c r="DZ20" s="417"/>
      <c r="EA20" s="417"/>
      <c r="EB20" s="417"/>
      <c r="EC20" s="417"/>
      <c r="ED20" s="417"/>
      <c r="EE20" s="417"/>
      <c r="EF20" s="417"/>
      <c r="EG20" s="417"/>
      <c r="EH20" s="417"/>
      <c r="EI20" s="417"/>
      <c r="EJ20" s="417"/>
      <c r="EK20" s="417"/>
      <c r="EL20" s="417"/>
      <c r="EM20" s="417"/>
      <c r="EN20" s="417"/>
      <c r="EO20" s="417"/>
      <c r="EP20" s="417"/>
      <c r="EQ20" s="417"/>
      <c r="ER20" s="417"/>
      <c r="ES20" s="417"/>
      <c r="ET20" s="417"/>
      <c r="EU20" s="417"/>
      <c r="EV20" s="417"/>
      <c r="EW20" s="417"/>
      <c r="EX20" s="417"/>
      <c r="EY20" s="417"/>
      <c r="EZ20" s="417"/>
      <c r="FA20" s="417"/>
      <c r="FB20" s="417"/>
      <c r="FC20" s="417"/>
      <c r="FD20" s="417"/>
      <c r="FE20" s="417"/>
      <c r="FF20" s="417"/>
      <c r="FG20" s="417"/>
      <c r="FH20" s="417"/>
      <c r="FI20" s="417"/>
      <c r="FJ20" s="417"/>
      <c r="FK20" s="417"/>
      <c r="FL20" s="417"/>
      <c r="FM20" s="417"/>
      <c r="FN20" s="417"/>
      <c r="FO20" s="417"/>
      <c r="FP20" s="417"/>
      <c r="FQ20" s="417"/>
      <c r="FR20" s="417"/>
      <c r="FS20" s="417"/>
      <c r="FT20" s="417"/>
      <c r="FU20" s="417"/>
      <c r="FV20" s="417"/>
      <c r="FW20" s="417"/>
      <c r="FX20" s="417"/>
      <c r="FY20" s="417"/>
      <c r="FZ20" s="417"/>
      <c r="GA20" s="417"/>
      <c r="GB20" s="417"/>
      <c r="GC20" s="417"/>
      <c r="GD20" s="417"/>
      <c r="GE20" s="417"/>
      <c r="GF20" s="417"/>
      <c r="GG20" s="417"/>
      <c r="GH20" s="417"/>
      <c r="GI20" s="417"/>
      <c r="GJ20" s="417"/>
      <c r="GK20" s="417"/>
      <c r="GL20" s="417"/>
      <c r="GM20" s="417"/>
      <c r="GN20" s="417"/>
      <c r="GO20" s="417"/>
      <c r="GP20" s="417"/>
      <c r="GQ20" s="417"/>
      <c r="GR20" s="417"/>
      <c r="GS20" s="417"/>
      <c r="GT20" s="417"/>
      <c r="GU20" s="417"/>
      <c r="GV20" s="417"/>
      <c r="GW20" s="417"/>
      <c r="GX20" s="417"/>
      <c r="GY20" s="417"/>
      <c r="GZ20" s="417"/>
      <c r="HA20" s="417"/>
      <c r="HB20" s="417"/>
      <c r="HC20" s="417"/>
      <c r="HD20" s="417"/>
      <c r="HE20" s="417"/>
      <c r="HF20" s="417"/>
      <c r="HG20" s="417"/>
      <c r="HH20" s="417"/>
      <c r="HI20" s="417"/>
      <c r="HJ20" s="417"/>
      <c r="HK20" s="417"/>
      <c r="HL20" s="417"/>
      <c r="HM20" s="417"/>
      <c r="HN20" s="417"/>
      <c r="HO20" s="417"/>
      <c r="HP20" s="417"/>
      <c r="HQ20" s="417"/>
      <c r="HR20" s="417"/>
      <c r="HS20" s="417"/>
      <c r="HT20" s="417"/>
      <c r="HU20" s="417"/>
      <c r="HV20" s="417"/>
      <c r="HW20" s="417"/>
      <c r="HX20" s="417"/>
      <c r="HY20" s="417"/>
      <c r="HZ20" s="417"/>
      <c r="IA20" s="417"/>
      <c r="IB20" s="417"/>
      <c r="IC20" s="417"/>
      <c r="ID20" s="417"/>
      <c r="IE20" s="417"/>
      <c r="IF20" s="417"/>
      <c r="IG20" s="417"/>
      <c r="IH20" s="417"/>
      <c r="II20" s="417"/>
      <c r="IJ20" s="417"/>
      <c r="IK20" s="417"/>
      <c r="IL20" s="417"/>
      <c r="IM20" s="417"/>
      <c r="IN20" s="417"/>
      <c r="IO20" s="417"/>
      <c r="IP20" s="417"/>
      <c r="IQ20" s="417"/>
      <c r="IR20" s="417"/>
      <c r="IS20" s="417"/>
      <c r="IT20" s="417"/>
      <c r="IU20" s="417"/>
      <c r="IV20" s="417"/>
      <c r="IW20" s="417"/>
    </row>
    <row r="21" spans="1:257" s="418" customFormat="1" ht="33.75">
      <c r="A21" s="411" t="s">
        <v>1444</v>
      </c>
      <c r="B21" s="412" t="s">
        <v>1445</v>
      </c>
      <c r="C21" s="413" t="s">
        <v>1446</v>
      </c>
      <c r="D21" s="414" t="s">
        <v>42</v>
      </c>
      <c r="E21" s="413" t="s">
        <v>1437</v>
      </c>
      <c r="F21" s="413" t="s">
        <v>1418</v>
      </c>
      <c r="G21" s="413" t="s">
        <v>1460</v>
      </c>
      <c r="H21" s="413"/>
      <c r="I21" s="413" t="s">
        <v>1461</v>
      </c>
      <c r="J21" s="413"/>
      <c r="K21" s="406" t="s">
        <v>1455</v>
      </c>
      <c r="L21" s="413"/>
      <c r="M21" s="413">
        <v>12.07</v>
      </c>
      <c r="N21" s="413"/>
      <c r="O21" s="413">
        <v>15.5</v>
      </c>
      <c r="P21" s="413">
        <v>8.9</v>
      </c>
      <c r="Q21" s="413"/>
      <c r="R21" s="413"/>
      <c r="S21" s="413">
        <v>17.899999999999999</v>
      </c>
      <c r="T21" s="413">
        <v>0</v>
      </c>
      <c r="U21" s="409"/>
      <c r="V21" s="409"/>
      <c r="W21" s="151">
        <f t="shared" si="0"/>
        <v>4.0764569999999996</v>
      </c>
      <c r="X21" s="413"/>
      <c r="Y21" s="413"/>
      <c r="Z21" s="413"/>
      <c r="AA21" s="413"/>
      <c r="AB21" s="413"/>
      <c r="AC21" s="413"/>
      <c r="AD21" s="413"/>
      <c r="AE21" s="415"/>
      <c r="AF21" s="416"/>
      <c r="AG21" s="416"/>
      <c r="AH21" s="416"/>
      <c r="AI21" s="416"/>
      <c r="AJ21" s="416"/>
      <c r="AK21" s="417"/>
      <c r="AL21" s="417"/>
      <c r="AM21" s="417"/>
      <c r="AN21" s="417"/>
      <c r="AO21" s="417"/>
      <c r="AP21" s="417"/>
      <c r="AQ21" s="417"/>
      <c r="AR21" s="417"/>
      <c r="AS21" s="417"/>
      <c r="AT21" s="417"/>
      <c r="AU21" s="417"/>
      <c r="AV21" s="417"/>
      <c r="AW21" s="417"/>
      <c r="AX21" s="417"/>
      <c r="AY21" s="417"/>
      <c r="AZ21" s="417"/>
      <c r="BA21" s="417"/>
      <c r="BB21" s="417"/>
      <c r="BC21" s="417"/>
      <c r="BD21" s="417"/>
      <c r="BE21" s="417"/>
      <c r="BF21" s="417"/>
      <c r="BG21" s="417"/>
      <c r="BH21" s="417"/>
      <c r="BI21" s="417"/>
      <c r="BJ21" s="417"/>
      <c r="BK21" s="417"/>
      <c r="BL21" s="417"/>
      <c r="BM21" s="417"/>
      <c r="BN21" s="417"/>
      <c r="BO21" s="417"/>
      <c r="BP21" s="417"/>
      <c r="BQ21" s="417"/>
      <c r="BR21" s="417"/>
      <c r="BS21" s="417"/>
      <c r="BT21" s="417"/>
      <c r="BU21" s="417"/>
      <c r="BV21" s="417"/>
      <c r="BW21" s="417"/>
      <c r="BX21" s="417"/>
      <c r="BY21" s="417"/>
      <c r="BZ21" s="417"/>
      <c r="CA21" s="417"/>
      <c r="CB21" s="417"/>
      <c r="CC21" s="417"/>
      <c r="CD21" s="417"/>
      <c r="CE21" s="417"/>
      <c r="CF21" s="417"/>
      <c r="CG21" s="417"/>
      <c r="CH21" s="417"/>
      <c r="CI21" s="417"/>
      <c r="CJ21" s="417"/>
      <c r="CK21" s="417"/>
      <c r="CL21" s="417"/>
      <c r="CM21" s="417"/>
      <c r="CN21" s="417"/>
      <c r="CO21" s="417"/>
      <c r="CP21" s="417"/>
      <c r="CQ21" s="417"/>
      <c r="CR21" s="417"/>
      <c r="CS21" s="417"/>
      <c r="CT21" s="417"/>
      <c r="CU21" s="417"/>
      <c r="CV21" s="417"/>
      <c r="CW21" s="417"/>
      <c r="CX21" s="417"/>
      <c r="CY21" s="417"/>
      <c r="CZ21" s="417"/>
      <c r="DA21" s="417"/>
      <c r="DB21" s="417"/>
      <c r="DC21" s="417"/>
      <c r="DD21" s="417"/>
      <c r="DE21" s="417"/>
      <c r="DF21" s="417"/>
      <c r="DG21" s="417"/>
      <c r="DH21" s="417"/>
      <c r="DI21" s="417"/>
      <c r="DJ21" s="417"/>
      <c r="DK21" s="417"/>
      <c r="DL21" s="417"/>
      <c r="DM21" s="417"/>
      <c r="DN21" s="417"/>
      <c r="DO21" s="417"/>
      <c r="DP21" s="417"/>
      <c r="DQ21" s="417"/>
      <c r="DR21" s="417"/>
      <c r="DS21" s="417"/>
      <c r="DT21" s="417"/>
      <c r="DU21" s="417"/>
      <c r="DV21" s="417"/>
      <c r="DW21" s="417"/>
      <c r="DX21" s="417"/>
      <c r="DY21" s="417"/>
      <c r="DZ21" s="417"/>
      <c r="EA21" s="417"/>
      <c r="EB21" s="417"/>
      <c r="EC21" s="417"/>
      <c r="ED21" s="417"/>
      <c r="EE21" s="417"/>
      <c r="EF21" s="417"/>
      <c r="EG21" s="417"/>
      <c r="EH21" s="417"/>
      <c r="EI21" s="417"/>
      <c r="EJ21" s="417"/>
      <c r="EK21" s="417"/>
      <c r="EL21" s="417"/>
      <c r="EM21" s="417"/>
      <c r="EN21" s="417"/>
      <c r="EO21" s="417"/>
      <c r="EP21" s="417"/>
      <c r="EQ21" s="417"/>
      <c r="ER21" s="417"/>
      <c r="ES21" s="417"/>
      <c r="ET21" s="417"/>
      <c r="EU21" s="417"/>
      <c r="EV21" s="417"/>
      <c r="EW21" s="417"/>
      <c r="EX21" s="417"/>
      <c r="EY21" s="417"/>
      <c r="EZ21" s="417"/>
      <c r="FA21" s="417"/>
      <c r="FB21" s="417"/>
      <c r="FC21" s="417"/>
      <c r="FD21" s="417"/>
      <c r="FE21" s="417"/>
      <c r="FF21" s="417"/>
      <c r="FG21" s="417"/>
      <c r="FH21" s="417"/>
      <c r="FI21" s="417"/>
      <c r="FJ21" s="417"/>
      <c r="FK21" s="417"/>
      <c r="FL21" s="417"/>
      <c r="FM21" s="417"/>
      <c r="FN21" s="417"/>
      <c r="FO21" s="417"/>
      <c r="FP21" s="417"/>
      <c r="FQ21" s="417"/>
      <c r="FR21" s="417"/>
      <c r="FS21" s="417"/>
      <c r="FT21" s="417"/>
      <c r="FU21" s="417"/>
      <c r="FV21" s="417"/>
      <c r="FW21" s="417"/>
      <c r="FX21" s="417"/>
      <c r="FY21" s="417"/>
      <c r="FZ21" s="417"/>
      <c r="GA21" s="417"/>
      <c r="GB21" s="417"/>
      <c r="GC21" s="417"/>
      <c r="GD21" s="417"/>
      <c r="GE21" s="417"/>
      <c r="GF21" s="417"/>
      <c r="GG21" s="417"/>
      <c r="GH21" s="417"/>
      <c r="GI21" s="417"/>
      <c r="GJ21" s="417"/>
      <c r="GK21" s="417"/>
      <c r="GL21" s="417"/>
      <c r="GM21" s="417"/>
      <c r="GN21" s="417"/>
      <c r="GO21" s="417"/>
      <c r="GP21" s="417"/>
      <c r="GQ21" s="417"/>
      <c r="GR21" s="417"/>
      <c r="GS21" s="417"/>
      <c r="GT21" s="417"/>
      <c r="GU21" s="417"/>
      <c r="GV21" s="417"/>
      <c r="GW21" s="417"/>
      <c r="GX21" s="417"/>
      <c r="GY21" s="417"/>
      <c r="GZ21" s="417"/>
      <c r="HA21" s="417"/>
      <c r="HB21" s="417"/>
      <c r="HC21" s="417"/>
      <c r="HD21" s="417"/>
      <c r="HE21" s="417"/>
      <c r="HF21" s="417"/>
      <c r="HG21" s="417"/>
      <c r="HH21" s="417"/>
      <c r="HI21" s="417"/>
      <c r="HJ21" s="417"/>
      <c r="HK21" s="417"/>
      <c r="HL21" s="417"/>
      <c r="HM21" s="417"/>
      <c r="HN21" s="417"/>
      <c r="HO21" s="417"/>
      <c r="HP21" s="417"/>
      <c r="HQ21" s="417"/>
      <c r="HR21" s="417"/>
      <c r="HS21" s="417"/>
      <c r="HT21" s="417"/>
      <c r="HU21" s="417"/>
      <c r="HV21" s="417"/>
      <c r="HW21" s="417"/>
      <c r="HX21" s="417"/>
      <c r="HY21" s="417"/>
      <c r="HZ21" s="417"/>
      <c r="IA21" s="417"/>
      <c r="IB21" s="417"/>
      <c r="IC21" s="417"/>
      <c r="ID21" s="417"/>
      <c r="IE21" s="417"/>
      <c r="IF21" s="417"/>
      <c r="IG21" s="417"/>
      <c r="IH21" s="417"/>
      <c r="II21" s="417"/>
      <c r="IJ21" s="417"/>
      <c r="IK21" s="417"/>
      <c r="IL21" s="417"/>
      <c r="IM21" s="417"/>
      <c r="IN21" s="417"/>
      <c r="IO21" s="417"/>
      <c r="IP21" s="417"/>
      <c r="IQ21" s="417"/>
      <c r="IR21" s="417"/>
      <c r="IS21" s="417"/>
      <c r="IT21" s="417"/>
      <c r="IU21" s="417"/>
      <c r="IV21" s="417"/>
      <c r="IW21" s="417"/>
    </row>
    <row r="22" spans="1:257" s="418" customFormat="1" ht="33.75">
      <c r="A22" s="411" t="s">
        <v>1444</v>
      </c>
      <c r="B22" s="412" t="s">
        <v>1445</v>
      </c>
      <c r="C22" s="413" t="s">
        <v>1446</v>
      </c>
      <c r="D22" s="414" t="s">
        <v>42</v>
      </c>
      <c r="E22" s="413" t="s">
        <v>1437</v>
      </c>
      <c r="F22" s="413" t="s">
        <v>1418</v>
      </c>
      <c r="G22" s="413" t="s">
        <v>1462</v>
      </c>
      <c r="H22" s="413"/>
      <c r="I22" s="413" t="s">
        <v>1463</v>
      </c>
      <c r="J22" s="413"/>
      <c r="K22" s="406" t="s">
        <v>1455</v>
      </c>
      <c r="L22" s="413"/>
      <c r="M22" s="413">
        <v>6.66</v>
      </c>
      <c r="N22" s="413"/>
      <c r="O22" s="413">
        <v>7.9</v>
      </c>
      <c r="P22" s="413">
        <v>4.9000000000000004</v>
      </c>
      <c r="Q22" s="413"/>
      <c r="R22" s="413"/>
      <c r="S22" s="413">
        <v>0</v>
      </c>
      <c r="T22" s="413">
        <v>9</v>
      </c>
      <c r="U22" s="409"/>
      <c r="V22" s="409"/>
      <c r="W22" s="151">
        <f t="shared" si="0"/>
        <v>2.260165999999999</v>
      </c>
      <c r="X22" s="413"/>
      <c r="Y22" s="413"/>
      <c r="Z22" s="413"/>
      <c r="AA22" s="413"/>
      <c r="AB22" s="413"/>
      <c r="AC22" s="413"/>
      <c r="AD22" s="413"/>
      <c r="AE22" s="415"/>
      <c r="AF22" s="416"/>
      <c r="AG22" s="416"/>
      <c r="AH22" s="416"/>
      <c r="AI22" s="416"/>
      <c r="AJ22" s="416"/>
      <c r="AK22" s="417"/>
      <c r="AL22" s="417"/>
      <c r="AM22" s="417"/>
      <c r="AN22" s="417"/>
      <c r="AO22" s="417"/>
      <c r="AP22" s="417"/>
      <c r="AQ22" s="417"/>
      <c r="AR22" s="417"/>
      <c r="AS22" s="417"/>
      <c r="AT22" s="417"/>
      <c r="AU22" s="417"/>
      <c r="AV22" s="417"/>
      <c r="AW22" s="417"/>
      <c r="AX22" s="417"/>
      <c r="AY22" s="417"/>
      <c r="AZ22" s="417"/>
      <c r="BA22" s="417"/>
      <c r="BB22" s="417"/>
      <c r="BC22" s="417"/>
      <c r="BD22" s="417"/>
      <c r="BE22" s="417"/>
      <c r="BF22" s="417"/>
      <c r="BG22" s="417"/>
      <c r="BH22" s="417"/>
      <c r="BI22" s="417"/>
      <c r="BJ22" s="417"/>
      <c r="BK22" s="417"/>
      <c r="BL22" s="417"/>
      <c r="BM22" s="417"/>
      <c r="BN22" s="417"/>
      <c r="BO22" s="417"/>
      <c r="BP22" s="417"/>
      <c r="BQ22" s="417"/>
      <c r="BR22" s="417"/>
      <c r="BS22" s="417"/>
      <c r="BT22" s="417"/>
      <c r="BU22" s="417"/>
      <c r="BV22" s="417"/>
      <c r="BW22" s="417"/>
      <c r="BX22" s="417"/>
      <c r="BY22" s="417"/>
      <c r="BZ22" s="417"/>
      <c r="CA22" s="417"/>
      <c r="CB22" s="417"/>
      <c r="CC22" s="417"/>
      <c r="CD22" s="417"/>
      <c r="CE22" s="417"/>
      <c r="CF22" s="417"/>
      <c r="CG22" s="417"/>
      <c r="CH22" s="417"/>
      <c r="CI22" s="417"/>
      <c r="CJ22" s="417"/>
      <c r="CK22" s="417"/>
      <c r="CL22" s="417"/>
      <c r="CM22" s="417"/>
      <c r="CN22" s="417"/>
      <c r="CO22" s="417"/>
      <c r="CP22" s="417"/>
      <c r="CQ22" s="417"/>
      <c r="CR22" s="417"/>
      <c r="CS22" s="417"/>
      <c r="CT22" s="417"/>
      <c r="CU22" s="417"/>
      <c r="CV22" s="417"/>
      <c r="CW22" s="417"/>
      <c r="CX22" s="417"/>
      <c r="CY22" s="417"/>
      <c r="CZ22" s="417"/>
      <c r="DA22" s="417"/>
      <c r="DB22" s="417"/>
      <c r="DC22" s="417"/>
      <c r="DD22" s="417"/>
      <c r="DE22" s="417"/>
      <c r="DF22" s="417"/>
      <c r="DG22" s="417"/>
      <c r="DH22" s="417"/>
      <c r="DI22" s="417"/>
      <c r="DJ22" s="417"/>
      <c r="DK22" s="417"/>
      <c r="DL22" s="417"/>
      <c r="DM22" s="417"/>
      <c r="DN22" s="417"/>
      <c r="DO22" s="417"/>
      <c r="DP22" s="417"/>
      <c r="DQ22" s="417"/>
      <c r="DR22" s="417"/>
      <c r="DS22" s="417"/>
      <c r="DT22" s="417"/>
      <c r="DU22" s="417"/>
      <c r="DV22" s="417"/>
      <c r="DW22" s="417"/>
      <c r="DX22" s="417"/>
      <c r="DY22" s="417"/>
      <c r="DZ22" s="417"/>
      <c r="EA22" s="417"/>
      <c r="EB22" s="417"/>
      <c r="EC22" s="417"/>
      <c r="ED22" s="417"/>
      <c r="EE22" s="417"/>
      <c r="EF22" s="417"/>
      <c r="EG22" s="417"/>
      <c r="EH22" s="417"/>
      <c r="EI22" s="417"/>
      <c r="EJ22" s="417"/>
      <c r="EK22" s="417"/>
      <c r="EL22" s="417"/>
      <c r="EM22" s="417"/>
      <c r="EN22" s="417"/>
      <c r="EO22" s="417"/>
      <c r="EP22" s="417"/>
      <c r="EQ22" s="417"/>
      <c r="ER22" s="417"/>
      <c r="ES22" s="417"/>
      <c r="ET22" s="417"/>
      <c r="EU22" s="417"/>
      <c r="EV22" s="417"/>
      <c r="EW22" s="417"/>
      <c r="EX22" s="417"/>
      <c r="EY22" s="417"/>
      <c r="EZ22" s="417"/>
      <c r="FA22" s="417"/>
      <c r="FB22" s="417"/>
      <c r="FC22" s="417"/>
      <c r="FD22" s="417"/>
      <c r="FE22" s="417"/>
      <c r="FF22" s="417"/>
      <c r="FG22" s="417"/>
      <c r="FH22" s="417"/>
      <c r="FI22" s="417"/>
      <c r="FJ22" s="417"/>
      <c r="FK22" s="417"/>
      <c r="FL22" s="417"/>
      <c r="FM22" s="417"/>
      <c r="FN22" s="417"/>
      <c r="FO22" s="417"/>
      <c r="FP22" s="417"/>
      <c r="FQ22" s="417"/>
      <c r="FR22" s="417"/>
      <c r="FS22" s="417"/>
      <c r="FT22" s="417"/>
      <c r="FU22" s="417"/>
      <c r="FV22" s="417"/>
      <c r="FW22" s="417"/>
      <c r="FX22" s="417"/>
      <c r="FY22" s="417"/>
      <c r="FZ22" s="417"/>
      <c r="GA22" s="417"/>
      <c r="GB22" s="417"/>
      <c r="GC22" s="417"/>
      <c r="GD22" s="417"/>
      <c r="GE22" s="417"/>
      <c r="GF22" s="417"/>
      <c r="GG22" s="417"/>
      <c r="GH22" s="417"/>
      <c r="GI22" s="417"/>
      <c r="GJ22" s="417"/>
      <c r="GK22" s="417"/>
      <c r="GL22" s="417"/>
      <c r="GM22" s="417"/>
      <c r="GN22" s="417"/>
      <c r="GO22" s="417"/>
      <c r="GP22" s="417"/>
      <c r="GQ22" s="417"/>
      <c r="GR22" s="417"/>
      <c r="GS22" s="417"/>
      <c r="GT22" s="417"/>
      <c r="GU22" s="417"/>
      <c r="GV22" s="417"/>
      <c r="GW22" s="417"/>
      <c r="GX22" s="417"/>
      <c r="GY22" s="417"/>
      <c r="GZ22" s="417"/>
      <c r="HA22" s="417"/>
      <c r="HB22" s="417"/>
      <c r="HC22" s="417"/>
      <c r="HD22" s="417"/>
      <c r="HE22" s="417"/>
      <c r="HF22" s="417"/>
      <c r="HG22" s="417"/>
      <c r="HH22" s="417"/>
      <c r="HI22" s="417"/>
      <c r="HJ22" s="417"/>
      <c r="HK22" s="417"/>
      <c r="HL22" s="417"/>
      <c r="HM22" s="417"/>
      <c r="HN22" s="417"/>
      <c r="HO22" s="417"/>
      <c r="HP22" s="417"/>
      <c r="HQ22" s="417"/>
      <c r="HR22" s="417"/>
      <c r="HS22" s="417"/>
      <c r="HT22" s="417"/>
      <c r="HU22" s="417"/>
      <c r="HV22" s="417"/>
      <c r="HW22" s="417"/>
      <c r="HX22" s="417"/>
      <c r="HY22" s="417"/>
      <c r="HZ22" s="417"/>
      <c r="IA22" s="417"/>
      <c r="IB22" s="417"/>
      <c r="IC22" s="417"/>
      <c r="ID22" s="417"/>
      <c r="IE22" s="417"/>
      <c r="IF22" s="417"/>
      <c r="IG22" s="417"/>
      <c r="IH22" s="417"/>
      <c r="II22" s="417"/>
      <c r="IJ22" s="417"/>
      <c r="IK22" s="417"/>
      <c r="IL22" s="417"/>
      <c r="IM22" s="417"/>
      <c r="IN22" s="417"/>
      <c r="IO22" s="417"/>
      <c r="IP22" s="417"/>
      <c r="IQ22" s="417"/>
      <c r="IR22" s="417"/>
      <c r="IS22" s="417"/>
      <c r="IT22" s="417"/>
      <c r="IU22" s="417"/>
      <c r="IV22" s="417"/>
      <c r="IW22" s="417"/>
    </row>
    <row r="23" spans="1:257" s="418" customFormat="1" ht="33.75">
      <c r="A23" s="411" t="s">
        <v>1444</v>
      </c>
      <c r="B23" s="412" t="s">
        <v>1445</v>
      </c>
      <c r="C23" s="413" t="s">
        <v>1446</v>
      </c>
      <c r="D23" s="414" t="s">
        <v>42</v>
      </c>
      <c r="E23" s="413" t="s">
        <v>1437</v>
      </c>
      <c r="F23" s="413" t="s">
        <v>1418</v>
      </c>
      <c r="G23" s="413" t="s">
        <v>1464</v>
      </c>
      <c r="H23" s="413"/>
      <c r="I23" s="413" t="s">
        <v>1465</v>
      </c>
      <c r="J23" s="413"/>
      <c r="K23" s="406" t="s">
        <v>1455</v>
      </c>
      <c r="L23" s="413"/>
      <c r="M23" s="413">
        <v>6.89</v>
      </c>
      <c r="N23" s="413"/>
      <c r="O23" s="413">
        <v>9.9</v>
      </c>
      <c r="P23" s="413">
        <v>6.8</v>
      </c>
      <c r="Q23" s="413"/>
      <c r="R23" s="413"/>
      <c r="S23" s="413">
        <v>11.3</v>
      </c>
      <c r="T23" s="413">
        <v>12.9</v>
      </c>
      <c r="U23" s="409"/>
      <c r="V23" s="409"/>
      <c r="W23" s="151">
        <f t="shared" si="0"/>
        <v>0.6074389999999994</v>
      </c>
      <c r="X23" s="413"/>
      <c r="Y23" s="413"/>
      <c r="Z23" s="413"/>
      <c r="AA23" s="413"/>
      <c r="AB23" s="413"/>
      <c r="AC23" s="413"/>
      <c r="AD23" s="413"/>
      <c r="AE23" s="415"/>
      <c r="AF23" s="416"/>
      <c r="AG23" s="416"/>
      <c r="AH23" s="416"/>
      <c r="AI23" s="416"/>
      <c r="AJ23" s="416"/>
      <c r="AK23" s="417"/>
      <c r="AL23" s="417"/>
      <c r="AM23" s="417"/>
      <c r="AN23" s="417"/>
      <c r="AO23" s="417"/>
      <c r="AP23" s="417"/>
      <c r="AQ23" s="417"/>
      <c r="AR23" s="417"/>
      <c r="AS23" s="417"/>
      <c r="AT23" s="417"/>
      <c r="AU23" s="417"/>
      <c r="AV23" s="417"/>
      <c r="AW23" s="417"/>
      <c r="AX23" s="417"/>
      <c r="AY23" s="417"/>
      <c r="AZ23" s="417"/>
      <c r="BA23" s="417"/>
      <c r="BB23" s="417"/>
      <c r="BC23" s="417"/>
      <c r="BD23" s="417"/>
      <c r="BE23" s="417"/>
      <c r="BF23" s="417"/>
      <c r="BG23" s="417"/>
      <c r="BH23" s="417"/>
      <c r="BI23" s="417"/>
      <c r="BJ23" s="417"/>
      <c r="BK23" s="417"/>
      <c r="BL23" s="417"/>
      <c r="BM23" s="417"/>
      <c r="BN23" s="417"/>
      <c r="BO23" s="417"/>
      <c r="BP23" s="417"/>
      <c r="BQ23" s="417"/>
      <c r="BR23" s="417"/>
      <c r="BS23" s="417"/>
      <c r="BT23" s="417"/>
      <c r="BU23" s="417"/>
      <c r="BV23" s="417"/>
      <c r="BW23" s="417"/>
      <c r="BX23" s="417"/>
      <c r="BY23" s="417"/>
      <c r="BZ23" s="417"/>
      <c r="CA23" s="417"/>
      <c r="CB23" s="417"/>
      <c r="CC23" s="417"/>
      <c r="CD23" s="417"/>
      <c r="CE23" s="417"/>
      <c r="CF23" s="417"/>
      <c r="CG23" s="417"/>
      <c r="CH23" s="417"/>
      <c r="CI23" s="417"/>
      <c r="CJ23" s="417"/>
      <c r="CK23" s="417"/>
      <c r="CL23" s="417"/>
      <c r="CM23" s="417"/>
      <c r="CN23" s="417"/>
      <c r="CO23" s="417"/>
      <c r="CP23" s="417"/>
      <c r="CQ23" s="417"/>
      <c r="CR23" s="417"/>
      <c r="CS23" s="417"/>
      <c r="CT23" s="417"/>
      <c r="CU23" s="417"/>
      <c r="CV23" s="417"/>
      <c r="CW23" s="417"/>
      <c r="CX23" s="417"/>
      <c r="CY23" s="417"/>
      <c r="CZ23" s="417"/>
      <c r="DA23" s="417"/>
      <c r="DB23" s="417"/>
      <c r="DC23" s="417"/>
      <c r="DD23" s="417"/>
      <c r="DE23" s="417"/>
      <c r="DF23" s="417"/>
      <c r="DG23" s="417"/>
      <c r="DH23" s="417"/>
      <c r="DI23" s="417"/>
      <c r="DJ23" s="417"/>
      <c r="DK23" s="417"/>
      <c r="DL23" s="417"/>
      <c r="DM23" s="417"/>
      <c r="DN23" s="417"/>
      <c r="DO23" s="417"/>
      <c r="DP23" s="417"/>
      <c r="DQ23" s="417"/>
      <c r="DR23" s="417"/>
      <c r="DS23" s="417"/>
      <c r="DT23" s="417"/>
      <c r="DU23" s="417"/>
      <c r="DV23" s="417"/>
      <c r="DW23" s="417"/>
      <c r="DX23" s="417"/>
      <c r="DY23" s="417"/>
      <c r="DZ23" s="417"/>
      <c r="EA23" s="417"/>
      <c r="EB23" s="417"/>
      <c r="EC23" s="417"/>
      <c r="ED23" s="417"/>
      <c r="EE23" s="417"/>
      <c r="EF23" s="417"/>
      <c r="EG23" s="417"/>
      <c r="EH23" s="417"/>
      <c r="EI23" s="417"/>
      <c r="EJ23" s="417"/>
      <c r="EK23" s="417"/>
      <c r="EL23" s="417"/>
      <c r="EM23" s="417"/>
      <c r="EN23" s="417"/>
      <c r="EO23" s="417"/>
      <c r="EP23" s="417"/>
      <c r="EQ23" s="417"/>
      <c r="ER23" s="417"/>
      <c r="ES23" s="417"/>
      <c r="ET23" s="417"/>
      <c r="EU23" s="417"/>
      <c r="EV23" s="417"/>
      <c r="EW23" s="417"/>
      <c r="EX23" s="417"/>
      <c r="EY23" s="417"/>
      <c r="EZ23" s="417"/>
      <c r="FA23" s="417"/>
      <c r="FB23" s="417"/>
      <c r="FC23" s="417"/>
      <c r="FD23" s="417"/>
      <c r="FE23" s="417"/>
      <c r="FF23" s="417"/>
      <c r="FG23" s="417"/>
      <c r="FH23" s="417"/>
      <c r="FI23" s="417"/>
      <c r="FJ23" s="417"/>
      <c r="FK23" s="417"/>
      <c r="FL23" s="417"/>
      <c r="FM23" s="417"/>
      <c r="FN23" s="417"/>
      <c r="FO23" s="417"/>
      <c r="FP23" s="417"/>
      <c r="FQ23" s="417"/>
      <c r="FR23" s="417"/>
      <c r="FS23" s="417"/>
      <c r="FT23" s="417"/>
      <c r="FU23" s="417"/>
      <c r="FV23" s="417"/>
      <c r="FW23" s="417"/>
      <c r="FX23" s="417"/>
      <c r="FY23" s="417"/>
      <c r="FZ23" s="417"/>
      <c r="GA23" s="417"/>
      <c r="GB23" s="417"/>
      <c r="GC23" s="417"/>
      <c r="GD23" s="417"/>
      <c r="GE23" s="417"/>
      <c r="GF23" s="417"/>
      <c r="GG23" s="417"/>
      <c r="GH23" s="417"/>
      <c r="GI23" s="417"/>
      <c r="GJ23" s="417"/>
      <c r="GK23" s="417"/>
      <c r="GL23" s="417"/>
      <c r="GM23" s="417"/>
      <c r="GN23" s="417"/>
      <c r="GO23" s="417"/>
      <c r="GP23" s="417"/>
      <c r="GQ23" s="417"/>
      <c r="GR23" s="417"/>
      <c r="GS23" s="417"/>
      <c r="GT23" s="417"/>
      <c r="GU23" s="417"/>
      <c r="GV23" s="417"/>
      <c r="GW23" s="417"/>
      <c r="GX23" s="417"/>
      <c r="GY23" s="417"/>
      <c r="GZ23" s="417"/>
      <c r="HA23" s="417"/>
      <c r="HB23" s="417"/>
      <c r="HC23" s="417"/>
      <c r="HD23" s="417"/>
      <c r="HE23" s="417"/>
      <c r="HF23" s="417"/>
      <c r="HG23" s="417"/>
      <c r="HH23" s="417"/>
      <c r="HI23" s="417"/>
      <c r="HJ23" s="417"/>
      <c r="HK23" s="417"/>
      <c r="HL23" s="417"/>
      <c r="HM23" s="417"/>
      <c r="HN23" s="417"/>
      <c r="HO23" s="417"/>
      <c r="HP23" s="417"/>
      <c r="HQ23" s="417"/>
      <c r="HR23" s="417"/>
      <c r="HS23" s="417"/>
      <c r="HT23" s="417"/>
      <c r="HU23" s="417"/>
      <c r="HV23" s="417"/>
      <c r="HW23" s="417"/>
      <c r="HX23" s="417"/>
      <c r="HY23" s="417"/>
      <c r="HZ23" s="417"/>
      <c r="IA23" s="417"/>
      <c r="IB23" s="417"/>
      <c r="IC23" s="417"/>
      <c r="ID23" s="417"/>
      <c r="IE23" s="417"/>
      <c r="IF23" s="417"/>
      <c r="IG23" s="417"/>
      <c r="IH23" s="417"/>
      <c r="II23" s="417"/>
      <c r="IJ23" s="417"/>
      <c r="IK23" s="417"/>
      <c r="IL23" s="417"/>
      <c r="IM23" s="417"/>
      <c r="IN23" s="417"/>
      <c r="IO23" s="417"/>
      <c r="IP23" s="417"/>
      <c r="IQ23" s="417"/>
      <c r="IR23" s="417"/>
      <c r="IS23" s="417"/>
      <c r="IT23" s="417"/>
      <c r="IU23" s="417"/>
      <c r="IV23" s="417"/>
      <c r="IW23" s="417"/>
    </row>
    <row r="24" spans="1:257" s="418" customFormat="1" ht="78.75">
      <c r="A24" s="411" t="s">
        <v>1444</v>
      </c>
      <c r="B24" s="412">
        <v>7</v>
      </c>
      <c r="C24" s="413" t="s">
        <v>1446</v>
      </c>
      <c r="D24" s="414" t="s">
        <v>42</v>
      </c>
      <c r="E24" s="419" t="s">
        <v>1417</v>
      </c>
      <c r="F24" s="413" t="s">
        <v>1418</v>
      </c>
      <c r="G24" s="420" t="s">
        <v>1419</v>
      </c>
      <c r="H24" s="413"/>
      <c r="I24" s="413" t="s">
        <v>1420</v>
      </c>
      <c r="J24" s="413"/>
      <c r="K24" s="406">
        <v>40</v>
      </c>
      <c r="L24" s="413"/>
      <c r="M24" s="413">
        <v>20</v>
      </c>
      <c r="N24" s="413"/>
      <c r="O24" s="413">
        <v>23.5</v>
      </c>
      <c r="P24" s="413">
        <v>19.899999999999999</v>
      </c>
      <c r="Q24" s="413"/>
      <c r="R24" s="413"/>
      <c r="S24" s="413">
        <v>40</v>
      </c>
      <c r="T24" s="413">
        <v>26</v>
      </c>
      <c r="U24" s="409"/>
      <c r="V24" s="409"/>
      <c r="W24" s="151">
        <f t="shared" si="0"/>
        <v>1.6020000000000003</v>
      </c>
      <c r="X24" s="413"/>
      <c r="Y24" s="413"/>
      <c r="Z24" s="413"/>
      <c r="AA24" s="413"/>
      <c r="AB24" s="413"/>
      <c r="AC24" s="413"/>
      <c r="AD24" s="413"/>
      <c r="AE24" s="415"/>
      <c r="AF24" s="416"/>
      <c r="AG24" s="416"/>
      <c r="AH24" s="416"/>
      <c r="AI24" s="416"/>
      <c r="AJ24" s="416"/>
      <c r="AK24" s="417"/>
      <c r="AL24" s="417"/>
      <c r="AM24" s="417"/>
      <c r="AN24" s="417"/>
      <c r="AO24" s="417"/>
      <c r="AP24" s="417"/>
      <c r="AQ24" s="417"/>
      <c r="AR24" s="417"/>
      <c r="AS24" s="417"/>
      <c r="AT24" s="417"/>
      <c r="AU24" s="417"/>
      <c r="AV24" s="417"/>
      <c r="AW24" s="417"/>
      <c r="AX24" s="417"/>
      <c r="AY24" s="417"/>
      <c r="AZ24" s="417"/>
      <c r="BA24" s="417"/>
      <c r="BB24" s="417"/>
      <c r="BC24" s="417"/>
      <c r="BD24" s="417"/>
      <c r="BE24" s="417"/>
      <c r="BF24" s="417"/>
      <c r="BG24" s="417"/>
      <c r="BH24" s="417"/>
      <c r="BI24" s="417"/>
      <c r="BJ24" s="417"/>
      <c r="BK24" s="417"/>
      <c r="BL24" s="417"/>
      <c r="BM24" s="417"/>
      <c r="BN24" s="417"/>
      <c r="BO24" s="417"/>
      <c r="BP24" s="417"/>
      <c r="BQ24" s="417"/>
      <c r="BR24" s="417"/>
      <c r="BS24" s="417"/>
      <c r="BT24" s="417"/>
      <c r="BU24" s="417"/>
      <c r="BV24" s="417"/>
      <c r="BW24" s="417"/>
      <c r="BX24" s="417"/>
      <c r="BY24" s="417"/>
      <c r="BZ24" s="417"/>
      <c r="CA24" s="417"/>
      <c r="CB24" s="417"/>
      <c r="CC24" s="417"/>
      <c r="CD24" s="417"/>
      <c r="CE24" s="417"/>
      <c r="CF24" s="417"/>
      <c r="CG24" s="417"/>
      <c r="CH24" s="417"/>
      <c r="CI24" s="417"/>
      <c r="CJ24" s="417"/>
      <c r="CK24" s="417"/>
      <c r="CL24" s="417"/>
      <c r="CM24" s="417"/>
      <c r="CN24" s="417"/>
      <c r="CO24" s="417"/>
      <c r="CP24" s="417"/>
      <c r="CQ24" s="417"/>
      <c r="CR24" s="417"/>
      <c r="CS24" s="417"/>
      <c r="CT24" s="417"/>
      <c r="CU24" s="417"/>
      <c r="CV24" s="417"/>
      <c r="CW24" s="417"/>
      <c r="CX24" s="417"/>
      <c r="CY24" s="417"/>
      <c r="CZ24" s="417"/>
      <c r="DA24" s="417"/>
      <c r="DB24" s="417"/>
      <c r="DC24" s="417"/>
      <c r="DD24" s="417"/>
      <c r="DE24" s="417"/>
      <c r="DF24" s="417"/>
      <c r="DG24" s="417"/>
      <c r="DH24" s="417"/>
      <c r="DI24" s="417"/>
      <c r="DJ24" s="417"/>
      <c r="DK24" s="417"/>
      <c r="DL24" s="417"/>
      <c r="DM24" s="417"/>
      <c r="DN24" s="417"/>
      <c r="DO24" s="417"/>
      <c r="DP24" s="417"/>
      <c r="DQ24" s="417"/>
      <c r="DR24" s="417"/>
      <c r="DS24" s="417"/>
      <c r="DT24" s="417"/>
      <c r="DU24" s="417"/>
      <c r="DV24" s="417"/>
      <c r="DW24" s="417"/>
      <c r="DX24" s="417"/>
      <c r="DY24" s="417"/>
      <c r="DZ24" s="417"/>
      <c r="EA24" s="417"/>
      <c r="EB24" s="417"/>
      <c r="EC24" s="417"/>
      <c r="ED24" s="417"/>
      <c r="EE24" s="417"/>
      <c r="EF24" s="417"/>
      <c r="EG24" s="417"/>
      <c r="EH24" s="417"/>
      <c r="EI24" s="417"/>
      <c r="EJ24" s="417"/>
      <c r="EK24" s="417"/>
      <c r="EL24" s="417"/>
      <c r="EM24" s="417"/>
      <c r="EN24" s="417"/>
      <c r="EO24" s="417"/>
      <c r="EP24" s="417"/>
      <c r="EQ24" s="417"/>
      <c r="ER24" s="417"/>
      <c r="ES24" s="417"/>
      <c r="ET24" s="417"/>
      <c r="EU24" s="417"/>
      <c r="EV24" s="417"/>
      <c r="EW24" s="417"/>
      <c r="EX24" s="417"/>
      <c r="EY24" s="417"/>
      <c r="EZ24" s="417"/>
      <c r="FA24" s="417"/>
      <c r="FB24" s="417"/>
      <c r="FC24" s="417"/>
      <c r="FD24" s="417"/>
      <c r="FE24" s="417"/>
      <c r="FF24" s="417"/>
      <c r="FG24" s="417"/>
      <c r="FH24" s="417"/>
      <c r="FI24" s="417"/>
      <c r="FJ24" s="417"/>
      <c r="FK24" s="417"/>
      <c r="FL24" s="417"/>
      <c r="FM24" s="417"/>
      <c r="FN24" s="417"/>
      <c r="FO24" s="417"/>
      <c r="FP24" s="417"/>
      <c r="FQ24" s="417"/>
      <c r="FR24" s="417"/>
      <c r="FS24" s="417"/>
      <c r="FT24" s="417"/>
      <c r="FU24" s="417"/>
      <c r="FV24" s="417"/>
      <c r="FW24" s="417"/>
      <c r="FX24" s="417"/>
      <c r="FY24" s="417"/>
      <c r="FZ24" s="417"/>
      <c r="GA24" s="417"/>
      <c r="GB24" s="417"/>
      <c r="GC24" s="417"/>
      <c r="GD24" s="417"/>
      <c r="GE24" s="417"/>
      <c r="GF24" s="417"/>
      <c r="GG24" s="417"/>
      <c r="GH24" s="417"/>
      <c r="GI24" s="417"/>
      <c r="GJ24" s="417"/>
      <c r="GK24" s="417"/>
      <c r="GL24" s="417"/>
      <c r="GM24" s="417"/>
      <c r="GN24" s="417"/>
      <c r="GO24" s="417"/>
      <c r="GP24" s="417"/>
      <c r="GQ24" s="417"/>
      <c r="GR24" s="417"/>
      <c r="GS24" s="417"/>
      <c r="GT24" s="417"/>
      <c r="GU24" s="417"/>
      <c r="GV24" s="417"/>
      <c r="GW24" s="417"/>
      <c r="GX24" s="417"/>
      <c r="GY24" s="417"/>
      <c r="GZ24" s="417"/>
      <c r="HA24" s="417"/>
      <c r="HB24" s="417"/>
      <c r="HC24" s="417"/>
      <c r="HD24" s="417"/>
      <c r="HE24" s="417"/>
      <c r="HF24" s="417"/>
      <c r="HG24" s="417"/>
      <c r="HH24" s="417"/>
      <c r="HI24" s="417"/>
      <c r="HJ24" s="417"/>
      <c r="HK24" s="417"/>
      <c r="HL24" s="417"/>
      <c r="HM24" s="417"/>
      <c r="HN24" s="417"/>
      <c r="HO24" s="417"/>
      <c r="HP24" s="417"/>
      <c r="HQ24" s="417"/>
      <c r="HR24" s="417"/>
      <c r="HS24" s="417"/>
      <c r="HT24" s="417"/>
      <c r="HU24" s="417"/>
      <c r="HV24" s="417"/>
      <c r="HW24" s="417"/>
      <c r="HX24" s="417"/>
      <c r="HY24" s="417"/>
      <c r="HZ24" s="417"/>
      <c r="IA24" s="417"/>
      <c r="IB24" s="417"/>
      <c r="IC24" s="417"/>
      <c r="ID24" s="417"/>
      <c r="IE24" s="417"/>
      <c r="IF24" s="417"/>
      <c r="IG24" s="417"/>
      <c r="IH24" s="417"/>
      <c r="II24" s="417"/>
      <c r="IJ24" s="417"/>
      <c r="IK24" s="417"/>
      <c r="IL24" s="417"/>
      <c r="IM24" s="417"/>
      <c r="IN24" s="417"/>
      <c r="IO24" s="417"/>
      <c r="IP24" s="417"/>
      <c r="IQ24" s="417"/>
      <c r="IR24" s="417"/>
      <c r="IS24" s="417"/>
      <c r="IT24" s="417"/>
      <c r="IU24" s="417"/>
      <c r="IV24" s="417"/>
      <c r="IW24" s="417"/>
    </row>
    <row r="25" spans="1:257" s="418" customFormat="1" ht="78.75">
      <c r="A25" s="411" t="s">
        <v>1444</v>
      </c>
      <c r="B25" s="412">
        <v>8</v>
      </c>
      <c r="C25" s="413" t="s">
        <v>1446</v>
      </c>
      <c r="D25" s="414" t="s">
        <v>42</v>
      </c>
      <c r="E25" s="419" t="s">
        <v>1417</v>
      </c>
      <c r="F25" s="413" t="s">
        <v>1418</v>
      </c>
      <c r="G25" s="420" t="s">
        <v>1466</v>
      </c>
      <c r="H25" s="413"/>
      <c r="I25" s="413" t="s">
        <v>1467</v>
      </c>
      <c r="J25" s="413"/>
      <c r="K25" s="406">
        <v>20</v>
      </c>
      <c r="L25" s="413"/>
      <c r="M25" s="413">
        <v>36</v>
      </c>
      <c r="N25" s="413"/>
      <c r="O25" s="413">
        <v>45.8</v>
      </c>
      <c r="P25" s="413">
        <v>26.8</v>
      </c>
      <c r="Q25" s="413"/>
      <c r="R25" s="413"/>
      <c r="S25" s="413">
        <v>52</v>
      </c>
      <c r="T25" s="413">
        <v>0</v>
      </c>
      <c r="U25" s="409"/>
      <c r="V25" s="409"/>
      <c r="W25" s="151">
        <f t="shared" si="0"/>
        <v>11.903599999999994</v>
      </c>
      <c r="X25" s="413"/>
      <c r="Y25" s="413"/>
      <c r="Z25" s="413"/>
      <c r="AA25" s="413"/>
      <c r="AB25" s="413"/>
      <c r="AC25" s="413"/>
      <c r="AD25" s="413"/>
      <c r="AE25" s="415"/>
      <c r="AF25" s="416"/>
      <c r="AG25" s="416"/>
      <c r="AH25" s="416"/>
      <c r="AI25" s="416"/>
      <c r="AJ25" s="416"/>
      <c r="AK25" s="417"/>
      <c r="AL25" s="417"/>
      <c r="AM25" s="417"/>
      <c r="AN25" s="417"/>
      <c r="AO25" s="417"/>
      <c r="AP25" s="417"/>
      <c r="AQ25" s="417"/>
      <c r="AR25" s="417"/>
      <c r="AS25" s="417"/>
      <c r="AT25" s="417"/>
      <c r="AU25" s="417"/>
      <c r="AV25" s="417"/>
      <c r="AW25" s="417"/>
      <c r="AX25" s="417"/>
      <c r="AY25" s="417"/>
      <c r="AZ25" s="417"/>
      <c r="BA25" s="417"/>
      <c r="BB25" s="417"/>
      <c r="BC25" s="417"/>
      <c r="BD25" s="417"/>
      <c r="BE25" s="417"/>
      <c r="BF25" s="417"/>
      <c r="BG25" s="417"/>
      <c r="BH25" s="417"/>
      <c r="BI25" s="417"/>
      <c r="BJ25" s="417"/>
      <c r="BK25" s="417"/>
      <c r="BL25" s="417"/>
      <c r="BM25" s="417"/>
      <c r="BN25" s="417"/>
      <c r="BO25" s="417"/>
      <c r="BP25" s="417"/>
      <c r="BQ25" s="417"/>
      <c r="BR25" s="417"/>
      <c r="BS25" s="417"/>
      <c r="BT25" s="417"/>
      <c r="BU25" s="417"/>
      <c r="BV25" s="417"/>
      <c r="BW25" s="417"/>
      <c r="BX25" s="417"/>
      <c r="BY25" s="417"/>
      <c r="BZ25" s="417"/>
      <c r="CA25" s="417"/>
      <c r="CB25" s="417"/>
      <c r="CC25" s="417"/>
      <c r="CD25" s="417"/>
      <c r="CE25" s="417"/>
      <c r="CF25" s="417"/>
      <c r="CG25" s="417"/>
      <c r="CH25" s="417"/>
      <c r="CI25" s="417"/>
      <c r="CJ25" s="417"/>
      <c r="CK25" s="417"/>
      <c r="CL25" s="417"/>
      <c r="CM25" s="417"/>
      <c r="CN25" s="417"/>
      <c r="CO25" s="417"/>
      <c r="CP25" s="417"/>
      <c r="CQ25" s="417"/>
      <c r="CR25" s="417"/>
      <c r="CS25" s="417"/>
      <c r="CT25" s="417"/>
      <c r="CU25" s="417"/>
      <c r="CV25" s="417"/>
      <c r="CW25" s="417"/>
      <c r="CX25" s="417"/>
      <c r="CY25" s="417"/>
      <c r="CZ25" s="417"/>
      <c r="DA25" s="417"/>
      <c r="DB25" s="417"/>
      <c r="DC25" s="417"/>
      <c r="DD25" s="417"/>
      <c r="DE25" s="417"/>
      <c r="DF25" s="417"/>
      <c r="DG25" s="417"/>
      <c r="DH25" s="417"/>
      <c r="DI25" s="417"/>
      <c r="DJ25" s="417"/>
      <c r="DK25" s="417"/>
      <c r="DL25" s="417"/>
      <c r="DM25" s="417"/>
      <c r="DN25" s="417"/>
      <c r="DO25" s="417"/>
      <c r="DP25" s="417"/>
      <c r="DQ25" s="417"/>
      <c r="DR25" s="417"/>
      <c r="DS25" s="417"/>
      <c r="DT25" s="417"/>
      <c r="DU25" s="417"/>
      <c r="DV25" s="417"/>
      <c r="DW25" s="417"/>
      <c r="DX25" s="417"/>
      <c r="DY25" s="417"/>
      <c r="DZ25" s="417"/>
      <c r="EA25" s="417"/>
      <c r="EB25" s="417"/>
      <c r="EC25" s="417"/>
      <c r="ED25" s="417"/>
      <c r="EE25" s="417"/>
      <c r="EF25" s="417"/>
      <c r="EG25" s="417"/>
      <c r="EH25" s="417"/>
      <c r="EI25" s="417"/>
      <c r="EJ25" s="417"/>
      <c r="EK25" s="417"/>
      <c r="EL25" s="417"/>
      <c r="EM25" s="417"/>
      <c r="EN25" s="417"/>
      <c r="EO25" s="417"/>
      <c r="EP25" s="417"/>
      <c r="EQ25" s="417"/>
      <c r="ER25" s="417"/>
      <c r="ES25" s="417"/>
      <c r="ET25" s="417"/>
      <c r="EU25" s="417"/>
      <c r="EV25" s="417"/>
      <c r="EW25" s="417"/>
      <c r="EX25" s="417"/>
      <c r="EY25" s="417"/>
      <c r="EZ25" s="417"/>
      <c r="FA25" s="417"/>
      <c r="FB25" s="417"/>
      <c r="FC25" s="417"/>
      <c r="FD25" s="417"/>
      <c r="FE25" s="417"/>
      <c r="FF25" s="417"/>
      <c r="FG25" s="417"/>
      <c r="FH25" s="417"/>
      <c r="FI25" s="417"/>
      <c r="FJ25" s="417"/>
      <c r="FK25" s="417"/>
      <c r="FL25" s="417"/>
      <c r="FM25" s="417"/>
      <c r="FN25" s="417"/>
      <c r="FO25" s="417"/>
      <c r="FP25" s="417"/>
      <c r="FQ25" s="417"/>
      <c r="FR25" s="417"/>
      <c r="FS25" s="417"/>
      <c r="FT25" s="417"/>
      <c r="FU25" s="417"/>
      <c r="FV25" s="417"/>
      <c r="FW25" s="417"/>
      <c r="FX25" s="417"/>
      <c r="FY25" s="417"/>
      <c r="FZ25" s="417"/>
      <c r="GA25" s="417"/>
      <c r="GB25" s="417"/>
      <c r="GC25" s="417"/>
      <c r="GD25" s="417"/>
      <c r="GE25" s="417"/>
      <c r="GF25" s="417"/>
      <c r="GG25" s="417"/>
      <c r="GH25" s="417"/>
      <c r="GI25" s="417"/>
      <c r="GJ25" s="417"/>
      <c r="GK25" s="417"/>
      <c r="GL25" s="417"/>
      <c r="GM25" s="417"/>
      <c r="GN25" s="417"/>
      <c r="GO25" s="417"/>
      <c r="GP25" s="417"/>
      <c r="GQ25" s="417"/>
      <c r="GR25" s="417"/>
      <c r="GS25" s="417"/>
      <c r="GT25" s="417"/>
      <c r="GU25" s="417"/>
      <c r="GV25" s="417"/>
      <c r="GW25" s="417"/>
      <c r="GX25" s="417"/>
      <c r="GY25" s="417"/>
      <c r="GZ25" s="417"/>
      <c r="HA25" s="417"/>
      <c r="HB25" s="417"/>
      <c r="HC25" s="417"/>
      <c r="HD25" s="417"/>
      <c r="HE25" s="417"/>
      <c r="HF25" s="417"/>
      <c r="HG25" s="417"/>
      <c r="HH25" s="417"/>
      <c r="HI25" s="417"/>
      <c r="HJ25" s="417"/>
      <c r="HK25" s="417"/>
      <c r="HL25" s="417"/>
      <c r="HM25" s="417"/>
      <c r="HN25" s="417"/>
      <c r="HO25" s="417"/>
      <c r="HP25" s="417"/>
      <c r="HQ25" s="417"/>
      <c r="HR25" s="417"/>
      <c r="HS25" s="417"/>
      <c r="HT25" s="417"/>
      <c r="HU25" s="417"/>
      <c r="HV25" s="417"/>
      <c r="HW25" s="417"/>
      <c r="HX25" s="417"/>
      <c r="HY25" s="417"/>
      <c r="HZ25" s="417"/>
      <c r="IA25" s="417"/>
      <c r="IB25" s="417"/>
      <c r="IC25" s="417"/>
      <c r="ID25" s="417"/>
      <c r="IE25" s="417"/>
      <c r="IF25" s="417"/>
      <c r="IG25" s="417"/>
      <c r="IH25" s="417"/>
      <c r="II25" s="417"/>
      <c r="IJ25" s="417"/>
      <c r="IK25" s="417"/>
      <c r="IL25" s="417"/>
      <c r="IM25" s="417"/>
      <c r="IN25" s="417"/>
      <c r="IO25" s="417"/>
      <c r="IP25" s="417"/>
      <c r="IQ25" s="417"/>
      <c r="IR25" s="417"/>
      <c r="IS25" s="417"/>
      <c r="IT25" s="417"/>
      <c r="IU25" s="417"/>
      <c r="IV25" s="417"/>
      <c r="IW25" s="417"/>
    </row>
    <row r="26" spans="1:257" s="418" customFormat="1" ht="90">
      <c r="A26" s="411" t="s">
        <v>1444</v>
      </c>
      <c r="B26" s="412">
        <v>9</v>
      </c>
      <c r="C26" s="413" t="s">
        <v>1446</v>
      </c>
      <c r="D26" s="414" t="s">
        <v>42</v>
      </c>
      <c r="E26" s="419" t="s">
        <v>1417</v>
      </c>
      <c r="F26" s="413" t="s">
        <v>1418</v>
      </c>
      <c r="G26" s="420" t="s">
        <v>1421</v>
      </c>
      <c r="H26" s="413"/>
      <c r="I26" s="413" t="s">
        <v>1422</v>
      </c>
      <c r="J26" s="413"/>
      <c r="K26" s="406">
        <v>30</v>
      </c>
      <c r="L26" s="413"/>
      <c r="M26" s="413">
        <v>20</v>
      </c>
      <c r="N26" s="413"/>
      <c r="O26" s="413">
        <v>22.8</v>
      </c>
      <c r="P26" s="413">
        <v>19.899999999999999</v>
      </c>
      <c r="Q26" s="413"/>
      <c r="R26" s="413"/>
      <c r="S26" s="413">
        <v>40</v>
      </c>
      <c r="T26" s="413">
        <v>26</v>
      </c>
      <c r="U26" s="409"/>
      <c r="V26" s="409"/>
      <c r="W26" s="151">
        <f t="shared" si="0"/>
        <v>1.6020000000000003</v>
      </c>
      <c r="X26" s="413"/>
      <c r="Y26" s="413"/>
      <c r="Z26" s="413"/>
      <c r="AA26" s="413"/>
      <c r="AB26" s="413"/>
      <c r="AC26" s="413"/>
      <c r="AD26" s="413"/>
      <c r="AE26" s="415"/>
      <c r="AF26" s="416"/>
      <c r="AG26" s="416"/>
      <c r="AH26" s="416"/>
      <c r="AI26" s="416"/>
      <c r="AJ26" s="416"/>
      <c r="AK26" s="417"/>
      <c r="AL26" s="417"/>
      <c r="AM26" s="417"/>
      <c r="AN26" s="417"/>
      <c r="AO26" s="417"/>
      <c r="AP26" s="417"/>
      <c r="AQ26" s="417"/>
      <c r="AR26" s="417"/>
      <c r="AS26" s="417"/>
      <c r="AT26" s="417"/>
      <c r="AU26" s="417"/>
      <c r="AV26" s="417"/>
      <c r="AW26" s="417"/>
      <c r="AX26" s="417"/>
      <c r="AY26" s="417"/>
      <c r="AZ26" s="417"/>
      <c r="BA26" s="417"/>
      <c r="BB26" s="417"/>
      <c r="BC26" s="417"/>
      <c r="BD26" s="417"/>
      <c r="BE26" s="417"/>
      <c r="BF26" s="417"/>
      <c r="BG26" s="417"/>
      <c r="BH26" s="417"/>
      <c r="BI26" s="417"/>
      <c r="BJ26" s="417"/>
      <c r="BK26" s="417"/>
      <c r="BL26" s="417"/>
      <c r="BM26" s="417"/>
      <c r="BN26" s="417"/>
      <c r="BO26" s="417"/>
      <c r="BP26" s="417"/>
      <c r="BQ26" s="417"/>
      <c r="BR26" s="417"/>
      <c r="BS26" s="417"/>
      <c r="BT26" s="417"/>
      <c r="BU26" s="417"/>
      <c r="BV26" s="417"/>
      <c r="BW26" s="417"/>
      <c r="BX26" s="417"/>
      <c r="BY26" s="417"/>
      <c r="BZ26" s="417"/>
      <c r="CA26" s="417"/>
      <c r="CB26" s="417"/>
      <c r="CC26" s="417"/>
      <c r="CD26" s="417"/>
      <c r="CE26" s="417"/>
      <c r="CF26" s="417"/>
      <c r="CG26" s="417"/>
      <c r="CH26" s="417"/>
      <c r="CI26" s="417"/>
      <c r="CJ26" s="417"/>
      <c r="CK26" s="417"/>
      <c r="CL26" s="417"/>
      <c r="CM26" s="417"/>
      <c r="CN26" s="417"/>
      <c r="CO26" s="417"/>
      <c r="CP26" s="417"/>
      <c r="CQ26" s="417"/>
      <c r="CR26" s="417"/>
      <c r="CS26" s="417"/>
      <c r="CT26" s="417"/>
      <c r="CU26" s="417"/>
      <c r="CV26" s="417"/>
      <c r="CW26" s="417"/>
      <c r="CX26" s="417"/>
      <c r="CY26" s="417"/>
      <c r="CZ26" s="417"/>
      <c r="DA26" s="417"/>
      <c r="DB26" s="417"/>
      <c r="DC26" s="417"/>
      <c r="DD26" s="417"/>
      <c r="DE26" s="417"/>
      <c r="DF26" s="417"/>
      <c r="DG26" s="417"/>
      <c r="DH26" s="417"/>
      <c r="DI26" s="417"/>
      <c r="DJ26" s="417"/>
      <c r="DK26" s="417"/>
      <c r="DL26" s="417"/>
      <c r="DM26" s="417"/>
      <c r="DN26" s="417"/>
      <c r="DO26" s="417"/>
      <c r="DP26" s="417"/>
      <c r="DQ26" s="417"/>
      <c r="DR26" s="417"/>
      <c r="DS26" s="417"/>
      <c r="DT26" s="417"/>
      <c r="DU26" s="417"/>
      <c r="DV26" s="417"/>
      <c r="DW26" s="417"/>
      <c r="DX26" s="417"/>
      <c r="DY26" s="417"/>
      <c r="DZ26" s="417"/>
      <c r="EA26" s="417"/>
      <c r="EB26" s="417"/>
      <c r="EC26" s="417"/>
      <c r="ED26" s="417"/>
      <c r="EE26" s="417"/>
      <c r="EF26" s="417"/>
      <c r="EG26" s="417"/>
      <c r="EH26" s="417"/>
      <c r="EI26" s="417"/>
      <c r="EJ26" s="417"/>
      <c r="EK26" s="417"/>
      <c r="EL26" s="417"/>
      <c r="EM26" s="417"/>
      <c r="EN26" s="417"/>
      <c r="EO26" s="417"/>
      <c r="EP26" s="417"/>
      <c r="EQ26" s="417"/>
      <c r="ER26" s="417"/>
      <c r="ES26" s="417"/>
      <c r="ET26" s="417"/>
      <c r="EU26" s="417"/>
      <c r="EV26" s="417"/>
      <c r="EW26" s="417"/>
      <c r="EX26" s="417"/>
      <c r="EY26" s="417"/>
      <c r="EZ26" s="417"/>
      <c r="FA26" s="417"/>
      <c r="FB26" s="417"/>
      <c r="FC26" s="417"/>
      <c r="FD26" s="417"/>
      <c r="FE26" s="417"/>
      <c r="FF26" s="417"/>
      <c r="FG26" s="417"/>
      <c r="FH26" s="417"/>
      <c r="FI26" s="417"/>
      <c r="FJ26" s="417"/>
      <c r="FK26" s="417"/>
      <c r="FL26" s="417"/>
      <c r="FM26" s="417"/>
      <c r="FN26" s="417"/>
      <c r="FO26" s="417"/>
      <c r="FP26" s="417"/>
      <c r="FQ26" s="417"/>
      <c r="FR26" s="417"/>
      <c r="FS26" s="417"/>
      <c r="FT26" s="417"/>
      <c r="FU26" s="417"/>
      <c r="FV26" s="417"/>
      <c r="FW26" s="417"/>
      <c r="FX26" s="417"/>
      <c r="FY26" s="417"/>
      <c r="FZ26" s="417"/>
      <c r="GA26" s="417"/>
      <c r="GB26" s="417"/>
      <c r="GC26" s="417"/>
      <c r="GD26" s="417"/>
      <c r="GE26" s="417"/>
      <c r="GF26" s="417"/>
      <c r="GG26" s="417"/>
      <c r="GH26" s="417"/>
      <c r="GI26" s="417"/>
      <c r="GJ26" s="417"/>
      <c r="GK26" s="417"/>
      <c r="GL26" s="417"/>
      <c r="GM26" s="417"/>
      <c r="GN26" s="417"/>
      <c r="GO26" s="417"/>
      <c r="GP26" s="417"/>
      <c r="GQ26" s="417"/>
      <c r="GR26" s="417"/>
      <c r="GS26" s="417"/>
      <c r="GT26" s="417"/>
      <c r="GU26" s="417"/>
      <c r="GV26" s="417"/>
      <c r="GW26" s="417"/>
      <c r="GX26" s="417"/>
      <c r="GY26" s="417"/>
      <c r="GZ26" s="417"/>
      <c r="HA26" s="417"/>
      <c r="HB26" s="417"/>
      <c r="HC26" s="417"/>
      <c r="HD26" s="417"/>
      <c r="HE26" s="417"/>
      <c r="HF26" s="417"/>
      <c r="HG26" s="417"/>
      <c r="HH26" s="417"/>
      <c r="HI26" s="417"/>
      <c r="HJ26" s="417"/>
      <c r="HK26" s="417"/>
      <c r="HL26" s="417"/>
      <c r="HM26" s="417"/>
      <c r="HN26" s="417"/>
      <c r="HO26" s="417"/>
      <c r="HP26" s="417"/>
      <c r="HQ26" s="417"/>
      <c r="HR26" s="417"/>
      <c r="HS26" s="417"/>
      <c r="HT26" s="417"/>
      <c r="HU26" s="417"/>
      <c r="HV26" s="417"/>
      <c r="HW26" s="417"/>
      <c r="HX26" s="417"/>
      <c r="HY26" s="417"/>
      <c r="HZ26" s="417"/>
      <c r="IA26" s="417"/>
      <c r="IB26" s="417"/>
      <c r="IC26" s="417"/>
      <c r="ID26" s="417"/>
      <c r="IE26" s="417"/>
      <c r="IF26" s="417"/>
      <c r="IG26" s="417"/>
      <c r="IH26" s="417"/>
      <c r="II26" s="417"/>
      <c r="IJ26" s="417"/>
      <c r="IK26" s="417"/>
      <c r="IL26" s="417"/>
      <c r="IM26" s="417"/>
      <c r="IN26" s="417"/>
      <c r="IO26" s="417"/>
      <c r="IP26" s="417"/>
      <c r="IQ26" s="417"/>
      <c r="IR26" s="417"/>
      <c r="IS26" s="417"/>
      <c r="IT26" s="417"/>
      <c r="IU26" s="417"/>
      <c r="IV26" s="417"/>
      <c r="IW26" s="417"/>
    </row>
    <row r="27" spans="1:257" s="418" customFormat="1" ht="67.5">
      <c r="A27" s="411" t="s">
        <v>1444</v>
      </c>
      <c r="B27" s="412">
        <v>10</v>
      </c>
      <c r="C27" s="413" t="s">
        <v>1446</v>
      </c>
      <c r="D27" s="414" t="s">
        <v>42</v>
      </c>
      <c r="E27" s="419" t="s">
        <v>1417</v>
      </c>
      <c r="F27" s="413" t="s">
        <v>1418</v>
      </c>
      <c r="G27" s="420" t="s">
        <v>1468</v>
      </c>
      <c r="H27" s="413"/>
      <c r="I27" s="413" t="s">
        <v>1469</v>
      </c>
      <c r="J27" s="413"/>
      <c r="K27" s="406">
        <v>30</v>
      </c>
      <c r="L27" s="413"/>
      <c r="M27" s="413">
        <v>28</v>
      </c>
      <c r="N27" s="413"/>
      <c r="O27" s="413">
        <v>32.799999999999997</v>
      </c>
      <c r="P27" s="413">
        <v>28.8</v>
      </c>
      <c r="Q27" s="413"/>
      <c r="R27" s="413"/>
      <c r="S27" s="413">
        <v>56</v>
      </c>
      <c r="T27" s="413">
        <v>0</v>
      </c>
      <c r="U27" s="409"/>
      <c r="V27" s="409"/>
      <c r="W27" s="151">
        <f t="shared" si="0"/>
        <v>1.3027999999999977</v>
      </c>
      <c r="X27" s="413"/>
      <c r="Y27" s="413"/>
      <c r="Z27" s="413"/>
      <c r="AA27" s="413"/>
      <c r="AB27" s="413"/>
      <c r="AC27" s="413"/>
      <c r="AD27" s="413"/>
      <c r="AE27" s="415"/>
      <c r="AF27" s="416"/>
      <c r="AG27" s="416"/>
      <c r="AH27" s="416"/>
      <c r="AI27" s="416"/>
      <c r="AJ27" s="416"/>
      <c r="AK27" s="417"/>
      <c r="AL27" s="417"/>
      <c r="AM27" s="417"/>
      <c r="AN27" s="417"/>
      <c r="AO27" s="417"/>
      <c r="AP27" s="417"/>
      <c r="AQ27" s="417"/>
      <c r="AR27" s="417"/>
      <c r="AS27" s="417"/>
      <c r="AT27" s="417"/>
      <c r="AU27" s="417"/>
      <c r="AV27" s="417"/>
      <c r="AW27" s="417"/>
      <c r="AX27" s="417"/>
      <c r="AY27" s="417"/>
      <c r="AZ27" s="417"/>
      <c r="BA27" s="417"/>
      <c r="BB27" s="417"/>
      <c r="BC27" s="417"/>
      <c r="BD27" s="417"/>
      <c r="BE27" s="417"/>
      <c r="BF27" s="417"/>
      <c r="BG27" s="417"/>
      <c r="BH27" s="417"/>
      <c r="BI27" s="417"/>
      <c r="BJ27" s="417"/>
      <c r="BK27" s="417"/>
      <c r="BL27" s="417"/>
      <c r="BM27" s="417"/>
      <c r="BN27" s="417"/>
      <c r="BO27" s="417"/>
      <c r="BP27" s="417"/>
      <c r="BQ27" s="417"/>
      <c r="BR27" s="417"/>
      <c r="BS27" s="417"/>
      <c r="BT27" s="417"/>
      <c r="BU27" s="417"/>
      <c r="BV27" s="417"/>
      <c r="BW27" s="417"/>
      <c r="BX27" s="417"/>
      <c r="BY27" s="417"/>
      <c r="BZ27" s="417"/>
      <c r="CA27" s="417"/>
      <c r="CB27" s="417"/>
      <c r="CC27" s="417"/>
      <c r="CD27" s="417"/>
      <c r="CE27" s="417"/>
      <c r="CF27" s="417"/>
      <c r="CG27" s="417"/>
      <c r="CH27" s="417"/>
      <c r="CI27" s="417"/>
      <c r="CJ27" s="417"/>
      <c r="CK27" s="417"/>
      <c r="CL27" s="417"/>
      <c r="CM27" s="417"/>
      <c r="CN27" s="417"/>
      <c r="CO27" s="417"/>
      <c r="CP27" s="417"/>
      <c r="CQ27" s="417"/>
      <c r="CR27" s="417"/>
      <c r="CS27" s="417"/>
      <c r="CT27" s="417"/>
      <c r="CU27" s="417"/>
      <c r="CV27" s="417"/>
      <c r="CW27" s="417"/>
      <c r="CX27" s="417"/>
      <c r="CY27" s="417"/>
      <c r="CZ27" s="417"/>
      <c r="DA27" s="417"/>
      <c r="DB27" s="417"/>
      <c r="DC27" s="417"/>
      <c r="DD27" s="417"/>
      <c r="DE27" s="417"/>
      <c r="DF27" s="417"/>
      <c r="DG27" s="417"/>
      <c r="DH27" s="417"/>
      <c r="DI27" s="417"/>
      <c r="DJ27" s="417"/>
      <c r="DK27" s="417"/>
      <c r="DL27" s="417"/>
      <c r="DM27" s="417"/>
      <c r="DN27" s="417"/>
      <c r="DO27" s="417"/>
      <c r="DP27" s="417"/>
      <c r="DQ27" s="417"/>
      <c r="DR27" s="417"/>
      <c r="DS27" s="417"/>
      <c r="DT27" s="417"/>
      <c r="DU27" s="417"/>
      <c r="DV27" s="417"/>
      <c r="DW27" s="417"/>
      <c r="DX27" s="417"/>
      <c r="DY27" s="417"/>
      <c r="DZ27" s="417"/>
      <c r="EA27" s="417"/>
      <c r="EB27" s="417"/>
      <c r="EC27" s="417"/>
      <c r="ED27" s="417"/>
      <c r="EE27" s="417"/>
      <c r="EF27" s="417"/>
      <c r="EG27" s="417"/>
      <c r="EH27" s="417"/>
      <c r="EI27" s="417"/>
      <c r="EJ27" s="417"/>
      <c r="EK27" s="417"/>
      <c r="EL27" s="417"/>
      <c r="EM27" s="417"/>
      <c r="EN27" s="417"/>
      <c r="EO27" s="417"/>
      <c r="EP27" s="417"/>
      <c r="EQ27" s="417"/>
      <c r="ER27" s="417"/>
      <c r="ES27" s="417"/>
      <c r="ET27" s="417"/>
      <c r="EU27" s="417"/>
      <c r="EV27" s="417"/>
      <c r="EW27" s="417"/>
      <c r="EX27" s="417"/>
      <c r="EY27" s="417"/>
      <c r="EZ27" s="417"/>
      <c r="FA27" s="417"/>
      <c r="FB27" s="417"/>
      <c r="FC27" s="417"/>
      <c r="FD27" s="417"/>
      <c r="FE27" s="417"/>
      <c r="FF27" s="417"/>
      <c r="FG27" s="417"/>
      <c r="FH27" s="417"/>
      <c r="FI27" s="417"/>
      <c r="FJ27" s="417"/>
      <c r="FK27" s="417"/>
      <c r="FL27" s="417"/>
      <c r="FM27" s="417"/>
      <c r="FN27" s="417"/>
      <c r="FO27" s="417"/>
      <c r="FP27" s="417"/>
      <c r="FQ27" s="417"/>
      <c r="FR27" s="417"/>
      <c r="FS27" s="417"/>
      <c r="FT27" s="417"/>
      <c r="FU27" s="417"/>
      <c r="FV27" s="417"/>
      <c r="FW27" s="417"/>
      <c r="FX27" s="417"/>
      <c r="FY27" s="417"/>
      <c r="FZ27" s="417"/>
      <c r="GA27" s="417"/>
      <c r="GB27" s="417"/>
      <c r="GC27" s="417"/>
      <c r="GD27" s="417"/>
      <c r="GE27" s="417"/>
      <c r="GF27" s="417"/>
      <c r="GG27" s="417"/>
      <c r="GH27" s="417"/>
      <c r="GI27" s="417"/>
      <c r="GJ27" s="417"/>
      <c r="GK27" s="417"/>
      <c r="GL27" s="417"/>
      <c r="GM27" s="417"/>
      <c r="GN27" s="417"/>
      <c r="GO27" s="417"/>
      <c r="GP27" s="417"/>
      <c r="GQ27" s="417"/>
      <c r="GR27" s="417"/>
      <c r="GS27" s="417"/>
      <c r="GT27" s="417"/>
      <c r="GU27" s="417"/>
      <c r="GV27" s="417"/>
      <c r="GW27" s="417"/>
      <c r="GX27" s="417"/>
      <c r="GY27" s="417"/>
      <c r="GZ27" s="417"/>
      <c r="HA27" s="417"/>
      <c r="HB27" s="417"/>
      <c r="HC27" s="417"/>
      <c r="HD27" s="417"/>
      <c r="HE27" s="417"/>
      <c r="HF27" s="417"/>
      <c r="HG27" s="417"/>
      <c r="HH27" s="417"/>
      <c r="HI27" s="417"/>
      <c r="HJ27" s="417"/>
      <c r="HK27" s="417"/>
      <c r="HL27" s="417"/>
      <c r="HM27" s="417"/>
      <c r="HN27" s="417"/>
      <c r="HO27" s="417"/>
      <c r="HP27" s="417"/>
      <c r="HQ27" s="417"/>
      <c r="HR27" s="417"/>
      <c r="HS27" s="417"/>
      <c r="HT27" s="417"/>
      <c r="HU27" s="417"/>
      <c r="HV27" s="417"/>
      <c r="HW27" s="417"/>
      <c r="HX27" s="417"/>
      <c r="HY27" s="417"/>
      <c r="HZ27" s="417"/>
      <c r="IA27" s="417"/>
      <c r="IB27" s="417"/>
      <c r="IC27" s="417"/>
      <c r="ID27" s="417"/>
      <c r="IE27" s="417"/>
      <c r="IF27" s="417"/>
      <c r="IG27" s="417"/>
      <c r="IH27" s="417"/>
      <c r="II27" s="417"/>
      <c r="IJ27" s="417"/>
      <c r="IK27" s="417"/>
      <c r="IL27" s="417"/>
      <c r="IM27" s="417"/>
      <c r="IN27" s="417"/>
      <c r="IO27" s="417"/>
      <c r="IP27" s="417"/>
      <c r="IQ27" s="417"/>
      <c r="IR27" s="417"/>
      <c r="IS27" s="417"/>
      <c r="IT27" s="417"/>
      <c r="IU27" s="417"/>
      <c r="IV27" s="417"/>
      <c r="IW27" s="417"/>
    </row>
    <row r="28" spans="1:257" s="418" customFormat="1" ht="90">
      <c r="A28" s="411" t="s">
        <v>1444</v>
      </c>
      <c r="B28" s="412">
        <v>11</v>
      </c>
      <c r="C28" s="413" t="s">
        <v>1446</v>
      </c>
      <c r="D28" s="414" t="s">
        <v>42</v>
      </c>
      <c r="E28" s="419" t="s">
        <v>1417</v>
      </c>
      <c r="F28" s="413" t="s">
        <v>1418</v>
      </c>
      <c r="G28" s="420" t="s">
        <v>1423</v>
      </c>
      <c r="H28" s="413"/>
      <c r="I28" s="413" t="s">
        <v>1424</v>
      </c>
      <c r="J28" s="413"/>
      <c r="K28" s="406">
        <v>23</v>
      </c>
      <c r="L28" s="413"/>
      <c r="M28" s="413">
        <v>23.840000000000003</v>
      </c>
      <c r="N28" s="413"/>
      <c r="O28" s="413">
        <v>29.8</v>
      </c>
      <c r="P28" s="413">
        <v>23.8</v>
      </c>
      <c r="Q28" s="413"/>
      <c r="R28" s="413"/>
      <c r="S28" s="413">
        <v>48</v>
      </c>
      <c r="T28" s="413">
        <v>32</v>
      </c>
      <c r="U28" s="409"/>
      <c r="V28" s="409"/>
      <c r="W28" s="151">
        <f t="shared" si="0"/>
        <v>1.8303840000000022</v>
      </c>
      <c r="X28" s="413"/>
      <c r="Y28" s="413"/>
      <c r="Z28" s="413"/>
      <c r="AA28" s="413"/>
      <c r="AB28" s="413"/>
      <c r="AC28" s="413"/>
      <c r="AD28" s="413"/>
      <c r="AE28" s="415"/>
      <c r="AF28" s="416"/>
      <c r="AG28" s="416"/>
      <c r="AH28" s="416"/>
      <c r="AI28" s="416"/>
      <c r="AJ28" s="416"/>
      <c r="AK28" s="417"/>
      <c r="AL28" s="417"/>
      <c r="AM28" s="417"/>
      <c r="AN28" s="417"/>
      <c r="AO28" s="417"/>
      <c r="AP28" s="417"/>
      <c r="AQ28" s="417"/>
      <c r="AR28" s="417"/>
      <c r="AS28" s="417"/>
      <c r="AT28" s="417"/>
      <c r="AU28" s="417"/>
      <c r="AV28" s="417"/>
      <c r="AW28" s="417"/>
      <c r="AX28" s="417"/>
      <c r="AY28" s="417"/>
      <c r="AZ28" s="417"/>
      <c r="BA28" s="417"/>
      <c r="BB28" s="417"/>
      <c r="BC28" s="417"/>
      <c r="BD28" s="417"/>
      <c r="BE28" s="417"/>
      <c r="BF28" s="417"/>
      <c r="BG28" s="417"/>
      <c r="BH28" s="417"/>
      <c r="BI28" s="417"/>
      <c r="BJ28" s="417"/>
      <c r="BK28" s="417"/>
      <c r="BL28" s="417"/>
      <c r="BM28" s="417"/>
      <c r="BN28" s="417"/>
      <c r="BO28" s="417"/>
      <c r="BP28" s="417"/>
      <c r="BQ28" s="417"/>
      <c r="BR28" s="417"/>
      <c r="BS28" s="417"/>
      <c r="BT28" s="417"/>
      <c r="BU28" s="417"/>
      <c r="BV28" s="417"/>
      <c r="BW28" s="417"/>
      <c r="BX28" s="417"/>
      <c r="BY28" s="417"/>
      <c r="BZ28" s="417"/>
      <c r="CA28" s="417"/>
      <c r="CB28" s="417"/>
      <c r="CC28" s="417"/>
      <c r="CD28" s="417"/>
      <c r="CE28" s="417"/>
      <c r="CF28" s="417"/>
      <c r="CG28" s="417"/>
      <c r="CH28" s="417"/>
      <c r="CI28" s="417"/>
      <c r="CJ28" s="417"/>
      <c r="CK28" s="417"/>
      <c r="CL28" s="417"/>
      <c r="CM28" s="417"/>
      <c r="CN28" s="417"/>
      <c r="CO28" s="417"/>
      <c r="CP28" s="417"/>
      <c r="CQ28" s="417"/>
      <c r="CR28" s="417"/>
      <c r="CS28" s="417"/>
      <c r="CT28" s="417"/>
      <c r="CU28" s="417"/>
      <c r="CV28" s="417"/>
      <c r="CW28" s="417"/>
      <c r="CX28" s="417"/>
      <c r="CY28" s="417"/>
      <c r="CZ28" s="417"/>
      <c r="DA28" s="417"/>
      <c r="DB28" s="417"/>
      <c r="DC28" s="417"/>
      <c r="DD28" s="417"/>
      <c r="DE28" s="417"/>
      <c r="DF28" s="417"/>
      <c r="DG28" s="417"/>
      <c r="DH28" s="417"/>
      <c r="DI28" s="417"/>
      <c r="DJ28" s="417"/>
      <c r="DK28" s="417"/>
      <c r="DL28" s="417"/>
      <c r="DM28" s="417"/>
      <c r="DN28" s="417"/>
      <c r="DO28" s="417"/>
      <c r="DP28" s="417"/>
      <c r="DQ28" s="417"/>
      <c r="DR28" s="417"/>
      <c r="DS28" s="417"/>
      <c r="DT28" s="417"/>
      <c r="DU28" s="417"/>
      <c r="DV28" s="417"/>
      <c r="DW28" s="417"/>
      <c r="DX28" s="417"/>
      <c r="DY28" s="417"/>
      <c r="DZ28" s="417"/>
      <c r="EA28" s="417"/>
      <c r="EB28" s="417"/>
      <c r="EC28" s="417"/>
      <c r="ED28" s="417"/>
      <c r="EE28" s="417"/>
      <c r="EF28" s="417"/>
      <c r="EG28" s="417"/>
      <c r="EH28" s="417"/>
      <c r="EI28" s="417"/>
      <c r="EJ28" s="417"/>
      <c r="EK28" s="417"/>
      <c r="EL28" s="417"/>
      <c r="EM28" s="417"/>
      <c r="EN28" s="417"/>
      <c r="EO28" s="417"/>
      <c r="EP28" s="417"/>
      <c r="EQ28" s="417"/>
      <c r="ER28" s="417"/>
      <c r="ES28" s="417"/>
      <c r="ET28" s="417"/>
      <c r="EU28" s="417"/>
      <c r="EV28" s="417"/>
      <c r="EW28" s="417"/>
      <c r="EX28" s="417"/>
      <c r="EY28" s="417"/>
      <c r="EZ28" s="417"/>
      <c r="FA28" s="417"/>
      <c r="FB28" s="417"/>
      <c r="FC28" s="417"/>
      <c r="FD28" s="417"/>
      <c r="FE28" s="417"/>
      <c r="FF28" s="417"/>
      <c r="FG28" s="417"/>
      <c r="FH28" s="417"/>
      <c r="FI28" s="417"/>
      <c r="FJ28" s="417"/>
      <c r="FK28" s="417"/>
      <c r="FL28" s="417"/>
      <c r="FM28" s="417"/>
      <c r="FN28" s="417"/>
      <c r="FO28" s="417"/>
      <c r="FP28" s="417"/>
      <c r="FQ28" s="417"/>
      <c r="FR28" s="417"/>
      <c r="FS28" s="417"/>
      <c r="FT28" s="417"/>
      <c r="FU28" s="417"/>
      <c r="FV28" s="417"/>
      <c r="FW28" s="417"/>
      <c r="FX28" s="417"/>
      <c r="FY28" s="417"/>
      <c r="FZ28" s="417"/>
      <c r="GA28" s="417"/>
      <c r="GB28" s="417"/>
      <c r="GC28" s="417"/>
      <c r="GD28" s="417"/>
      <c r="GE28" s="417"/>
      <c r="GF28" s="417"/>
      <c r="GG28" s="417"/>
      <c r="GH28" s="417"/>
      <c r="GI28" s="417"/>
      <c r="GJ28" s="417"/>
      <c r="GK28" s="417"/>
      <c r="GL28" s="417"/>
      <c r="GM28" s="417"/>
      <c r="GN28" s="417"/>
      <c r="GO28" s="417"/>
      <c r="GP28" s="417"/>
      <c r="GQ28" s="417"/>
      <c r="GR28" s="417"/>
      <c r="GS28" s="417"/>
      <c r="GT28" s="417"/>
      <c r="GU28" s="417"/>
      <c r="GV28" s="417"/>
      <c r="GW28" s="417"/>
      <c r="GX28" s="417"/>
      <c r="GY28" s="417"/>
      <c r="GZ28" s="417"/>
      <c r="HA28" s="417"/>
      <c r="HB28" s="417"/>
      <c r="HC28" s="417"/>
      <c r="HD28" s="417"/>
      <c r="HE28" s="417"/>
      <c r="HF28" s="417"/>
      <c r="HG28" s="417"/>
      <c r="HH28" s="417"/>
      <c r="HI28" s="417"/>
      <c r="HJ28" s="417"/>
      <c r="HK28" s="417"/>
      <c r="HL28" s="417"/>
      <c r="HM28" s="417"/>
      <c r="HN28" s="417"/>
      <c r="HO28" s="417"/>
      <c r="HP28" s="417"/>
      <c r="HQ28" s="417"/>
      <c r="HR28" s="417"/>
      <c r="HS28" s="417"/>
      <c r="HT28" s="417"/>
      <c r="HU28" s="417"/>
      <c r="HV28" s="417"/>
      <c r="HW28" s="417"/>
      <c r="HX28" s="417"/>
      <c r="HY28" s="417"/>
      <c r="HZ28" s="417"/>
      <c r="IA28" s="417"/>
      <c r="IB28" s="417"/>
      <c r="IC28" s="417"/>
      <c r="ID28" s="417"/>
      <c r="IE28" s="417"/>
      <c r="IF28" s="417"/>
      <c r="IG28" s="417"/>
      <c r="IH28" s="417"/>
      <c r="II28" s="417"/>
      <c r="IJ28" s="417"/>
      <c r="IK28" s="417"/>
      <c r="IL28" s="417"/>
      <c r="IM28" s="417"/>
      <c r="IN28" s="417"/>
      <c r="IO28" s="417"/>
      <c r="IP28" s="417"/>
      <c r="IQ28" s="417"/>
      <c r="IR28" s="417"/>
      <c r="IS28" s="417"/>
      <c r="IT28" s="417"/>
      <c r="IU28" s="417"/>
      <c r="IV28" s="417"/>
      <c r="IW28" s="417"/>
    </row>
  </sheetData>
  <mergeCells count="24">
    <mergeCell ref="O2:P2"/>
    <mergeCell ref="A1:K1"/>
    <mergeCell ref="L1:Z1"/>
    <mergeCell ref="AA1:AC1"/>
    <mergeCell ref="AD1:AD3"/>
    <mergeCell ref="A2:A3"/>
    <mergeCell ref="B2:B3"/>
    <mergeCell ref="C2:C3"/>
    <mergeCell ref="D2:D3"/>
    <mergeCell ref="E2:E3"/>
    <mergeCell ref="G2:G3"/>
    <mergeCell ref="H2:H3"/>
    <mergeCell ref="I2:I3"/>
    <mergeCell ref="J2:J3"/>
    <mergeCell ref="K2:K3"/>
    <mergeCell ref="M2:N2"/>
    <mergeCell ref="AB2:AB3"/>
    <mergeCell ref="AC2:AC3"/>
    <mergeCell ref="Q2:R2"/>
    <mergeCell ref="S2:V2"/>
    <mergeCell ref="X2:X3"/>
    <mergeCell ref="Y2:Y3"/>
    <mergeCell ref="Z2:Z3"/>
    <mergeCell ref="AA2:AA3"/>
  </mergeCells>
  <phoneticPr fontId="1" type="noConversion"/>
  <pageMargins left="0.7" right="0.7" top="0.75" bottom="0.75" header="0.3" footer="0.3"/>
</worksheet>
</file>

<file path=xl/worksheets/sheet29.xml><?xml version="1.0" encoding="utf-8"?>
<worksheet xmlns="http://schemas.openxmlformats.org/spreadsheetml/2006/main" xmlns:r="http://schemas.openxmlformats.org/officeDocument/2006/relationships">
  <dimension ref="A1:IW22"/>
  <sheetViews>
    <sheetView topLeftCell="M10" workbookViewId="0">
      <selection activeCell="I16" sqref="I16"/>
    </sheetView>
  </sheetViews>
  <sheetFormatPr defaultRowHeight="13.5"/>
  <sheetData>
    <row r="1" spans="1:257" s="284" customFormat="1" ht="21" customHeight="1">
      <c r="A1" s="733" t="s">
        <v>865</v>
      </c>
      <c r="B1" s="734"/>
      <c r="C1" s="734"/>
      <c r="D1" s="734"/>
      <c r="E1" s="734"/>
      <c r="F1" s="734"/>
      <c r="G1" s="734"/>
      <c r="H1" s="734"/>
      <c r="I1" s="734"/>
      <c r="J1" s="734"/>
      <c r="K1" s="735"/>
      <c r="L1" s="736"/>
      <c r="M1" s="737"/>
      <c r="N1" s="737"/>
      <c r="O1" s="737"/>
      <c r="P1" s="737"/>
      <c r="Q1" s="737"/>
      <c r="R1" s="737"/>
      <c r="S1" s="737"/>
      <c r="T1" s="737"/>
      <c r="U1" s="737"/>
      <c r="V1" s="737"/>
      <c r="W1" s="737"/>
      <c r="X1" s="737"/>
      <c r="Y1" s="737"/>
      <c r="Z1" s="738"/>
      <c r="AA1" s="739" t="s">
        <v>1</v>
      </c>
      <c r="AB1" s="740"/>
      <c r="AC1" s="741"/>
      <c r="AD1" s="742" t="s">
        <v>2</v>
      </c>
      <c r="AE1" s="281"/>
      <c r="AF1" s="282"/>
      <c r="AG1" s="282"/>
      <c r="AH1" s="282"/>
      <c r="AI1" s="282"/>
      <c r="AJ1" s="282"/>
      <c r="AK1" s="283"/>
      <c r="AL1" s="283"/>
      <c r="AM1" s="283"/>
      <c r="AN1" s="283"/>
      <c r="AO1" s="283"/>
      <c r="AP1" s="283"/>
      <c r="AQ1" s="283"/>
      <c r="AR1" s="283"/>
      <c r="AS1" s="283"/>
      <c r="AT1" s="283"/>
      <c r="AU1" s="283"/>
      <c r="AV1" s="283"/>
      <c r="AW1" s="283"/>
      <c r="AX1" s="283"/>
      <c r="AY1" s="283"/>
      <c r="AZ1" s="283"/>
      <c r="BA1" s="283"/>
      <c r="BB1" s="283"/>
      <c r="BC1" s="283"/>
      <c r="BD1" s="283"/>
      <c r="BE1" s="283"/>
      <c r="BF1" s="283"/>
      <c r="BG1" s="283"/>
      <c r="BH1" s="283"/>
      <c r="BI1" s="283"/>
      <c r="BJ1" s="283"/>
      <c r="BK1" s="283"/>
      <c r="BL1" s="283"/>
      <c r="BM1" s="283"/>
      <c r="BN1" s="283"/>
      <c r="BO1" s="283"/>
      <c r="BP1" s="283"/>
      <c r="BQ1" s="283"/>
      <c r="BR1" s="283"/>
      <c r="BS1" s="283"/>
      <c r="BT1" s="283"/>
      <c r="BU1" s="283"/>
      <c r="BV1" s="283"/>
      <c r="BW1" s="283"/>
      <c r="BX1" s="283"/>
      <c r="BY1" s="283"/>
      <c r="BZ1" s="283"/>
      <c r="CA1" s="283"/>
      <c r="CB1" s="283"/>
      <c r="CC1" s="283"/>
      <c r="CD1" s="283"/>
      <c r="CE1" s="283"/>
      <c r="CF1" s="283"/>
      <c r="CG1" s="283"/>
      <c r="CH1" s="283"/>
      <c r="CI1" s="283"/>
      <c r="CJ1" s="283"/>
      <c r="CK1" s="283"/>
      <c r="CL1" s="283"/>
      <c r="CM1" s="283"/>
      <c r="CN1" s="283"/>
      <c r="CO1" s="283"/>
      <c r="CP1" s="283"/>
      <c r="CQ1" s="283"/>
      <c r="CR1" s="283"/>
      <c r="CS1" s="283"/>
      <c r="CT1" s="283"/>
      <c r="CU1" s="283"/>
      <c r="CV1" s="283"/>
      <c r="CW1" s="283"/>
      <c r="CX1" s="283"/>
      <c r="CY1" s="283"/>
      <c r="CZ1" s="283"/>
      <c r="DA1" s="283"/>
      <c r="DB1" s="283"/>
      <c r="DC1" s="283"/>
      <c r="DD1" s="283"/>
      <c r="DE1" s="283"/>
      <c r="DF1" s="283"/>
      <c r="DG1" s="283"/>
      <c r="DH1" s="283"/>
      <c r="DI1" s="283"/>
      <c r="DJ1" s="283"/>
      <c r="DK1" s="283"/>
      <c r="DL1" s="283"/>
      <c r="DM1" s="283"/>
      <c r="DN1" s="283"/>
      <c r="DO1" s="283"/>
      <c r="DP1" s="283"/>
      <c r="DQ1" s="283"/>
      <c r="DR1" s="283"/>
      <c r="DS1" s="283"/>
      <c r="DT1" s="283"/>
      <c r="DU1" s="283"/>
      <c r="DV1" s="283"/>
      <c r="DW1" s="283"/>
      <c r="DX1" s="283"/>
      <c r="DY1" s="283"/>
      <c r="DZ1" s="283"/>
      <c r="EA1" s="283"/>
      <c r="EB1" s="283"/>
      <c r="EC1" s="283"/>
      <c r="ED1" s="283"/>
      <c r="EE1" s="283"/>
      <c r="EF1" s="283"/>
      <c r="EG1" s="283"/>
      <c r="EH1" s="283"/>
      <c r="EI1" s="283"/>
      <c r="EJ1" s="283"/>
      <c r="EK1" s="283"/>
      <c r="EL1" s="283"/>
      <c r="EM1" s="283"/>
      <c r="EN1" s="283"/>
      <c r="EO1" s="283"/>
      <c r="EP1" s="283"/>
      <c r="EQ1" s="283"/>
      <c r="ER1" s="283"/>
      <c r="ES1" s="283"/>
      <c r="ET1" s="283"/>
      <c r="EU1" s="283"/>
      <c r="EV1" s="283"/>
      <c r="EW1" s="283"/>
      <c r="EX1" s="283"/>
      <c r="EY1" s="283"/>
      <c r="EZ1" s="283"/>
      <c r="FA1" s="283"/>
      <c r="FB1" s="283"/>
      <c r="FC1" s="283"/>
      <c r="FD1" s="283"/>
      <c r="FE1" s="283"/>
      <c r="FF1" s="283"/>
      <c r="FG1" s="283"/>
      <c r="FH1" s="283"/>
      <c r="FI1" s="283"/>
      <c r="FJ1" s="283"/>
      <c r="FK1" s="283"/>
      <c r="FL1" s="283"/>
      <c r="FM1" s="283"/>
      <c r="FN1" s="283"/>
      <c r="FO1" s="283"/>
      <c r="FP1" s="283"/>
      <c r="FQ1" s="283"/>
      <c r="FR1" s="283"/>
      <c r="FS1" s="283"/>
      <c r="FT1" s="283"/>
      <c r="FU1" s="283"/>
      <c r="FV1" s="283"/>
      <c r="FW1" s="283"/>
      <c r="FX1" s="283"/>
      <c r="FY1" s="283"/>
      <c r="FZ1" s="283"/>
      <c r="GA1" s="283"/>
      <c r="GB1" s="283"/>
      <c r="GC1" s="283"/>
      <c r="GD1" s="283"/>
      <c r="GE1" s="283"/>
      <c r="GF1" s="283"/>
      <c r="GG1" s="283"/>
      <c r="GH1" s="283"/>
      <c r="GI1" s="283"/>
      <c r="GJ1" s="283"/>
      <c r="GK1" s="283"/>
      <c r="GL1" s="283"/>
      <c r="GM1" s="283"/>
      <c r="GN1" s="283"/>
      <c r="GO1" s="283"/>
      <c r="GP1" s="283"/>
      <c r="GQ1" s="283"/>
      <c r="GR1" s="283"/>
      <c r="GS1" s="283"/>
      <c r="GT1" s="283"/>
      <c r="GU1" s="283"/>
      <c r="GV1" s="283"/>
      <c r="GW1" s="283"/>
      <c r="GX1" s="283"/>
      <c r="GY1" s="283"/>
      <c r="GZ1" s="283"/>
      <c r="HA1" s="283"/>
      <c r="HB1" s="283"/>
      <c r="HC1" s="283"/>
      <c r="HD1" s="283"/>
      <c r="HE1" s="283"/>
      <c r="HF1" s="283"/>
      <c r="HG1" s="283"/>
      <c r="HH1" s="283"/>
      <c r="HI1" s="283"/>
      <c r="HJ1" s="283"/>
      <c r="HK1" s="283"/>
      <c r="HL1" s="283"/>
      <c r="HM1" s="283"/>
      <c r="HN1" s="283"/>
      <c r="HO1" s="283"/>
      <c r="HP1" s="283"/>
      <c r="HQ1" s="283"/>
      <c r="HR1" s="283"/>
      <c r="HS1" s="283"/>
      <c r="HT1" s="283"/>
      <c r="HU1" s="283"/>
      <c r="HV1" s="283"/>
      <c r="HW1" s="283"/>
      <c r="HX1" s="283"/>
      <c r="HY1" s="283"/>
      <c r="HZ1" s="283"/>
      <c r="IA1" s="283"/>
      <c r="IB1" s="283"/>
      <c r="IC1" s="283"/>
      <c r="ID1" s="283"/>
      <c r="IE1" s="283"/>
      <c r="IF1" s="283"/>
      <c r="IG1" s="283"/>
      <c r="IH1" s="283"/>
      <c r="II1" s="283"/>
      <c r="IJ1" s="283"/>
      <c r="IK1" s="283"/>
      <c r="IL1" s="283"/>
      <c r="IM1" s="283"/>
      <c r="IN1" s="283"/>
      <c r="IO1" s="283"/>
      <c r="IP1" s="283"/>
      <c r="IQ1" s="283"/>
      <c r="IR1" s="283"/>
      <c r="IS1" s="283"/>
      <c r="IT1" s="283"/>
      <c r="IU1" s="283"/>
      <c r="IV1" s="283"/>
      <c r="IW1" s="283"/>
    </row>
    <row r="2" spans="1:257" s="284" customFormat="1" ht="15.95" customHeight="1">
      <c r="A2" s="744" t="s">
        <v>3</v>
      </c>
      <c r="B2" s="744" t="s">
        <v>4</v>
      </c>
      <c r="C2" s="744" t="s">
        <v>1151</v>
      </c>
      <c r="D2" s="744" t="s">
        <v>1152</v>
      </c>
      <c r="E2" s="744" t="s">
        <v>7</v>
      </c>
      <c r="F2" s="125" t="s">
        <v>8</v>
      </c>
      <c r="G2" s="744" t="s">
        <v>9</v>
      </c>
      <c r="H2" s="731" t="s">
        <v>10</v>
      </c>
      <c r="I2" s="744" t="s">
        <v>11</v>
      </c>
      <c r="J2" s="731" t="s">
        <v>384</v>
      </c>
      <c r="K2" s="746" t="s">
        <v>385</v>
      </c>
      <c r="L2" s="125" t="s">
        <v>14</v>
      </c>
      <c r="M2" s="748" t="s">
        <v>15</v>
      </c>
      <c r="N2" s="749"/>
      <c r="O2" s="677" t="s">
        <v>869</v>
      </c>
      <c r="P2" s="727"/>
      <c r="Q2" s="677" t="s">
        <v>870</v>
      </c>
      <c r="R2" s="727"/>
      <c r="S2" s="728" t="s">
        <v>388</v>
      </c>
      <c r="T2" s="729"/>
      <c r="U2" s="729"/>
      <c r="V2" s="730"/>
      <c r="W2" s="126" t="s">
        <v>389</v>
      </c>
      <c r="X2" s="731" t="s">
        <v>20</v>
      </c>
      <c r="Y2" s="731" t="s">
        <v>21</v>
      </c>
      <c r="Z2" s="731" t="s">
        <v>22</v>
      </c>
      <c r="AA2" s="725" t="s">
        <v>23</v>
      </c>
      <c r="AB2" s="725" t="s">
        <v>24</v>
      </c>
      <c r="AC2" s="725" t="s">
        <v>25</v>
      </c>
      <c r="AD2" s="742"/>
      <c r="AE2" s="285"/>
      <c r="AF2" s="286"/>
      <c r="AG2" s="286"/>
      <c r="AH2" s="286"/>
      <c r="AI2" s="286"/>
      <c r="AJ2" s="286"/>
      <c r="AK2" s="283"/>
      <c r="AL2" s="283"/>
      <c r="AM2" s="283"/>
      <c r="AN2" s="283"/>
      <c r="AO2" s="283"/>
      <c r="AP2" s="283"/>
      <c r="AQ2" s="283"/>
      <c r="AR2" s="283"/>
      <c r="AS2" s="283"/>
      <c r="AT2" s="283"/>
      <c r="AU2" s="283"/>
      <c r="AV2" s="283"/>
      <c r="AW2" s="283"/>
      <c r="AX2" s="283"/>
      <c r="AY2" s="283"/>
      <c r="AZ2" s="283"/>
      <c r="BA2" s="283"/>
      <c r="BB2" s="283"/>
      <c r="BC2" s="283"/>
      <c r="BD2" s="283"/>
      <c r="BE2" s="283"/>
      <c r="BF2" s="283"/>
      <c r="BG2" s="283"/>
      <c r="BH2" s="283"/>
      <c r="BI2" s="283"/>
      <c r="BJ2" s="283"/>
      <c r="BK2" s="283"/>
      <c r="BL2" s="283"/>
      <c r="BM2" s="283"/>
      <c r="BN2" s="283"/>
      <c r="BO2" s="283"/>
      <c r="BP2" s="283"/>
      <c r="BQ2" s="283"/>
      <c r="BR2" s="283"/>
      <c r="BS2" s="283"/>
      <c r="BT2" s="283"/>
      <c r="BU2" s="283"/>
      <c r="BV2" s="283"/>
      <c r="BW2" s="283"/>
      <c r="BX2" s="283"/>
      <c r="BY2" s="283"/>
      <c r="BZ2" s="283"/>
      <c r="CA2" s="283"/>
      <c r="CB2" s="283"/>
      <c r="CC2" s="283"/>
      <c r="CD2" s="283"/>
      <c r="CE2" s="283"/>
      <c r="CF2" s="283"/>
      <c r="CG2" s="283"/>
      <c r="CH2" s="283"/>
      <c r="CI2" s="283"/>
      <c r="CJ2" s="283"/>
      <c r="CK2" s="283"/>
      <c r="CL2" s="283"/>
      <c r="CM2" s="283"/>
      <c r="CN2" s="283"/>
      <c r="CO2" s="283"/>
      <c r="CP2" s="283"/>
      <c r="CQ2" s="283"/>
      <c r="CR2" s="283"/>
      <c r="CS2" s="283"/>
      <c r="CT2" s="283"/>
      <c r="CU2" s="283"/>
      <c r="CV2" s="283"/>
      <c r="CW2" s="283"/>
      <c r="CX2" s="283"/>
      <c r="CY2" s="283"/>
      <c r="CZ2" s="283"/>
      <c r="DA2" s="283"/>
      <c r="DB2" s="283"/>
      <c r="DC2" s="283"/>
      <c r="DD2" s="283"/>
      <c r="DE2" s="283"/>
      <c r="DF2" s="283"/>
      <c r="DG2" s="283"/>
      <c r="DH2" s="283"/>
      <c r="DI2" s="283"/>
      <c r="DJ2" s="283"/>
      <c r="DK2" s="283"/>
      <c r="DL2" s="283"/>
      <c r="DM2" s="283"/>
      <c r="DN2" s="283"/>
      <c r="DO2" s="283"/>
      <c r="DP2" s="283"/>
      <c r="DQ2" s="283"/>
      <c r="DR2" s="283"/>
      <c r="DS2" s="283"/>
      <c r="DT2" s="283"/>
      <c r="DU2" s="283"/>
      <c r="DV2" s="283"/>
      <c r="DW2" s="283"/>
      <c r="DX2" s="283"/>
      <c r="DY2" s="283"/>
      <c r="DZ2" s="283"/>
      <c r="EA2" s="283"/>
      <c r="EB2" s="283"/>
      <c r="EC2" s="283"/>
      <c r="ED2" s="283"/>
      <c r="EE2" s="283"/>
      <c r="EF2" s="283"/>
      <c r="EG2" s="283"/>
      <c r="EH2" s="283"/>
      <c r="EI2" s="283"/>
      <c r="EJ2" s="283"/>
      <c r="EK2" s="283"/>
      <c r="EL2" s="283"/>
      <c r="EM2" s="283"/>
      <c r="EN2" s="283"/>
      <c r="EO2" s="283"/>
      <c r="EP2" s="283"/>
      <c r="EQ2" s="283"/>
      <c r="ER2" s="283"/>
      <c r="ES2" s="283"/>
      <c r="ET2" s="283"/>
      <c r="EU2" s="283"/>
      <c r="EV2" s="283"/>
      <c r="EW2" s="283"/>
      <c r="EX2" s="283"/>
      <c r="EY2" s="283"/>
      <c r="EZ2" s="283"/>
      <c r="FA2" s="283"/>
      <c r="FB2" s="283"/>
      <c r="FC2" s="283"/>
      <c r="FD2" s="283"/>
      <c r="FE2" s="283"/>
      <c r="FF2" s="283"/>
      <c r="FG2" s="283"/>
      <c r="FH2" s="283"/>
      <c r="FI2" s="283"/>
      <c r="FJ2" s="283"/>
      <c r="FK2" s="283"/>
      <c r="FL2" s="283"/>
      <c r="FM2" s="283"/>
      <c r="FN2" s="283"/>
      <c r="FO2" s="283"/>
      <c r="FP2" s="283"/>
      <c r="FQ2" s="283"/>
      <c r="FR2" s="283"/>
      <c r="FS2" s="283"/>
      <c r="FT2" s="283"/>
      <c r="FU2" s="283"/>
      <c r="FV2" s="283"/>
      <c r="FW2" s="283"/>
      <c r="FX2" s="283"/>
      <c r="FY2" s="283"/>
      <c r="FZ2" s="283"/>
      <c r="GA2" s="283"/>
      <c r="GB2" s="283"/>
      <c r="GC2" s="283"/>
      <c r="GD2" s="283"/>
      <c r="GE2" s="283"/>
      <c r="GF2" s="283"/>
      <c r="GG2" s="283"/>
      <c r="GH2" s="283"/>
      <c r="GI2" s="283"/>
      <c r="GJ2" s="283"/>
      <c r="GK2" s="283"/>
      <c r="GL2" s="283"/>
      <c r="GM2" s="283"/>
      <c r="GN2" s="283"/>
      <c r="GO2" s="283"/>
      <c r="GP2" s="283"/>
      <c r="GQ2" s="283"/>
      <c r="GR2" s="283"/>
      <c r="GS2" s="283"/>
      <c r="GT2" s="283"/>
      <c r="GU2" s="283"/>
      <c r="GV2" s="283"/>
      <c r="GW2" s="283"/>
      <c r="GX2" s="283"/>
      <c r="GY2" s="283"/>
      <c r="GZ2" s="283"/>
      <c r="HA2" s="283"/>
      <c r="HB2" s="283"/>
      <c r="HC2" s="283"/>
      <c r="HD2" s="283"/>
      <c r="HE2" s="283"/>
      <c r="HF2" s="283"/>
      <c r="HG2" s="283"/>
      <c r="HH2" s="283"/>
      <c r="HI2" s="283"/>
      <c r="HJ2" s="283"/>
      <c r="HK2" s="283"/>
      <c r="HL2" s="283"/>
      <c r="HM2" s="283"/>
      <c r="HN2" s="283"/>
      <c r="HO2" s="283"/>
      <c r="HP2" s="283"/>
      <c r="HQ2" s="283"/>
      <c r="HR2" s="283"/>
      <c r="HS2" s="283"/>
      <c r="HT2" s="283"/>
      <c r="HU2" s="283"/>
      <c r="HV2" s="283"/>
      <c r="HW2" s="283"/>
      <c r="HX2" s="283"/>
      <c r="HY2" s="283"/>
      <c r="HZ2" s="283"/>
      <c r="IA2" s="283"/>
      <c r="IB2" s="283"/>
      <c r="IC2" s="283"/>
      <c r="ID2" s="283"/>
      <c r="IE2" s="283"/>
      <c r="IF2" s="283"/>
      <c r="IG2" s="283"/>
      <c r="IH2" s="283"/>
      <c r="II2" s="283"/>
      <c r="IJ2" s="283"/>
      <c r="IK2" s="283"/>
      <c r="IL2" s="283"/>
      <c r="IM2" s="283"/>
      <c r="IN2" s="283"/>
      <c r="IO2" s="283"/>
      <c r="IP2" s="283"/>
      <c r="IQ2" s="283"/>
      <c r="IR2" s="283"/>
      <c r="IS2" s="283"/>
      <c r="IT2" s="283"/>
      <c r="IU2" s="283"/>
      <c r="IV2" s="283"/>
      <c r="IW2" s="283"/>
    </row>
    <row r="3" spans="1:257" s="284" customFormat="1" ht="24" customHeight="1">
      <c r="A3" s="745"/>
      <c r="B3" s="745"/>
      <c r="C3" s="745"/>
      <c r="D3" s="745"/>
      <c r="E3" s="745"/>
      <c r="F3" s="191" t="s">
        <v>390</v>
      </c>
      <c r="G3" s="745"/>
      <c r="H3" s="732"/>
      <c r="I3" s="745"/>
      <c r="J3" s="732"/>
      <c r="K3" s="747"/>
      <c r="L3" s="191" t="s">
        <v>27</v>
      </c>
      <c r="M3" s="192" t="s">
        <v>28</v>
      </c>
      <c r="N3" s="193" t="s">
        <v>391</v>
      </c>
      <c r="O3" s="192" t="s">
        <v>28</v>
      </c>
      <c r="P3" s="193" t="s">
        <v>392</v>
      </c>
      <c r="Q3" s="127" t="s">
        <v>28</v>
      </c>
      <c r="R3" s="193" t="s">
        <v>392</v>
      </c>
      <c r="S3" s="191" t="s">
        <v>31</v>
      </c>
      <c r="T3" s="191" t="s">
        <v>32</v>
      </c>
      <c r="U3" s="191" t="s">
        <v>33</v>
      </c>
      <c r="V3" s="191" t="s">
        <v>34</v>
      </c>
      <c r="W3" s="128" t="s">
        <v>874</v>
      </c>
      <c r="X3" s="732"/>
      <c r="Y3" s="732"/>
      <c r="Z3" s="732"/>
      <c r="AA3" s="726"/>
      <c r="AB3" s="726"/>
      <c r="AC3" s="726"/>
      <c r="AD3" s="743"/>
      <c r="AE3" s="285"/>
      <c r="AF3" s="286"/>
      <c r="AG3" s="286"/>
      <c r="AH3" s="286"/>
      <c r="AI3" s="286"/>
      <c r="AJ3" s="286"/>
      <c r="AK3" s="283"/>
      <c r="AL3" s="283"/>
      <c r="AM3" s="283"/>
      <c r="AN3" s="283"/>
      <c r="AO3" s="283"/>
      <c r="AP3" s="283"/>
      <c r="AQ3" s="283"/>
      <c r="AR3" s="283"/>
      <c r="AS3" s="283"/>
      <c r="AT3" s="283"/>
      <c r="AU3" s="283"/>
      <c r="AV3" s="283"/>
      <c r="AW3" s="283"/>
      <c r="AX3" s="283"/>
      <c r="AY3" s="283"/>
      <c r="AZ3" s="283"/>
      <c r="BA3" s="283"/>
      <c r="BB3" s="283"/>
      <c r="BC3" s="283"/>
      <c r="BD3" s="283"/>
      <c r="BE3" s="283"/>
      <c r="BF3" s="283"/>
      <c r="BG3" s="283"/>
      <c r="BH3" s="283"/>
      <c r="BI3" s="283"/>
      <c r="BJ3" s="283"/>
      <c r="BK3" s="283"/>
      <c r="BL3" s="283"/>
      <c r="BM3" s="283"/>
      <c r="BN3" s="283"/>
      <c r="BO3" s="283"/>
      <c r="BP3" s="283"/>
      <c r="BQ3" s="283"/>
      <c r="BR3" s="283"/>
      <c r="BS3" s="283"/>
      <c r="BT3" s="283"/>
      <c r="BU3" s="283"/>
      <c r="BV3" s="283"/>
      <c r="BW3" s="283"/>
      <c r="BX3" s="283"/>
      <c r="BY3" s="283"/>
      <c r="BZ3" s="283"/>
      <c r="CA3" s="283"/>
      <c r="CB3" s="283"/>
      <c r="CC3" s="283"/>
      <c r="CD3" s="283"/>
      <c r="CE3" s="283"/>
      <c r="CF3" s="283"/>
      <c r="CG3" s="283"/>
      <c r="CH3" s="283"/>
      <c r="CI3" s="283"/>
      <c r="CJ3" s="283"/>
      <c r="CK3" s="283"/>
      <c r="CL3" s="283"/>
      <c r="CM3" s="283"/>
      <c r="CN3" s="283"/>
      <c r="CO3" s="283"/>
      <c r="CP3" s="283"/>
      <c r="CQ3" s="283"/>
      <c r="CR3" s="283"/>
      <c r="CS3" s="283"/>
      <c r="CT3" s="283"/>
      <c r="CU3" s="283"/>
      <c r="CV3" s="283"/>
      <c r="CW3" s="283"/>
      <c r="CX3" s="283"/>
      <c r="CY3" s="283"/>
      <c r="CZ3" s="283"/>
      <c r="DA3" s="283"/>
      <c r="DB3" s="283"/>
      <c r="DC3" s="283"/>
      <c r="DD3" s="283"/>
      <c r="DE3" s="283"/>
      <c r="DF3" s="283"/>
      <c r="DG3" s="283"/>
      <c r="DH3" s="283"/>
      <c r="DI3" s="283"/>
      <c r="DJ3" s="283"/>
      <c r="DK3" s="283"/>
      <c r="DL3" s="283"/>
      <c r="DM3" s="283"/>
      <c r="DN3" s="283"/>
      <c r="DO3" s="283"/>
      <c r="DP3" s="283"/>
      <c r="DQ3" s="283"/>
      <c r="DR3" s="283"/>
      <c r="DS3" s="283"/>
      <c r="DT3" s="283"/>
      <c r="DU3" s="283"/>
      <c r="DV3" s="283"/>
      <c r="DW3" s="283"/>
      <c r="DX3" s="283"/>
      <c r="DY3" s="283"/>
      <c r="DZ3" s="283"/>
      <c r="EA3" s="283"/>
      <c r="EB3" s="283"/>
      <c r="EC3" s="283"/>
      <c r="ED3" s="283"/>
      <c r="EE3" s="283"/>
      <c r="EF3" s="283"/>
      <c r="EG3" s="283"/>
      <c r="EH3" s="283"/>
      <c r="EI3" s="283"/>
      <c r="EJ3" s="283"/>
      <c r="EK3" s="283"/>
      <c r="EL3" s="283"/>
      <c r="EM3" s="283"/>
      <c r="EN3" s="283"/>
      <c r="EO3" s="283"/>
      <c r="EP3" s="283"/>
      <c r="EQ3" s="283"/>
      <c r="ER3" s="283"/>
      <c r="ES3" s="283"/>
      <c r="ET3" s="283"/>
      <c r="EU3" s="283"/>
      <c r="EV3" s="283"/>
      <c r="EW3" s="283"/>
      <c r="EX3" s="283"/>
      <c r="EY3" s="283"/>
      <c r="EZ3" s="283"/>
      <c r="FA3" s="283"/>
      <c r="FB3" s="283"/>
      <c r="FC3" s="283"/>
      <c r="FD3" s="283"/>
      <c r="FE3" s="283"/>
      <c r="FF3" s="283"/>
      <c r="FG3" s="283"/>
      <c r="FH3" s="283"/>
      <c r="FI3" s="283"/>
      <c r="FJ3" s="283"/>
      <c r="FK3" s="283"/>
      <c r="FL3" s="283"/>
      <c r="FM3" s="283"/>
      <c r="FN3" s="283"/>
      <c r="FO3" s="283"/>
      <c r="FP3" s="283"/>
      <c r="FQ3" s="283"/>
      <c r="FR3" s="283"/>
      <c r="FS3" s="283"/>
      <c r="FT3" s="283"/>
      <c r="FU3" s="283"/>
      <c r="FV3" s="283"/>
      <c r="FW3" s="283"/>
      <c r="FX3" s="283"/>
      <c r="FY3" s="283"/>
      <c r="FZ3" s="283"/>
      <c r="GA3" s="283"/>
      <c r="GB3" s="283"/>
      <c r="GC3" s="283"/>
      <c r="GD3" s="283"/>
      <c r="GE3" s="283"/>
      <c r="GF3" s="283"/>
      <c r="GG3" s="283"/>
      <c r="GH3" s="283"/>
      <c r="GI3" s="283"/>
      <c r="GJ3" s="283"/>
      <c r="GK3" s="283"/>
      <c r="GL3" s="283"/>
      <c r="GM3" s="283"/>
      <c r="GN3" s="283"/>
      <c r="GO3" s="283"/>
      <c r="GP3" s="283"/>
      <c r="GQ3" s="283"/>
      <c r="GR3" s="283"/>
      <c r="GS3" s="283"/>
      <c r="GT3" s="283"/>
      <c r="GU3" s="283"/>
      <c r="GV3" s="283"/>
      <c r="GW3" s="283"/>
      <c r="GX3" s="283"/>
      <c r="GY3" s="283"/>
      <c r="GZ3" s="283"/>
      <c r="HA3" s="283"/>
      <c r="HB3" s="283"/>
      <c r="HC3" s="283"/>
      <c r="HD3" s="283"/>
      <c r="HE3" s="283"/>
      <c r="HF3" s="283"/>
      <c r="HG3" s="283"/>
      <c r="HH3" s="283"/>
      <c r="HI3" s="283"/>
      <c r="HJ3" s="283"/>
      <c r="HK3" s="283"/>
      <c r="HL3" s="283"/>
      <c r="HM3" s="283"/>
      <c r="HN3" s="283"/>
      <c r="HO3" s="283"/>
      <c r="HP3" s="283"/>
      <c r="HQ3" s="283"/>
      <c r="HR3" s="283"/>
      <c r="HS3" s="283"/>
      <c r="HT3" s="283"/>
      <c r="HU3" s="283"/>
      <c r="HV3" s="283"/>
      <c r="HW3" s="283"/>
      <c r="HX3" s="283"/>
      <c r="HY3" s="283"/>
      <c r="HZ3" s="283"/>
      <c r="IA3" s="283"/>
      <c r="IB3" s="283"/>
      <c r="IC3" s="283"/>
      <c r="ID3" s="283"/>
      <c r="IE3" s="283"/>
      <c r="IF3" s="283"/>
      <c r="IG3" s="283"/>
      <c r="IH3" s="283"/>
      <c r="II3" s="283"/>
      <c r="IJ3" s="283"/>
      <c r="IK3" s="283"/>
      <c r="IL3" s="283"/>
      <c r="IM3" s="283"/>
      <c r="IN3" s="283"/>
      <c r="IO3" s="283"/>
      <c r="IP3" s="283"/>
      <c r="IQ3" s="283"/>
      <c r="IR3" s="283"/>
      <c r="IS3" s="283"/>
      <c r="IT3" s="283"/>
      <c r="IU3" s="283"/>
      <c r="IV3" s="283"/>
      <c r="IW3" s="283"/>
    </row>
    <row r="4" spans="1:257" s="424" customFormat="1" ht="22.5" customHeight="1">
      <c r="A4" s="421" t="s">
        <v>1470</v>
      </c>
      <c r="B4" s="422">
        <v>1</v>
      </c>
      <c r="C4" s="423" t="s">
        <v>1471</v>
      </c>
      <c r="D4" s="129" t="s">
        <v>1472</v>
      </c>
      <c r="E4" s="130" t="s">
        <v>1473</v>
      </c>
      <c r="F4" s="130"/>
      <c r="G4" s="131" t="s">
        <v>1474</v>
      </c>
      <c r="H4" s="132"/>
      <c r="I4" s="131" t="s">
        <v>1475</v>
      </c>
      <c r="J4" s="132" t="s">
        <v>1246</v>
      </c>
      <c r="K4" s="133" t="s">
        <v>1476</v>
      </c>
      <c r="L4" s="132" t="s">
        <v>1477</v>
      </c>
      <c r="M4" s="132">
        <v>27.5</v>
      </c>
      <c r="N4" s="132"/>
      <c r="O4" s="132">
        <v>29.9</v>
      </c>
      <c r="P4" s="134">
        <v>26.8</v>
      </c>
      <c r="Q4" s="135">
        <f>(O4-M4)/O4</f>
        <v>8.0267558528428054E-2</v>
      </c>
      <c r="R4" s="132"/>
      <c r="S4" s="132"/>
      <c r="T4" s="132">
        <v>52.8</v>
      </c>
      <c r="U4" s="132" t="s">
        <v>1478</v>
      </c>
      <c r="V4" s="132"/>
      <c r="W4" s="134">
        <f>M4*1.0751-P4</f>
        <v>2.7652499999999982</v>
      </c>
      <c r="X4" s="132"/>
      <c r="Y4" s="132"/>
    </row>
    <row r="5" spans="1:257" s="424" customFormat="1" ht="22.5" customHeight="1">
      <c r="A5" s="421" t="s">
        <v>875</v>
      </c>
      <c r="B5" s="422">
        <v>2</v>
      </c>
      <c r="C5" s="423" t="s">
        <v>1471</v>
      </c>
      <c r="D5" s="129" t="s">
        <v>1479</v>
      </c>
      <c r="E5" s="130" t="s">
        <v>1480</v>
      </c>
      <c r="F5" s="130"/>
      <c r="G5" s="131" t="s">
        <v>1481</v>
      </c>
      <c r="H5" s="132"/>
      <c r="I5" s="131" t="s">
        <v>1482</v>
      </c>
      <c r="J5" s="132"/>
      <c r="K5" s="133">
        <v>230</v>
      </c>
      <c r="L5" s="132" t="s">
        <v>1483</v>
      </c>
      <c r="M5" s="132">
        <v>13.5</v>
      </c>
      <c r="N5" s="132"/>
      <c r="O5" s="132">
        <v>15.9</v>
      </c>
      <c r="P5" s="134">
        <v>12.8</v>
      </c>
      <c r="Q5" s="135">
        <f>(O5-M5)/O5</f>
        <v>0.15094339622641512</v>
      </c>
      <c r="R5" s="132"/>
      <c r="S5" s="132"/>
      <c r="T5" s="132">
        <v>24.9</v>
      </c>
      <c r="U5" s="132" t="s">
        <v>1478</v>
      </c>
      <c r="V5" s="132"/>
      <c r="W5" s="134">
        <f t="shared" ref="W5:W22" si="0">M5*1.0751-P5</f>
        <v>1.713849999999999</v>
      </c>
      <c r="X5" s="132">
        <f>M5*1.0751-P5</f>
        <v>1.713849999999999</v>
      </c>
      <c r="Y5" s="132"/>
    </row>
    <row r="6" spans="1:257" s="424" customFormat="1" ht="22.5" customHeight="1">
      <c r="A6" s="421" t="s">
        <v>1470</v>
      </c>
      <c r="B6" s="422">
        <v>3</v>
      </c>
      <c r="C6" s="423" t="s">
        <v>1471</v>
      </c>
      <c r="D6" s="129" t="s">
        <v>1479</v>
      </c>
      <c r="E6" s="130" t="s">
        <v>1484</v>
      </c>
      <c r="F6" s="130"/>
      <c r="G6" s="131" t="s">
        <v>1485</v>
      </c>
      <c r="H6" s="132"/>
      <c r="I6" s="131" t="s">
        <v>1486</v>
      </c>
      <c r="J6" s="132" t="s">
        <v>1487</v>
      </c>
      <c r="K6" s="133">
        <v>61</v>
      </c>
      <c r="L6" s="132" t="s">
        <v>1477</v>
      </c>
      <c r="M6" s="132">
        <v>25.95</v>
      </c>
      <c r="N6" s="132"/>
      <c r="O6" s="132">
        <v>29.9</v>
      </c>
      <c r="P6" s="134">
        <v>23.9</v>
      </c>
      <c r="Q6" s="135">
        <f>(O6-M6)/O6</f>
        <v>0.13210702341137123</v>
      </c>
      <c r="R6" s="132"/>
      <c r="S6" s="132"/>
      <c r="T6" s="132">
        <v>47.9</v>
      </c>
      <c r="U6" s="132" t="s">
        <v>1478</v>
      </c>
      <c r="V6" s="132"/>
      <c r="W6" s="134">
        <f t="shared" si="0"/>
        <v>3.9988449999999993</v>
      </c>
      <c r="X6" s="132">
        <f t="shared" ref="X6:X22" si="1">M6*1.0751-P6</f>
        <v>3.9988449999999993</v>
      </c>
      <c r="Y6" s="132"/>
    </row>
    <row r="7" spans="1:257" s="424" customFormat="1" ht="22.5" customHeight="1">
      <c r="A7" s="421" t="s">
        <v>875</v>
      </c>
      <c r="B7" s="422">
        <v>4</v>
      </c>
      <c r="C7" s="423" t="s">
        <v>1471</v>
      </c>
      <c r="D7" s="129" t="s">
        <v>42</v>
      </c>
      <c r="E7" s="130" t="s">
        <v>1488</v>
      </c>
      <c r="F7" s="130" t="s">
        <v>39</v>
      </c>
      <c r="G7" s="131" t="s">
        <v>1489</v>
      </c>
      <c r="H7" s="132"/>
      <c r="I7" s="131" t="s">
        <v>1490</v>
      </c>
      <c r="J7" s="132" t="s">
        <v>53</v>
      </c>
      <c r="K7" s="133">
        <v>95</v>
      </c>
      <c r="L7" s="132"/>
      <c r="M7" s="132">
        <v>13.5</v>
      </c>
      <c r="N7" s="132"/>
      <c r="O7" s="132">
        <v>16.8</v>
      </c>
      <c r="P7" s="134">
        <v>14.9</v>
      </c>
      <c r="Q7" s="135">
        <v>0.19642857142857145</v>
      </c>
      <c r="R7" s="132"/>
      <c r="S7" s="132"/>
      <c r="T7" s="132">
        <v>30</v>
      </c>
      <c r="U7" s="132"/>
      <c r="V7" s="132"/>
      <c r="W7" s="134">
        <f t="shared" si="0"/>
        <v>-0.38615000000000066</v>
      </c>
      <c r="X7" s="132">
        <f t="shared" si="1"/>
        <v>-0.38615000000000066</v>
      </c>
      <c r="Y7" s="132"/>
    </row>
    <row r="8" spans="1:257" s="424" customFormat="1" ht="22.5" customHeight="1">
      <c r="A8" s="421" t="s">
        <v>875</v>
      </c>
      <c r="B8" s="422">
        <v>5</v>
      </c>
      <c r="C8" s="423" t="s">
        <v>1471</v>
      </c>
      <c r="D8" s="129" t="s">
        <v>42</v>
      </c>
      <c r="E8" s="130" t="s">
        <v>1488</v>
      </c>
      <c r="F8" s="130" t="s">
        <v>39</v>
      </c>
      <c r="G8" s="131" t="s">
        <v>1491</v>
      </c>
      <c r="H8" s="132"/>
      <c r="I8" s="131" t="s">
        <v>1492</v>
      </c>
      <c r="J8" s="132" t="s">
        <v>53</v>
      </c>
      <c r="K8" s="133">
        <v>85</v>
      </c>
      <c r="L8" s="132"/>
      <c r="M8" s="132">
        <v>33.28</v>
      </c>
      <c r="N8" s="132"/>
      <c r="O8" s="132">
        <v>39.799999999999997</v>
      </c>
      <c r="P8" s="134">
        <v>45</v>
      </c>
      <c r="Q8" s="135">
        <v>0.16381909547738685</v>
      </c>
      <c r="R8" s="132"/>
      <c r="S8" s="132"/>
      <c r="T8" s="132">
        <v>90</v>
      </c>
      <c r="U8" s="132"/>
      <c r="V8" s="132"/>
      <c r="W8" s="134">
        <f t="shared" si="0"/>
        <v>-9.2206720000000004</v>
      </c>
      <c r="X8" s="132">
        <f t="shared" si="1"/>
        <v>-9.2206720000000004</v>
      </c>
      <c r="Y8" s="132"/>
    </row>
    <row r="9" spans="1:257" s="424" customFormat="1" ht="22.5" customHeight="1">
      <c r="A9" s="421" t="s">
        <v>875</v>
      </c>
      <c r="B9" s="422">
        <v>6</v>
      </c>
      <c r="C9" s="423" t="s">
        <v>1471</v>
      </c>
      <c r="D9" s="129" t="s">
        <v>42</v>
      </c>
      <c r="E9" s="130" t="s">
        <v>1488</v>
      </c>
      <c r="F9" s="130" t="s">
        <v>39</v>
      </c>
      <c r="G9" s="131" t="s">
        <v>1493</v>
      </c>
      <c r="H9" s="132"/>
      <c r="I9" s="131" t="s">
        <v>1494</v>
      </c>
      <c r="J9" s="132" t="s">
        <v>53</v>
      </c>
      <c r="K9" s="133">
        <v>406</v>
      </c>
      <c r="L9" s="132"/>
      <c r="M9" s="132">
        <v>21.7</v>
      </c>
      <c r="N9" s="132"/>
      <c r="O9" s="132">
        <v>26.5</v>
      </c>
      <c r="P9" s="134">
        <v>23.8</v>
      </c>
      <c r="Q9" s="135">
        <v>0.18113207547169813</v>
      </c>
      <c r="R9" s="132"/>
      <c r="S9" s="132"/>
      <c r="T9" s="132">
        <v>39</v>
      </c>
      <c r="U9" s="132"/>
      <c r="V9" s="132">
        <v>48</v>
      </c>
      <c r="W9" s="134">
        <f t="shared" si="0"/>
        <v>-0.47033000000000413</v>
      </c>
      <c r="X9" s="132">
        <f t="shared" si="1"/>
        <v>-0.47033000000000413</v>
      </c>
      <c r="Y9" s="132"/>
    </row>
    <row r="10" spans="1:257" s="424" customFormat="1" ht="22.5" customHeight="1">
      <c r="A10" s="421" t="s">
        <v>875</v>
      </c>
      <c r="B10" s="422">
        <v>7</v>
      </c>
      <c r="C10" s="423" t="s">
        <v>1471</v>
      </c>
      <c r="D10" s="129" t="s">
        <v>42</v>
      </c>
      <c r="E10" s="130" t="s">
        <v>1488</v>
      </c>
      <c r="F10" s="130" t="s">
        <v>39</v>
      </c>
      <c r="G10" s="131" t="s">
        <v>1495</v>
      </c>
      <c r="H10" s="132"/>
      <c r="I10" s="131" t="s">
        <v>1496</v>
      </c>
      <c r="J10" s="132" t="s">
        <v>53</v>
      </c>
      <c r="K10" s="133">
        <v>193</v>
      </c>
      <c r="L10" s="132"/>
      <c r="M10" s="132">
        <v>47.3</v>
      </c>
      <c r="N10" s="132"/>
      <c r="O10" s="132">
        <v>52</v>
      </c>
      <c r="P10" s="134">
        <v>49.9</v>
      </c>
      <c r="Q10" s="135">
        <v>9.0384615384615438E-2</v>
      </c>
      <c r="R10" s="132"/>
      <c r="S10" s="132"/>
      <c r="T10" s="132">
        <v>84</v>
      </c>
      <c r="U10" s="132"/>
      <c r="V10" s="132">
        <v>98</v>
      </c>
      <c r="W10" s="134">
        <f t="shared" si="0"/>
        <v>0.95222999999999303</v>
      </c>
      <c r="X10" s="132">
        <f t="shared" si="1"/>
        <v>0.95222999999999303</v>
      </c>
      <c r="Y10" s="132"/>
    </row>
    <row r="11" spans="1:257" s="424" customFormat="1" ht="22.5" customHeight="1">
      <c r="A11" s="421" t="s">
        <v>875</v>
      </c>
      <c r="B11" s="422">
        <v>8</v>
      </c>
      <c r="C11" s="423" t="s">
        <v>1471</v>
      </c>
      <c r="D11" s="129" t="s">
        <v>42</v>
      </c>
      <c r="E11" s="130" t="s">
        <v>1488</v>
      </c>
      <c r="F11" s="130" t="s">
        <v>39</v>
      </c>
      <c r="G11" s="131" t="s">
        <v>1497</v>
      </c>
      <c r="H11" s="132"/>
      <c r="I11" s="131" t="s">
        <v>1498</v>
      </c>
      <c r="J11" s="132" t="s">
        <v>53</v>
      </c>
      <c r="K11" s="133">
        <v>152</v>
      </c>
      <c r="L11" s="132"/>
      <c r="M11" s="132">
        <v>32.9</v>
      </c>
      <c r="N11" s="132"/>
      <c r="O11" s="132">
        <v>39.799999999999997</v>
      </c>
      <c r="P11" s="134">
        <v>39.799999999999997</v>
      </c>
      <c r="Q11" s="135">
        <v>0.17336683417085424</v>
      </c>
      <c r="R11" s="132"/>
      <c r="S11" s="132"/>
      <c r="T11" s="132">
        <v>69</v>
      </c>
      <c r="U11" s="132"/>
      <c r="V11" s="132">
        <v>79</v>
      </c>
      <c r="W11" s="134">
        <f t="shared" si="0"/>
        <v>-4.4292099999999976</v>
      </c>
      <c r="X11" s="132">
        <f t="shared" si="1"/>
        <v>-4.4292099999999976</v>
      </c>
      <c r="Y11" s="132"/>
    </row>
    <row r="12" spans="1:257" s="424" customFormat="1" ht="22.5" customHeight="1">
      <c r="A12" s="421" t="s">
        <v>875</v>
      </c>
      <c r="B12" s="422">
        <v>9</v>
      </c>
      <c r="C12" s="423" t="s">
        <v>1471</v>
      </c>
      <c r="D12" s="129" t="s">
        <v>42</v>
      </c>
      <c r="E12" s="130" t="s">
        <v>1488</v>
      </c>
      <c r="F12" s="130" t="s">
        <v>39</v>
      </c>
      <c r="G12" s="131" t="s">
        <v>1499</v>
      </c>
      <c r="H12" s="132"/>
      <c r="I12" s="131" t="s">
        <v>1500</v>
      </c>
      <c r="J12" s="132" t="s">
        <v>53</v>
      </c>
      <c r="K12" s="133">
        <v>36</v>
      </c>
      <c r="L12" s="132"/>
      <c r="M12" s="132">
        <v>16.3</v>
      </c>
      <c r="N12" s="132"/>
      <c r="O12" s="132">
        <v>19.8</v>
      </c>
      <c r="P12" s="134">
        <v>19.8</v>
      </c>
      <c r="Q12" s="135">
        <v>0.17676767676767677</v>
      </c>
      <c r="R12" s="132"/>
      <c r="S12" s="132"/>
      <c r="T12" s="132">
        <v>39</v>
      </c>
      <c r="U12" s="132"/>
      <c r="V12" s="132"/>
      <c r="W12" s="134">
        <f t="shared" si="0"/>
        <v>-2.2758700000000012</v>
      </c>
      <c r="X12" s="132">
        <f t="shared" si="1"/>
        <v>-2.2758700000000012</v>
      </c>
      <c r="Y12" s="132"/>
    </row>
    <row r="13" spans="1:257" s="424" customFormat="1" ht="22.5" customHeight="1">
      <c r="A13" s="421" t="s">
        <v>875</v>
      </c>
      <c r="B13" s="422">
        <v>10</v>
      </c>
      <c r="C13" s="423" t="s">
        <v>1471</v>
      </c>
      <c r="D13" s="129" t="s">
        <v>42</v>
      </c>
      <c r="E13" s="130" t="s">
        <v>1488</v>
      </c>
      <c r="F13" s="130" t="s">
        <v>39</v>
      </c>
      <c r="G13" s="131" t="s">
        <v>1501</v>
      </c>
      <c r="H13" s="132"/>
      <c r="I13" s="131" t="s">
        <v>1502</v>
      </c>
      <c r="J13" s="132" t="s">
        <v>53</v>
      </c>
      <c r="K13" s="133">
        <v>43</v>
      </c>
      <c r="L13" s="132"/>
      <c r="M13" s="132">
        <v>32.299999999999997</v>
      </c>
      <c r="N13" s="132"/>
      <c r="O13" s="132">
        <v>39.9</v>
      </c>
      <c r="P13" s="134">
        <v>37.9</v>
      </c>
      <c r="Q13" s="135">
        <v>0.19047619047619052</v>
      </c>
      <c r="R13" s="132"/>
      <c r="S13" s="132"/>
      <c r="T13" s="132">
        <v>75</v>
      </c>
      <c r="U13" s="132"/>
      <c r="V13" s="132"/>
      <c r="W13" s="134">
        <f t="shared" si="0"/>
        <v>-3.1742699999999999</v>
      </c>
      <c r="X13" s="132">
        <f>M13*1.0751-P13</f>
        <v>-3.1742699999999999</v>
      </c>
      <c r="Y13" s="132"/>
    </row>
    <row r="14" spans="1:257" s="424" customFormat="1" ht="22.5" customHeight="1">
      <c r="A14" s="421" t="s">
        <v>875</v>
      </c>
      <c r="B14" s="422">
        <v>11</v>
      </c>
      <c r="C14" s="423" t="s">
        <v>1471</v>
      </c>
      <c r="D14" s="129" t="s">
        <v>42</v>
      </c>
      <c r="E14" s="130" t="s">
        <v>1488</v>
      </c>
      <c r="F14" s="130" t="s">
        <v>39</v>
      </c>
      <c r="G14" s="131" t="s">
        <v>1503</v>
      </c>
      <c r="H14" s="132"/>
      <c r="I14" s="131" t="s">
        <v>1504</v>
      </c>
      <c r="J14" s="132" t="s">
        <v>53</v>
      </c>
      <c r="K14" s="133">
        <v>143</v>
      </c>
      <c r="L14" s="132"/>
      <c r="M14" s="132">
        <v>21.5</v>
      </c>
      <c r="N14" s="132"/>
      <c r="O14" s="132">
        <v>26.8</v>
      </c>
      <c r="P14" s="134">
        <v>29.8</v>
      </c>
      <c r="Q14" s="135">
        <v>0.19776119402985076</v>
      </c>
      <c r="R14" s="132"/>
      <c r="S14" s="132"/>
      <c r="T14" s="132">
        <v>59</v>
      </c>
      <c r="U14" s="132"/>
      <c r="V14" s="132"/>
      <c r="W14" s="134">
        <f t="shared" si="0"/>
        <v>-6.6853500000000032</v>
      </c>
      <c r="X14" s="132">
        <f t="shared" si="1"/>
        <v>-6.6853500000000032</v>
      </c>
      <c r="Y14" s="132"/>
    </row>
    <row r="15" spans="1:257" s="424" customFormat="1" ht="22.5" customHeight="1">
      <c r="A15" s="421" t="s">
        <v>875</v>
      </c>
      <c r="B15" s="422">
        <v>12</v>
      </c>
      <c r="C15" s="423" t="s">
        <v>1471</v>
      </c>
      <c r="D15" s="129" t="s">
        <v>42</v>
      </c>
      <c r="E15" s="130" t="s">
        <v>1488</v>
      </c>
      <c r="F15" s="130" t="s">
        <v>39</v>
      </c>
      <c r="G15" s="131" t="s">
        <v>1505</v>
      </c>
      <c r="H15" s="132"/>
      <c r="I15" s="131" t="s">
        <v>1506</v>
      </c>
      <c r="J15" s="132" t="s">
        <v>53</v>
      </c>
      <c r="K15" s="133">
        <v>77</v>
      </c>
      <c r="L15" s="132"/>
      <c r="M15" s="132">
        <v>13.6</v>
      </c>
      <c r="N15" s="132"/>
      <c r="O15" s="132">
        <v>16.899999999999999</v>
      </c>
      <c r="P15" s="134">
        <v>12.8</v>
      </c>
      <c r="Q15" s="135">
        <v>0.19526627218934905</v>
      </c>
      <c r="R15" s="132"/>
      <c r="S15" s="132"/>
      <c r="T15" s="132">
        <v>24</v>
      </c>
      <c r="U15" s="132"/>
      <c r="V15" s="132"/>
      <c r="W15" s="134">
        <f t="shared" si="0"/>
        <v>1.8213599999999985</v>
      </c>
      <c r="X15" s="132">
        <f t="shared" si="1"/>
        <v>1.8213599999999985</v>
      </c>
      <c r="Y15" s="132"/>
    </row>
    <row r="16" spans="1:257" s="424" customFormat="1" ht="22.5" customHeight="1">
      <c r="A16" s="421" t="s">
        <v>875</v>
      </c>
      <c r="B16" s="422">
        <v>13</v>
      </c>
      <c r="C16" s="423" t="s">
        <v>1471</v>
      </c>
      <c r="D16" s="129" t="s">
        <v>42</v>
      </c>
      <c r="E16" s="130" t="s">
        <v>1488</v>
      </c>
      <c r="F16" s="130" t="s">
        <v>39</v>
      </c>
      <c r="G16" s="131" t="s">
        <v>1507</v>
      </c>
      <c r="H16" s="132"/>
      <c r="I16" s="131" t="s">
        <v>1508</v>
      </c>
      <c r="J16" s="132" t="s">
        <v>53</v>
      </c>
      <c r="K16" s="133">
        <v>79</v>
      </c>
      <c r="L16" s="132"/>
      <c r="M16" s="132">
        <v>13.5</v>
      </c>
      <c r="N16" s="132"/>
      <c r="O16" s="132">
        <v>15.8</v>
      </c>
      <c r="P16" s="134">
        <v>19.5</v>
      </c>
      <c r="Q16" s="135">
        <v>0.14556962025316458</v>
      </c>
      <c r="R16" s="132"/>
      <c r="S16" s="132"/>
      <c r="T16" s="132">
        <v>39</v>
      </c>
      <c r="U16" s="132"/>
      <c r="V16" s="132"/>
      <c r="W16" s="134">
        <f t="shared" si="0"/>
        <v>-4.9861500000000003</v>
      </c>
      <c r="X16" s="132">
        <f t="shared" si="1"/>
        <v>-4.9861500000000003</v>
      </c>
      <c r="Y16" s="132"/>
    </row>
    <row r="17" spans="1:25" s="424" customFormat="1" ht="22.5" customHeight="1">
      <c r="A17" s="421" t="s">
        <v>875</v>
      </c>
      <c r="B17" s="422">
        <v>14</v>
      </c>
      <c r="C17" s="423" t="s">
        <v>1471</v>
      </c>
      <c r="D17" s="129" t="s">
        <v>42</v>
      </c>
      <c r="E17" s="130" t="s">
        <v>1488</v>
      </c>
      <c r="F17" s="130" t="s">
        <v>39</v>
      </c>
      <c r="G17" s="131" t="s">
        <v>1509</v>
      </c>
      <c r="H17" s="132"/>
      <c r="I17" s="131" t="s">
        <v>1510</v>
      </c>
      <c r="J17" s="132" t="s">
        <v>53</v>
      </c>
      <c r="K17" s="133">
        <v>56</v>
      </c>
      <c r="L17" s="132"/>
      <c r="M17" s="132">
        <v>8.8000000000000007</v>
      </c>
      <c r="N17" s="132"/>
      <c r="O17" s="132">
        <v>9.8000000000000007</v>
      </c>
      <c r="P17" s="134">
        <v>9.9</v>
      </c>
      <c r="Q17" s="135">
        <v>0.1020408163265306</v>
      </c>
      <c r="R17" s="132"/>
      <c r="S17" s="132"/>
      <c r="T17" s="132">
        <v>18.899999999999999</v>
      </c>
      <c r="U17" s="132"/>
      <c r="V17" s="132"/>
      <c r="W17" s="134">
        <f t="shared" si="0"/>
        <v>-0.43912000000000084</v>
      </c>
      <c r="X17" s="132">
        <f t="shared" si="1"/>
        <v>-0.43912000000000084</v>
      </c>
      <c r="Y17" s="132"/>
    </row>
    <row r="18" spans="1:25" s="424" customFormat="1" ht="22.5" customHeight="1">
      <c r="A18" s="421" t="s">
        <v>875</v>
      </c>
      <c r="B18" s="422">
        <v>15</v>
      </c>
      <c r="C18" s="423" t="s">
        <v>1471</v>
      </c>
      <c r="D18" s="129" t="s">
        <v>42</v>
      </c>
      <c r="E18" s="130" t="s">
        <v>1488</v>
      </c>
      <c r="F18" s="130" t="s">
        <v>39</v>
      </c>
      <c r="G18" s="131" t="s">
        <v>1511</v>
      </c>
      <c r="H18" s="132"/>
      <c r="I18" s="131" t="s">
        <v>1512</v>
      </c>
      <c r="J18" s="132"/>
      <c r="K18" s="424">
        <v>223</v>
      </c>
      <c r="M18" s="133">
        <v>23.6</v>
      </c>
      <c r="N18" s="132"/>
      <c r="O18" s="132">
        <v>25.5</v>
      </c>
      <c r="P18" s="134">
        <v>23.8</v>
      </c>
      <c r="Q18" s="135">
        <f>(O18-M18)/O18</f>
        <v>7.4509803921568571E-2</v>
      </c>
      <c r="R18" s="132"/>
      <c r="S18" s="132"/>
      <c r="T18" s="132">
        <v>37</v>
      </c>
      <c r="U18" s="132"/>
      <c r="V18" s="132">
        <v>48</v>
      </c>
      <c r="W18" s="134">
        <f t="shared" si="0"/>
        <v>1.5723599999999998</v>
      </c>
      <c r="X18" s="132">
        <f>M18*1.0751-P18</f>
        <v>1.5723599999999998</v>
      </c>
      <c r="Y18" s="132"/>
    </row>
    <row r="19" spans="1:25" s="424" customFormat="1" ht="22.5" customHeight="1">
      <c r="A19" s="421" t="s">
        <v>875</v>
      </c>
      <c r="B19" s="422">
        <v>16</v>
      </c>
      <c r="C19" s="423" t="s">
        <v>1471</v>
      </c>
      <c r="D19" s="129" t="s">
        <v>42</v>
      </c>
      <c r="E19" s="130" t="s">
        <v>1513</v>
      </c>
      <c r="F19" s="130" t="s">
        <v>39</v>
      </c>
      <c r="G19" s="131" t="s">
        <v>1514</v>
      </c>
      <c r="H19" s="132"/>
      <c r="I19" s="131" t="s">
        <v>1515</v>
      </c>
      <c r="J19" s="132" t="s">
        <v>53</v>
      </c>
      <c r="K19" s="133">
        <v>161</v>
      </c>
      <c r="L19" s="132"/>
      <c r="M19" s="132">
        <v>21.9</v>
      </c>
      <c r="N19" s="132"/>
      <c r="O19" s="132">
        <v>25.9</v>
      </c>
      <c r="P19" s="134">
        <v>24.8</v>
      </c>
      <c r="Q19" s="135">
        <v>0.15444015444015444</v>
      </c>
      <c r="R19" s="132"/>
      <c r="S19" s="132"/>
      <c r="T19" s="132">
        <v>49</v>
      </c>
      <c r="U19" s="132"/>
      <c r="V19" s="132"/>
      <c r="W19" s="134">
        <f t="shared" si="0"/>
        <v>-1.255310000000005</v>
      </c>
      <c r="X19" s="132">
        <f t="shared" si="1"/>
        <v>-1.255310000000005</v>
      </c>
      <c r="Y19" s="132"/>
    </row>
    <row r="20" spans="1:25" s="424" customFormat="1" ht="22.5" customHeight="1">
      <c r="A20" s="421" t="s">
        <v>875</v>
      </c>
      <c r="B20" s="422">
        <v>17</v>
      </c>
      <c r="C20" s="423" t="s">
        <v>1471</v>
      </c>
      <c r="D20" s="129" t="s">
        <v>42</v>
      </c>
      <c r="E20" s="130" t="s">
        <v>1513</v>
      </c>
      <c r="F20" s="130" t="s">
        <v>39</v>
      </c>
      <c r="G20" s="131" t="s">
        <v>1516</v>
      </c>
      <c r="H20" s="132"/>
      <c r="I20" s="131" t="s">
        <v>1517</v>
      </c>
      <c r="J20" s="132" t="s">
        <v>53</v>
      </c>
      <c r="K20" s="133">
        <v>37</v>
      </c>
      <c r="L20" s="132"/>
      <c r="M20" s="132">
        <v>12.2</v>
      </c>
      <c r="N20" s="132"/>
      <c r="O20" s="132">
        <v>15.9</v>
      </c>
      <c r="P20" s="134">
        <v>15</v>
      </c>
      <c r="Q20" s="135">
        <v>0.23270440251572333</v>
      </c>
      <c r="R20" s="132"/>
      <c r="S20" s="132"/>
      <c r="T20" s="132">
        <v>29.9</v>
      </c>
      <c r="U20" s="132"/>
      <c r="V20" s="132"/>
      <c r="W20" s="134">
        <f t="shared" si="0"/>
        <v>-1.8837800000000016</v>
      </c>
      <c r="X20" s="132">
        <f t="shared" si="1"/>
        <v>-1.8837800000000016</v>
      </c>
      <c r="Y20" s="132"/>
    </row>
    <row r="21" spans="1:25" s="424" customFormat="1" ht="22.5" customHeight="1">
      <c r="A21" s="421" t="s">
        <v>875</v>
      </c>
      <c r="B21" s="422">
        <v>18</v>
      </c>
      <c r="C21" s="423" t="s">
        <v>1471</v>
      </c>
      <c r="D21" s="129" t="s">
        <v>42</v>
      </c>
      <c r="E21" s="130" t="s">
        <v>1513</v>
      </c>
      <c r="F21" s="130" t="s">
        <v>39</v>
      </c>
      <c r="G21" s="131" t="s">
        <v>1518</v>
      </c>
      <c r="H21" s="132"/>
      <c r="I21" s="131" t="s">
        <v>1519</v>
      </c>
      <c r="J21" s="132" t="s">
        <v>53</v>
      </c>
      <c r="K21" s="133">
        <v>53</v>
      </c>
      <c r="L21" s="132"/>
      <c r="M21" s="132">
        <v>12.2</v>
      </c>
      <c r="N21" s="132"/>
      <c r="O21" s="132">
        <v>15.9</v>
      </c>
      <c r="P21" s="134">
        <v>15</v>
      </c>
      <c r="Q21" s="135">
        <v>0.23270440251572333</v>
      </c>
      <c r="R21" s="132"/>
      <c r="S21" s="132"/>
      <c r="T21" s="132">
        <v>29.9</v>
      </c>
      <c r="U21" s="132"/>
      <c r="V21" s="132"/>
      <c r="W21" s="134">
        <f t="shared" si="0"/>
        <v>-1.8837800000000016</v>
      </c>
      <c r="X21" s="132">
        <f t="shared" si="1"/>
        <v>-1.8837800000000016</v>
      </c>
      <c r="Y21" s="132"/>
    </row>
    <row r="22" spans="1:25" s="424" customFormat="1" ht="22.5" customHeight="1">
      <c r="A22" s="421" t="s">
        <v>875</v>
      </c>
      <c r="B22" s="422">
        <v>19</v>
      </c>
      <c r="C22" s="423" t="s">
        <v>1471</v>
      </c>
      <c r="D22" s="129" t="s">
        <v>42</v>
      </c>
      <c r="E22" s="130" t="s">
        <v>1513</v>
      </c>
      <c r="F22" s="130" t="s">
        <v>39</v>
      </c>
      <c r="G22" s="131" t="s">
        <v>1520</v>
      </c>
      <c r="H22" s="132"/>
      <c r="I22" s="131" t="s">
        <v>1521</v>
      </c>
      <c r="J22" s="132" t="s">
        <v>53</v>
      </c>
      <c r="K22" s="133">
        <v>58</v>
      </c>
      <c r="L22" s="132"/>
      <c r="M22" s="132">
        <v>31</v>
      </c>
      <c r="N22" s="132"/>
      <c r="O22" s="132">
        <v>35.9</v>
      </c>
      <c r="P22" s="134">
        <v>34.9</v>
      </c>
      <c r="Q22" s="135">
        <v>0.1364902506963788</v>
      </c>
      <c r="R22" s="132"/>
      <c r="S22" s="132"/>
      <c r="T22" s="132">
        <v>69</v>
      </c>
      <c r="U22" s="132"/>
      <c r="V22" s="132"/>
      <c r="W22" s="134">
        <f t="shared" si="0"/>
        <v>-1.5718999999999994</v>
      </c>
      <c r="X22" s="132">
        <f t="shared" si="1"/>
        <v>-1.5718999999999994</v>
      </c>
      <c r="Y22" s="132"/>
    </row>
  </sheetData>
  <mergeCells count="24">
    <mergeCell ref="O2:P2"/>
    <mergeCell ref="A1:K1"/>
    <mergeCell ref="L1:Z1"/>
    <mergeCell ref="AA1:AC1"/>
    <mergeCell ref="AD1:AD3"/>
    <mergeCell ref="A2:A3"/>
    <mergeCell ref="B2:B3"/>
    <mergeCell ref="C2:C3"/>
    <mergeCell ref="D2:D3"/>
    <mergeCell ref="E2:E3"/>
    <mergeCell ref="G2:G3"/>
    <mergeCell ref="H2:H3"/>
    <mergeCell ref="I2:I3"/>
    <mergeCell ref="J2:J3"/>
    <mergeCell ref="K2:K3"/>
    <mergeCell ref="M2:N2"/>
    <mergeCell ref="AB2:AB3"/>
    <mergeCell ref="AC2:AC3"/>
    <mergeCell ref="Q2:R2"/>
    <mergeCell ref="S2:V2"/>
    <mergeCell ref="X2:X3"/>
    <mergeCell ref="Y2:Y3"/>
    <mergeCell ref="Z2:Z3"/>
    <mergeCell ref="AA2:AA3"/>
  </mergeCells>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AD50"/>
  <sheetViews>
    <sheetView tabSelected="1" workbookViewId="0">
      <selection activeCell="A4" sqref="A4:XFD50"/>
    </sheetView>
  </sheetViews>
  <sheetFormatPr defaultRowHeight="13.5"/>
  <sheetData>
    <row r="1" spans="1:30" s="845" customFormat="1" ht="12">
      <c r="A1" s="1088" t="s">
        <v>381</v>
      </c>
      <c r="B1" s="1089"/>
      <c r="C1" s="1089"/>
      <c r="D1" s="1089"/>
      <c r="E1" s="1089"/>
      <c r="F1" s="1089"/>
      <c r="G1" s="1089"/>
      <c r="H1" s="1089"/>
      <c r="I1" s="1089"/>
      <c r="J1" s="1089"/>
      <c r="K1" s="1090"/>
      <c r="L1" s="1091"/>
      <c r="M1" s="1092"/>
      <c r="N1" s="1092"/>
      <c r="O1" s="1092"/>
      <c r="P1" s="1092"/>
      <c r="Q1" s="1092"/>
      <c r="R1" s="1092"/>
      <c r="S1" s="1092"/>
      <c r="T1" s="1092"/>
      <c r="U1" s="1092"/>
      <c r="V1" s="1092"/>
      <c r="W1" s="1092"/>
      <c r="X1" s="1092"/>
      <c r="Y1" s="1092"/>
      <c r="Z1" s="1093"/>
      <c r="AA1" s="1094" t="s">
        <v>1</v>
      </c>
      <c r="AB1" s="1095"/>
      <c r="AC1" s="1096"/>
      <c r="AD1" s="1097" t="s">
        <v>2</v>
      </c>
    </row>
    <row r="2" spans="1:30" s="845" customFormat="1" ht="24">
      <c r="A2" s="1098" t="s">
        <v>3</v>
      </c>
      <c r="B2" s="1098" t="s">
        <v>4</v>
      </c>
      <c r="C2" s="1098" t="s">
        <v>2624</v>
      </c>
      <c r="D2" s="1098" t="s">
        <v>382</v>
      </c>
      <c r="E2" s="1098" t="s">
        <v>7</v>
      </c>
      <c r="F2" s="837" t="s">
        <v>8</v>
      </c>
      <c r="G2" s="1098" t="s">
        <v>9</v>
      </c>
      <c r="H2" s="1099" t="s">
        <v>10</v>
      </c>
      <c r="I2" s="1098" t="s">
        <v>11</v>
      </c>
      <c r="J2" s="1099" t="s">
        <v>384</v>
      </c>
      <c r="K2" s="1100" t="s">
        <v>385</v>
      </c>
      <c r="L2" s="837" t="s">
        <v>14</v>
      </c>
      <c r="M2" s="1101" t="s">
        <v>15</v>
      </c>
      <c r="N2" s="1102"/>
      <c r="O2" s="1101" t="s">
        <v>2252</v>
      </c>
      <c r="P2" s="1102"/>
      <c r="Q2" s="1101" t="s">
        <v>2253</v>
      </c>
      <c r="R2" s="1102"/>
      <c r="S2" s="1103" t="s">
        <v>388</v>
      </c>
      <c r="T2" s="1104"/>
      <c r="U2" s="1104"/>
      <c r="V2" s="1105"/>
      <c r="W2" s="843" t="s">
        <v>389</v>
      </c>
      <c r="X2" s="1099" t="s">
        <v>20</v>
      </c>
      <c r="Y2" s="1099" t="s">
        <v>21</v>
      </c>
      <c r="Z2" s="1099" t="s">
        <v>22</v>
      </c>
      <c r="AA2" s="1106" t="s">
        <v>23</v>
      </c>
      <c r="AB2" s="1106" t="s">
        <v>24</v>
      </c>
      <c r="AC2" s="1106" t="s">
        <v>25</v>
      </c>
      <c r="AD2" s="1097"/>
    </row>
    <row r="3" spans="1:30" s="845" customFormat="1" ht="34.5">
      <c r="A3" s="1107"/>
      <c r="B3" s="1107"/>
      <c r="C3" s="1107"/>
      <c r="D3" s="1107"/>
      <c r="E3" s="1107"/>
      <c r="F3" s="1108" t="s">
        <v>390</v>
      </c>
      <c r="G3" s="1107"/>
      <c r="H3" s="1109"/>
      <c r="I3" s="1107"/>
      <c r="J3" s="1109"/>
      <c r="K3" s="1110"/>
      <c r="L3" s="1108" t="s">
        <v>27</v>
      </c>
      <c r="M3" s="1111" t="s">
        <v>28</v>
      </c>
      <c r="N3" s="1112" t="s">
        <v>391</v>
      </c>
      <c r="O3" s="1111" t="s">
        <v>28</v>
      </c>
      <c r="P3" s="1112" t="s">
        <v>392</v>
      </c>
      <c r="Q3" s="1113" t="s">
        <v>28</v>
      </c>
      <c r="R3" s="1112" t="s">
        <v>392</v>
      </c>
      <c r="S3" s="1108" t="s">
        <v>31</v>
      </c>
      <c r="T3" s="1108" t="s">
        <v>32</v>
      </c>
      <c r="U3" s="1108" t="s">
        <v>33</v>
      </c>
      <c r="V3" s="1108" t="s">
        <v>34</v>
      </c>
      <c r="W3" s="1114" t="s">
        <v>2625</v>
      </c>
      <c r="X3" s="1109"/>
      <c r="Y3" s="1109"/>
      <c r="Z3" s="1109"/>
      <c r="AA3" s="1115"/>
      <c r="AB3" s="1115"/>
      <c r="AC3" s="1115"/>
      <c r="AD3" s="1116"/>
    </row>
    <row r="4" spans="1:30" s="845" customFormat="1" ht="17.25" customHeight="1">
      <c r="A4" s="1117" t="s">
        <v>875</v>
      </c>
      <c r="B4" s="1118">
        <v>1</v>
      </c>
      <c r="C4" s="966" t="s">
        <v>2797</v>
      </c>
      <c r="D4" s="129" t="s">
        <v>876</v>
      </c>
      <c r="E4" s="130" t="s">
        <v>2797</v>
      </c>
      <c r="F4" s="130" t="s">
        <v>39</v>
      </c>
      <c r="G4" s="131" t="s">
        <v>2798</v>
      </c>
      <c r="H4" s="130"/>
      <c r="I4" s="1019" t="s">
        <v>2799</v>
      </c>
      <c r="J4" s="132"/>
      <c r="K4" s="133">
        <v>136</v>
      </c>
      <c r="L4" s="132"/>
      <c r="M4" s="132">
        <v>28.75</v>
      </c>
      <c r="N4" s="132"/>
      <c r="O4" s="132">
        <v>31.5</v>
      </c>
      <c r="P4" s="134">
        <v>15.5</v>
      </c>
      <c r="Q4" s="135">
        <v>8.7301587301587297E-2</v>
      </c>
      <c r="R4" s="132"/>
      <c r="S4" s="1119"/>
      <c r="T4" s="132">
        <v>31</v>
      </c>
      <c r="U4" s="132"/>
      <c r="V4" s="132"/>
      <c r="W4" s="134">
        <v>16</v>
      </c>
      <c r="X4" s="132"/>
      <c r="Y4" s="132"/>
      <c r="Z4" s="966"/>
      <c r="AA4" s="966"/>
      <c r="AB4" s="966"/>
      <c r="AC4" s="966"/>
      <c r="AD4" s="966"/>
    </row>
    <row r="5" spans="1:30" s="845" customFormat="1" ht="17.25" customHeight="1">
      <c r="A5" s="1117" t="s">
        <v>875</v>
      </c>
      <c r="B5" s="1118">
        <v>2</v>
      </c>
      <c r="C5" s="966" t="s">
        <v>2797</v>
      </c>
      <c r="D5" s="129" t="s">
        <v>876</v>
      </c>
      <c r="E5" s="130" t="s">
        <v>2797</v>
      </c>
      <c r="F5" s="130" t="s">
        <v>39</v>
      </c>
      <c r="G5" s="1073" t="s">
        <v>2800</v>
      </c>
      <c r="H5" s="130" t="s">
        <v>2801</v>
      </c>
      <c r="I5" s="1019" t="s">
        <v>2802</v>
      </c>
      <c r="J5" s="132"/>
      <c r="K5" s="133">
        <v>263</v>
      </c>
      <c r="L5" s="132">
        <v>2</v>
      </c>
      <c r="M5" s="132">
        <v>30.931799999999999</v>
      </c>
      <c r="N5" s="132"/>
      <c r="O5" s="132">
        <v>33.799999999999997</v>
      </c>
      <c r="P5" s="134">
        <v>18.899999999999999</v>
      </c>
      <c r="Q5" s="135">
        <f t="shared" ref="Q5:Q10" si="0">(O5-M5)/O5</f>
        <v>8.4857988165680423E-2</v>
      </c>
      <c r="R5" s="132"/>
      <c r="S5" s="1119"/>
      <c r="T5" s="132">
        <v>37.799999999999997</v>
      </c>
      <c r="U5" s="132"/>
      <c r="V5" s="132"/>
      <c r="W5" s="134">
        <v>7.3999999999999986</v>
      </c>
      <c r="X5" s="132"/>
      <c r="Y5" s="132"/>
      <c r="Z5" s="966"/>
      <c r="AA5" s="966"/>
      <c r="AB5" s="966"/>
      <c r="AC5" s="966"/>
      <c r="AD5" s="966"/>
    </row>
    <row r="6" spans="1:30" s="845" customFormat="1" ht="17.25" customHeight="1">
      <c r="A6" s="1117" t="s">
        <v>875</v>
      </c>
      <c r="B6" s="1118">
        <v>3</v>
      </c>
      <c r="C6" s="966" t="s">
        <v>2797</v>
      </c>
      <c r="D6" s="129" t="s">
        <v>876</v>
      </c>
      <c r="E6" s="130" t="s">
        <v>2797</v>
      </c>
      <c r="F6" s="130" t="s">
        <v>39</v>
      </c>
      <c r="G6" s="1073" t="s">
        <v>2803</v>
      </c>
      <c r="H6" s="130" t="s">
        <v>2804</v>
      </c>
      <c r="I6" s="1019" t="s">
        <v>2805</v>
      </c>
      <c r="J6" s="132"/>
      <c r="K6" s="133">
        <v>204</v>
      </c>
      <c r="L6" s="132">
        <v>3</v>
      </c>
      <c r="M6" s="132">
        <v>29.135400000000001</v>
      </c>
      <c r="N6" s="132"/>
      <c r="O6" s="132">
        <v>32.400000000000006</v>
      </c>
      <c r="P6" s="134">
        <v>17.700000000000003</v>
      </c>
      <c r="Q6" s="135">
        <f t="shared" si="0"/>
        <v>0.1007592592592594</v>
      </c>
      <c r="R6" s="132"/>
      <c r="S6" s="1119"/>
      <c r="T6" s="132">
        <v>35.400000000000006</v>
      </c>
      <c r="U6" s="132" t="s">
        <v>1246</v>
      </c>
      <c r="V6" s="132"/>
      <c r="W6" s="134">
        <f>O6-P6</f>
        <v>14.700000000000003</v>
      </c>
      <c r="X6" s="132"/>
      <c r="Y6" s="132"/>
      <c r="Z6" s="966"/>
      <c r="AA6" s="966"/>
      <c r="AB6" s="966"/>
      <c r="AC6" s="966"/>
      <c r="AD6" s="966"/>
    </row>
    <row r="7" spans="1:30" s="845" customFormat="1" ht="17.25" customHeight="1">
      <c r="A7" s="1117" t="s">
        <v>875</v>
      </c>
      <c r="B7" s="1118">
        <v>4</v>
      </c>
      <c r="C7" s="966" t="s">
        <v>2797</v>
      </c>
      <c r="D7" s="129" t="s">
        <v>876</v>
      </c>
      <c r="E7" s="130" t="s">
        <v>2797</v>
      </c>
      <c r="F7" s="130" t="s">
        <v>39</v>
      </c>
      <c r="G7" s="131" t="s">
        <v>2806</v>
      </c>
      <c r="H7" s="130"/>
      <c r="I7" s="1019" t="s">
        <v>2807</v>
      </c>
      <c r="J7" s="132"/>
      <c r="K7" s="133">
        <v>124</v>
      </c>
      <c r="L7" s="132"/>
      <c r="M7" s="132">
        <v>39.619999999999997</v>
      </c>
      <c r="N7" s="132"/>
      <c r="O7" s="132">
        <v>42.9</v>
      </c>
      <c r="P7" s="134">
        <v>24.45</v>
      </c>
      <c r="Q7" s="135">
        <f t="shared" si="0"/>
        <v>7.6456876456876488E-2</v>
      </c>
      <c r="R7" s="132"/>
      <c r="S7" s="1119"/>
      <c r="T7" s="132">
        <v>48.9</v>
      </c>
      <c r="U7" s="130"/>
      <c r="V7" s="132"/>
      <c r="W7" s="134">
        <f>O7-P7</f>
        <v>18.45</v>
      </c>
      <c r="X7" s="132"/>
      <c r="Y7" s="132"/>
      <c r="Z7" s="966"/>
      <c r="AA7" s="966"/>
      <c r="AB7" s="966"/>
      <c r="AC7" s="966"/>
      <c r="AD7" s="966"/>
    </row>
    <row r="8" spans="1:30" s="845" customFormat="1" ht="17.25" customHeight="1">
      <c r="A8" s="1117" t="s">
        <v>875</v>
      </c>
      <c r="B8" s="1118">
        <v>5</v>
      </c>
      <c r="C8" s="966" t="s">
        <v>2797</v>
      </c>
      <c r="D8" s="129" t="s">
        <v>876</v>
      </c>
      <c r="E8" s="130" t="s">
        <v>2797</v>
      </c>
      <c r="F8" s="130" t="s">
        <v>39</v>
      </c>
      <c r="G8" s="1120" t="s">
        <v>2808</v>
      </c>
      <c r="H8" s="1019" t="s">
        <v>2809</v>
      </c>
      <c r="I8" s="1019" t="s">
        <v>2810</v>
      </c>
      <c r="J8" s="132"/>
      <c r="K8" s="133">
        <v>105</v>
      </c>
      <c r="L8" s="132">
        <v>3</v>
      </c>
      <c r="M8" s="132">
        <v>24.196200000000001</v>
      </c>
      <c r="N8" s="132"/>
      <c r="O8" s="132">
        <v>28.5</v>
      </c>
      <c r="P8" s="134">
        <v>14.700000000000001</v>
      </c>
      <c r="Q8" s="135">
        <f t="shared" si="0"/>
        <v>0.15101052631578943</v>
      </c>
      <c r="R8" s="132"/>
      <c r="S8" s="132"/>
      <c r="T8" s="132">
        <v>29.400000000000002</v>
      </c>
      <c r="U8" s="132" t="s">
        <v>1246</v>
      </c>
      <c r="V8" s="132"/>
      <c r="W8" s="134">
        <f>O8-P8</f>
        <v>13.799999999999999</v>
      </c>
      <c r="X8" s="132"/>
      <c r="Y8" s="132"/>
      <c r="Z8" s="966"/>
      <c r="AA8" s="966"/>
      <c r="AB8" s="966"/>
      <c r="AC8" s="966"/>
      <c r="AD8" s="966"/>
    </row>
    <row r="9" spans="1:30" s="845" customFormat="1" ht="17.25" customHeight="1">
      <c r="A9" s="1117" t="s">
        <v>875</v>
      </c>
      <c r="B9" s="1118">
        <v>6</v>
      </c>
      <c r="C9" s="966" t="s">
        <v>2797</v>
      </c>
      <c r="D9" s="129" t="s">
        <v>876</v>
      </c>
      <c r="E9" s="130" t="s">
        <v>2797</v>
      </c>
      <c r="F9" s="130" t="s">
        <v>39</v>
      </c>
      <c r="G9" s="1120" t="s">
        <v>2811</v>
      </c>
      <c r="H9" s="1019" t="s">
        <v>2812</v>
      </c>
      <c r="I9" s="1019" t="s">
        <v>2813</v>
      </c>
      <c r="J9" s="132"/>
      <c r="K9" s="133">
        <v>105</v>
      </c>
      <c r="L9" s="132">
        <v>3</v>
      </c>
      <c r="M9" s="132">
        <v>24.196200000000001</v>
      </c>
      <c r="N9" s="132"/>
      <c r="O9" s="132">
        <v>28.5</v>
      </c>
      <c r="P9" s="134">
        <v>14.700000000000001</v>
      </c>
      <c r="Q9" s="135">
        <f t="shared" si="0"/>
        <v>0.15101052631578943</v>
      </c>
      <c r="R9" s="132"/>
      <c r="S9" s="132"/>
      <c r="T9" s="132">
        <v>29.400000000000002</v>
      </c>
      <c r="U9" s="132" t="s">
        <v>1246</v>
      </c>
      <c r="V9" s="132"/>
      <c r="W9" s="134">
        <f>O9-P9</f>
        <v>13.799999999999999</v>
      </c>
      <c r="X9" s="132"/>
      <c r="Y9" s="132"/>
      <c r="Z9" s="966"/>
      <c r="AA9" s="966"/>
      <c r="AB9" s="966"/>
      <c r="AC9" s="966"/>
      <c r="AD9" s="966"/>
    </row>
    <row r="10" spans="1:30" s="845" customFormat="1" ht="17.25" customHeight="1">
      <c r="A10" s="1117" t="s">
        <v>875</v>
      </c>
      <c r="B10" s="1118">
        <v>7</v>
      </c>
      <c r="C10" s="966" t="s">
        <v>2797</v>
      </c>
      <c r="D10" s="129" t="s">
        <v>876</v>
      </c>
      <c r="E10" s="130" t="s">
        <v>2797</v>
      </c>
      <c r="F10" s="130" t="s">
        <v>39</v>
      </c>
      <c r="G10" s="1120" t="s">
        <v>2814</v>
      </c>
      <c r="H10" s="1019" t="s">
        <v>2815</v>
      </c>
      <c r="I10" s="1019" t="s">
        <v>2816</v>
      </c>
      <c r="J10" s="132"/>
      <c r="K10" s="133">
        <v>66</v>
      </c>
      <c r="L10" s="132">
        <v>3</v>
      </c>
      <c r="M10" s="132">
        <v>24.196200000000001</v>
      </c>
      <c r="N10" s="132"/>
      <c r="O10" s="132">
        <v>28.5</v>
      </c>
      <c r="P10" s="134">
        <v>14.700000000000001</v>
      </c>
      <c r="Q10" s="135">
        <f t="shared" si="0"/>
        <v>0.15101052631578943</v>
      </c>
      <c r="R10" s="132"/>
      <c r="S10" s="132"/>
      <c r="T10" s="132">
        <v>29.400000000000002</v>
      </c>
      <c r="U10" s="132" t="s">
        <v>1246</v>
      </c>
      <c r="V10" s="132"/>
      <c r="W10" s="134">
        <f>O10-P10</f>
        <v>13.799999999999999</v>
      </c>
      <c r="X10" s="132"/>
      <c r="Y10" s="132"/>
      <c r="Z10" s="966"/>
      <c r="AA10" s="966"/>
      <c r="AB10" s="966"/>
      <c r="AC10" s="966"/>
      <c r="AD10" s="966"/>
    </row>
    <row r="11" spans="1:30" s="845" customFormat="1" ht="17.25" customHeight="1">
      <c r="A11" s="1117" t="s">
        <v>875</v>
      </c>
      <c r="B11" s="1118">
        <v>8</v>
      </c>
      <c r="C11" s="966" t="s">
        <v>2797</v>
      </c>
      <c r="D11" s="129" t="s">
        <v>876</v>
      </c>
      <c r="E11" s="130" t="s">
        <v>2797</v>
      </c>
      <c r="F11" s="130" t="s">
        <v>39</v>
      </c>
      <c r="G11" s="1121" t="s">
        <v>2817</v>
      </c>
      <c r="H11" s="130"/>
      <c r="I11" s="1019" t="s">
        <v>2818</v>
      </c>
      <c r="J11" s="132"/>
      <c r="K11" s="133">
        <v>128</v>
      </c>
      <c r="L11" s="132"/>
      <c r="M11" s="132">
        <v>24.87</v>
      </c>
      <c r="N11" s="132"/>
      <c r="O11" s="132">
        <v>29.5</v>
      </c>
      <c r="P11" s="134">
        <v>15</v>
      </c>
      <c r="Q11" s="135">
        <v>0.15694915254237285</v>
      </c>
      <c r="R11" s="132"/>
      <c r="S11" s="132"/>
      <c r="T11" s="132">
        <v>29.9</v>
      </c>
      <c r="U11" s="132"/>
      <c r="V11" s="132"/>
      <c r="W11" s="134">
        <v>14.5</v>
      </c>
      <c r="X11" s="132"/>
      <c r="Y11" s="132"/>
      <c r="Z11" s="966"/>
      <c r="AA11" s="966"/>
      <c r="AB11" s="966"/>
      <c r="AC11" s="966"/>
      <c r="AD11" s="966"/>
    </row>
    <row r="12" spans="1:30" s="845" customFormat="1" ht="17.25" customHeight="1">
      <c r="A12" s="1117" t="s">
        <v>875</v>
      </c>
      <c r="B12" s="1118">
        <v>9</v>
      </c>
      <c r="C12" s="966" t="s">
        <v>2797</v>
      </c>
      <c r="D12" s="129" t="s">
        <v>876</v>
      </c>
      <c r="E12" s="130" t="s">
        <v>2797</v>
      </c>
      <c r="F12" s="130" t="s">
        <v>39</v>
      </c>
      <c r="G12" s="1121" t="s">
        <v>2819</v>
      </c>
      <c r="H12" s="130"/>
      <c r="I12" s="1019" t="s">
        <v>2820</v>
      </c>
      <c r="J12" s="132"/>
      <c r="K12" s="133">
        <v>48</v>
      </c>
      <c r="L12" s="132"/>
      <c r="M12" s="132">
        <v>30.21</v>
      </c>
      <c r="N12" s="132"/>
      <c r="O12" s="132">
        <v>35.799999999999997</v>
      </c>
      <c r="P12" s="134">
        <v>17.899999999999999</v>
      </c>
      <c r="Q12" s="135">
        <v>0.15614525139664795</v>
      </c>
      <c r="R12" s="132"/>
      <c r="S12" s="132"/>
      <c r="T12" s="132">
        <v>35.799999999999997</v>
      </c>
      <c r="U12" s="132"/>
      <c r="V12" s="132"/>
      <c r="W12" s="134">
        <v>17.899999999999999</v>
      </c>
      <c r="X12" s="132"/>
      <c r="Y12" s="132"/>
      <c r="Z12" s="966"/>
      <c r="AA12" s="966"/>
      <c r="AB12" s="966"/>
      <c r="AC12" s="966"/>
      <c r="AD12" s="966"/>
    </row>
    <row r="13" spans="1:30" s="845" customFormat="1" ht="17.25" customHeight="1">
      <c r="A13" s="1117" t="s">
        <v>875</v>
      </c>
      <c r="B13" s="1118">
        <v>10</v>
      </c>
      <c r="C13" s="966" t="s">
        <v>2797</v>
      </c>
      <c r="D13" s="129" t="s">
        <v>876</v>
      </c>
      <c r="E13" s="130" t="s">
        <v>2797</v>
      </c>
      <c r="F13" s="130" t="s">
        <v>39</v>
      </c>
      <c r="G13" s="1121" t="s">
        <v>2821</v>
      </c>
      <c r="H13" s="130"/>
      <c r="I13" s="1019" t="s">
        <v>2822</v>
      </c>
      <c r="J13" s="132"/>
      <c r="K13" s="133">
        <v>120</v>
      </c>
      <c r="L13" s="132"/>
      <c r="M13" s="132">
        <v>39.619999999999997</v>
      </c>
      <c r="N13" s="132"/>
      <c r="O13" s="132">
        <v>42.9</v>
      </c>
      <c r="P13" s="134">
        <v>24.45</v>
      </c>
      <c r="Q13" s="135">
        <f>(O13-M13)/O13</f>
        <v>7.6456876456876488E-2</v>
      </c>
      <c r="R13" s="132"/>
      <c r="S13" s="132"/>
      <c r="T13" s="132">
        <v>48.9</v>
      </c>
      <c r="U13" s="132"/>
      <c r="V13" s="132"/>
      <c r="W13" s="134">
        <f>O13-P13</f>
        <v>18.45</v>
      </c>
      <c r="X13" s="132"/>
      <c r="Y13" s="132"/>
      <c r="Z13" s="966"/>
      <c r="AA13" s="966"/>
      <c r="AB13" s="966"/>
      <c r="AC13" s="966"/>
      <c r="AD13" s="966"/>
    </row>
    <row r="14" spans="1:30" s="845" customFormat="1" ht="17.25" customHeight="1">
      <c r="A14" s="1117" t="s">
        <v>875</v>
      </c>
      <c r="B14" s="1118">
        <v>11</v>
      </c>
      <c r="C14" s="966" t="s">
        <v>2797</v>
      </c>
      <c r="D14" s="129" t="s">
        <v>876</v>
      </c>
      <c r="E14" s="130" t="s">
        <v>2797</v>
      </c>
      <c r="F14" s="130" t="s">
        <v>39</v>
      </c>
      <c r="G14" s="1121" t="s">
        <v>2823</v>
      </c>
      <c r="H14" s="130"/>
      <c r="I14" s="1019" t="s">
        <v>2824</v>
      </c>
      <c r="J14" s="132"/>
      <c r="K14" s="133">
        <v>100</v>
      </c>
      <c r="L14" s="132"/>
      <c r="M14" s="132">
        <v>32.76</v>
      </c>
      <c r="N14" s="132"/>
      <c r="O14" s="132">
        <v>35.799999999999997</v>
      </c>
      <c r="P14" s="134">
        <v>17</v>
      </c>
      <c r="Q14" s="135">
        <v>8.4916201117318416E-2</v>
      </c>
      <c r="R14" s="132"/>
      <c r="S14" s="132"/>
      <c r="T14" s="132">
        <v>34</v>
      </c>
      <c r="U14" s="132"/>
      <c r="V14" s="132"/>
      <c r="W14" s="134">
        <v>18.799999999999997</v>
      </c>
      <c r="X14" s="132"/>
      <c r="Y14" s="132"/>
      <c r="Z14" s="966"/>
      <c r="AA14" s="966"/>
      <c r="AB14" s="966"/>
      <c r="AC14" s="966"/>
      <c r="AD14" s="966"/>
    </row>
    <row r="15" spans="1:30" s="845" customFormat="1" ht="17.25" customHeight="1">
      <c r="A15" s="1117" t="s">
        <v>875</v>
      </c>
      <c r="B15" s="1118">
        <v>12</v>
      </c>
      <c r="C15" s="966" t="s">
        <v>2797</v>
      </c>
      <c r="D15" s="129" t="s">
        <v>876</v>
      </c>
      <c r="E15" s="130" t="s">
        <v>2797</v>
      </c>
      <c r="F15" s="130" t="s">
        <v>39</v>
      </c>
      <c r="G15" s="1120" t="s">
        <v>2825</v>
      </c>
      <c r="H15" s="1019" t="s">
        <v>2826</v>
      </c>
      <c r="I15" s="1019" t="s">
        <v>2827</v>
      </c>
      <c r="J15" s="132"/>
      <c r="K15" s="133">
        <v>102</v>
      </c>
      <c r="L15" s="132">
        <v>3</v>
      </c>
      <c r="M15" s="132">
        <v>24.2</v>
      </c>
      <c r="N15" s="132"/>
      <c r="O15" s="132">
        <v>28.5</v>
      </c>
      <c r="P15" s="134">
        <v>14.7</v>
      </c>
      <c r="Q15" s="135">
        <f>(O15-M15)/O15</f>
        <v>0.15087719298245617</v>
      </c>
      <c r="R15" s="132"/>
      <c r="S15" s="132"/>
      <c r="T15" s="132">
        <v>29.4</v>
      </c>
      <c r="U15" s="132" t="s">
        <v>1246</v>
      </c>
      <c r="V15" s="132"/>
      <c r="W15" s="134">
        <f>O15-P15</f>
        <v>13.8</v>
      </c>
      <c r="X15" s="132"/>
      <c r="Y15" s="132"/>
      <c r="Z15" s="966"/>
      <c r="AA15" s="966"/>
      <c r="AB15" s="966"/>
      <c r="AC15" s="966"/>
      <c r="AD15" s="966"/>
    </row>
    <row r="16" spans="1:30" s="845" customFormat="1" ht="17.25" customHeight="1">
      <c r="A16" s="1117" t="s">
        <v>875</v>
      </c>
      <c r="B16" s="1118">
        <v>13</v>
      </c>
      <c r="C16" s="966" t="s">
        <v>2797</v>
      </c>
      <c r="D16" s="129" t="s">
        <v>876</v>
      </c>
      <c r="E16" s="130" t="s">
        <v>2797</v>
      </c>
      <c r="F16" s="130" t="s">
        <v>39</v>
      </c>
      <c r="G16" s="1121" t="s">
        <v>2828</v>
      </c>
      <c r="H16" s="130"/>
      <c r="I16" s="1019" t="s">
        <v>2829</v>
      </c>
      <c r="J16" s="132"/>
      <c r="K16" s="133">
        <v>70</v>
      </c>
      <c r="L16" s="132"/>
      <c r="M16" s="132">
        <v>28.75</v>
      </c>
      <c r="N16" s="132"/>
      <c r="O16" s="132">
        <v>31.8</v>
      </c>
      <c r="P16" s="134">
        <v>15.5</v>
      </c>
      <c r="Q16" s="135">
        <v>9.5911949685534612E-2</v>
      </c>
      <c r="R16" s="132"/>
      <c r="S16" s="132"/>
      <c r="T16" s="132">
        <v>31</v>
      </c>
      <c r="U16" s="132"/>
      <c r="V16" s="132"/>
      <c r="W16" s="134">
        <v>16.3</v>
      </c>
      <c r="X16" s="132"/>
      <c r="Y16" s="132"/>
      <c r="Z16" s="966"/>
      <c r="AA16" s="966"/>
      <c r="AB16" s="966"/>
      <c r="AC16" s="966"/>
      <c r="AD16" s="966"/>
    </row>
    <row r="17" spans="1:30" s="845" customFormat="1" ht="17.25" customHeight="1">
      <c r="A17" s="1117" t="s">
        <v>875</v>
      </c>
      <c r="B17" s="1118">
        <v>14</v>
      </c>
      <c r="C17" s="966" t="s">
        <v>2797</v>
      </c>
      <c r="D17" s="129" t="s">
        <v>876</v>
      </c>
      <c r="E17" s="130" t="s">
        <v>2797</v>
      </c>
      <c r="F17" s="130" t="s">
        <v>39</v>
      </c>
      <c r="G17" s="1120" t="s">
        <v>2830</v>
      </c>
      <c r="H17" s="1019" t="s">
        <v>2831</v>
      </c>
      <c r="I17" s="1019" t="s">
        <v>2832</v>
      </c>
      <c r="J17" s="132"/>
      <c r="K17" s="133">
        <v>143</v>
      </c>
      <c r="L17" s="132">
        <v>3</v>
      </c>
      <c r="M17" s="132">
        <v>24.196200000000001</v>
      </c>
      <c r="N17" s="132"/>
      <c r="O17" s="132">
        <v>26.700000000000003</v>
      </c>
      <c r="P17" s="134">
        <v>14.700000000000001</v>
      </c>
      <c r="Q17" s="135">
        <f>(O17-M17)/O17</f>
        <v>9.3775280898876462E-2</v>
      </c>
      <c r="R17" s="132"/>
      <c r="S17" s="132"/>
      <c r="T17" s="132">
        <v>29.400000000000002</v>
      </c>
      <c r="U17" s="132" t="s">
        <v>1246</v>
      </c>
      <c r="V17" s="132"/>
      <c r="W17" s="134">
        <f>O17-P17</f>
        <v>12.000000000000002</v>
      </c>
      <c r="X17" s="132"/>
      <c r="Y17" s="132"/>
      <c r="Z17" s="966"/>
      <c r="AA17" s="966"/>
      <c r="AB17" s="966"/>
      <c r="AC17" s="966"/>
      <c r="AD17" s="966"/>
    </row>
    <row r="18" spans="1:30" s="845" customFormat="1" ht="17.25" customHeight="1">
      <c r="A18" s="1117" t="s">
        <v>875</v>
      </c>
      <c r="B18" s="1118">
        <v>15</v>
      </c>
      <c r="C18" s="966" t="s">
        <v>2797</v>
      </c>
      <c r="D18" s="129" t="s">
        <v>876</v>
      </c>
      <c r="E18" s="130" t="s">
        <v>2797</v>
      </c>
      <c r="F18" s="130" t="s">
        <v>39</v>
      </c>
      <c r="G18" s="1120" t="s">
        <v>2833</v>
      </c>
      <c r="H18" s="130" t="s">
        <v>2834</v>
      </c>
      <c r="I18" s="1019" t="s">
        <v>2835</v>
      </c>
      <c r="J18" s="132"/>
      <c r="K18" s="133">
        <v>258</v>
      </c>
      <c r="L18" s="132">
        <v>2</v>
      </c>
      <c r="M18" s="132">
        <v>28.22</v>
      </c>
      <c r="N18" s="132"/>
      <c r="O18" s="132">
        <v>31.6</v>
      </c>
      <c r="P18" s="134">
        <v>16</v>
      </c>
      <c r="Q18" s="135">
        <f>(O18-M18)/O18</f>
        <v>0.10696202531645577</v>
      </c>
      <c r="R18" s="132"/>
      <c r="S18" s="132"/>
      <c r="T18" s="132">
        <v>32</v>
      </c>
      <c r="U18" s="132" t="s">
        <v>1246</v>
      </c>
      <c r="V18" s="132"/>
      <c r="W18" s="134">
        <f>O18-P18</f>
        <v>15.600000000000001</v>
      </c>
      <c r="X18" s="132"/>
      <c r="Y18" s="132"/>
      <c r="Z18" s="966"/>
      <c r="AA18" s="966"/>
      <c r="AB18" s="966"/>
      <c r="AC18" s="966"/>
      <c r="AD18" s="966"/>
    </row>
    <row r="19" spans="1:30" s="845" customFormat="1" ht="17.25" customHeight="1">
      <c r="A19" s="1117" t="s">
        <v>875</v>
      </c>
      <c r="B19" s="1118">
        <v>16</v>
      </c>
      <c r="C19" s="966" t="s">
        <v>2797</v>
      </c>
      <c r="D19" s="129" t="s">
        <v>876</v>
      </c>
      <c r="E19" s="130" t="s">
        <v>2797</v>
      </c>
      <c r="F19" s="130" t="s">
        <v>39</v>
      </c>
      <c r="G19" s="1121" t="s">
        <v>2836</v>
      </c>
      <c r="H19" s="130"/>
      <c r="I19" s="1019" t="s">
        <v>2837</v>
      </c>
      <c r="J19" s="132"/>
      <c r="K19" s="133">
        <v>140</v>
      </c>
      <c r="L19" s="132"/>
      <c r="M19" s="132">
        <v>30.29</v>
      </c>
      <c r="N19" s="132"/>
      <c r="O19" s="132">
        <v>32.799999999999997</v>
      </c>
      <c r="P19" s="134">
        <v>17.399999999999999</v>
      </c>
      <c r="Q19" s="135">
        <v>7.6524390243902382E-2</v>
      </c>
      <c r="R19" s="132"/>
      <c r="S19" s="132"/>
      <c r="T19" s="132">
        <v>34.799999999999997</v>
      </c>
      <c r="U19" s="132"/>
      <c r="V19" s="132"/>
      <c r="W19" s="134">
        <v>15.399999999999999</v>
      </c>
      <c r="X19" s="132"/>
      <c r="Y19" s="132"/>
      <c r="Z19" s="966"/>
      <c r="AA19" s="966"/>
      <c r="AB19" s="966"/>
      <c r="AC19" s="966"/>
      <c r="AD19" s="966"/>
    </row>
    <row r="20" spans="1:30" s="845" customFormat="1" ht="17.25" customHeight="1">
      <c r="A20" s="1117" t="s">
        <v>875</v>
      </c>
      <c r="B20" s="1118">
        <v>17</v>
      </c>
      <c r="C20" s="966" t="s">
        <v>2797</v>
      </c>
      <c r="D20" s="129" t="s">
        <v>876</v>
      </c>
      <c r="E20" s="130" t="s">
        <v>2797</v>
      </c>
      <c r="F20" s="130" t="s">
        <v>39</v>
      </c>
      <c r="G20" s="1121" t="s">
        <v>2838</v>
      </c>
      <c r="H20" s="130"/>
      <c r="I20" s="1019" t="s">
        <v>2839</v>
      </c>
      <c r="J20" s="132"/>
      <c r="K20" s="133">
        <v>67</v>
      </c>
      <c r="L20" s="132"/>
      <c r="M20" s="132">
        <v>16.3</v>
      </c>
      <c r="N20" s="132"/>
      <c r="O20" s="132">
        <v>17.899999999999999</v>
      </c>
      <c r="P20" s="134">
        <v>12.5</v>
      </c>
      <c r="Q20" s="135">
        <v>8.9385474860335087E-2</v>
      </c>
      <c r="R20" s="132"/>
      <c r="S20" s="132"/>
      <c r="T20" s="132">
        <v>24.9</v>
      </c>
      <c r="U20" s="132"/>
      <c r="V20" s="132"/>
      <c r="W20" s="134">
        <v>5.3999999999999986</v>
      </c>
      <c r="X20" s="132"/>
      <c r="Y20" s="132"/>
      <c r="Z20" s="966"/>
      <c r="AA20" s="966"/>
      <c r="AB20" s="966"/>
      <c r="AC20" s="966"/>
      <c r="AD20" s="966"/>
    </row>
    <row r="21" spans="1:30" s="845" customFormat="1" ht="17.25" customHeight="1">
      <c r="A21" s="1117" t="s">
        <v>875</v>
      </c>
      <c r="B21" s="1118">
        <v>18</v>
      </c>
      <c r="C21" s="966" t="s">
        <v>2797</v>
      </c>
      <c r="D21" s="129" t="s">
        <v>876</v>
      </c>
      <c r="E21" s="130" t="s">
        <v>2797</v>
      </c>
      <c r="F21" s="130" t="s">
        <v>39</v>
      </c>
      <c r="G21" s="1120" t="s">
        <v>2840</v>
      </c>
      <c r="H21" s="130" t="s">
        <v>2841</v>
      </c>
      <c r="I21" s="1019" t="s">
        <v>2842</v>
      </c>
      <c r="J21" s="132"/>
      <c r="K21" s="133">
        <v>260</v>
      </c>
      <c r="L21" s="132">
        <v>2</v>
      </c>
      <c r="M21" s="132">
        <v>30.931799999999999</v>
      </c>
      <c r="N21" s="132"/>
      <c r="O21" s="132">
        <v>33.799999999999997</v>
      </c>
      <c r="P21" s="134">
        <v>17.5</v>
      </c>
      <c r="Q21" s="135">
        <f>(O21-M21)/O21</f>
        <v>8.4857988165680423E-2</v>
      </c>
      <c r="R21" s="132"/>
      <c r="S21" s="132"/>
      <c r="T21" s="132">
        <v>35</v>
      </c>
      <c r="U21" s="132" t="s">
        <v>1246</v>
      </c>
      <c r="V21" s="132"/>
      <c r="W21" s="134">
        <f>O21-P21</f>
        <v>16.299999999999997</v>
      </c>
      <c r="X21" s="132"/>
      <c r="Y21" s="132"/>
      <c r="Z21" s="966"/>
      <c r="AA21" s="966"/>
      <c r="AB21" s="966"/>
      <c r="AC21" s="966"/>
      <c r="AD21" s="966"/>
    </row>
    <row r="22" spans="1:30" s="845" customFormat="1" ht="17.25" customHeight="1">
      <c r="A22" s="1117" t="s">
        <v>875</v>
      </c>
      <c r="B22" s="1118">
        <v>19</v>
      </c>
      <c r="C22" s="966" t="s">
        <v>2797</v>
      </c>
      <c r="D22" s="129" t="s">
        <v>876</v>
      </c>
      <c r="E22" s="130" t="s">
        <v>2797</v>
      </c>
      <c r="F22" s="130" t="s">
        <v>39</v>
      </c>
      <c r="G22" s="1121" t="s">
        <v>2843</v>
      </c>
      <c r="H22" s="130"/>
      <c r="I22" s="1019" t="s">
        <v>2844</v>
      </c>
      <c r="J22" s="132"/>
      <c r="K22" s="133">
        <v>77</v>
      </c>
      <c r="L22" s="132"/>
      <c r="M22" s="132">
        <v>30.29</v>
      </c>
      <c r="N22" s="132"/>
      <c r="O22" s="132">
        <v>32.799999999999997</v>
      </c>
      <c r="P22" s="134">
        <v>17.399999999999999</v>
      </c>
      <c r="Q22" s="135">
        <v>7.6524390243902382E-2</v>
      </c>
      <c r="R22" s="132"/>
      <c r="S22" s="132"/>
      <c r="T22" s="132">
        <v>34.799999999999997</v>
      </c>
      <c r="U22" s="132"/>
      <c r="V22" s="132"/>
      <c r="W22" s="134">
        <v>15.399999999999999</v>
      </c>
      <c r="X22" s="132"/>
      <c r="Y22" s="132"/>
      <c r="Z22" s="966"/>
      <c r="AA22" s="966"/>
      <c r="AB22" s="966"/>
      <c r="AC22" s="966"/>
      <c r="AD22" s="966"/>
    </row>
    <row r="23" spans="1:30" s="845" customFormat="1" ht="17.25" customHeight="1">
      <c r="A23" s="1117" t="s">
        <v>875</v>
      </c>
      <c r="B23" s="1118">
        <v>20</v>
      </c>
      <c r="C23" s="966" t="s">
        <v>2797</v>
      </c>
      <c r="D23" s="129" t="s">
        <v>876</v>
      </c>
      <c r="E23" s="130" t="s">
        <v>2797</v>
      </c>
      <c r="F23" s="130" t="s">
        <v>39</v>
      </c>
      <c r="G23" s="1121" t="s">
        <v>2845</v>
      </c>
      <c r="H23" s="130"/>
      <c r="I23" s="1019" t="s">
        <v>2846</v>
      </c>
      <c r="J23" s="132"/>
      <c r="K23" s="133">
        <v>299</v>
      </c>
      <c r="L23" s="132">
        <v>2</v>
      </c>
      <c r="M23" s="132">
        <v>20.83</v>
      </c>
      <c r="N23" s="132"/>
      <c r="O23" s="132">
        <v>22.9</v>
      </c>
      <c r="P23" s="134">
        <v>9.4</v>
      </c>
      <c r="Q23" s="135">
        <v>9.0393013100436695E-2</v>
      </c>
      <c r="R23" s="132"/>
      <c r="S23" s="132"/>
      <c r="T23" s="132">
        <v>23</v>
      </c>
      <c r="U23" s="132"/>
      <c r="V23" s="132"/>
      <c r="W23" s="134">
        <v>13.499999999999998</v>
      </c>
      <c r="X23" s="132"/>
      <c r="Y23" s="132"/>
      <c r="Z23" s="966"/>
      <c r="AA23" s="966"/>
      <c r="AB23" s="966"/>
      <c r="AC23" s="966"/>
      <c r="AD23" s="966"/>
    </row>
    <row r="24" spans="1:30" s="845" customFormat="1" ht="17.25" customHeight="1">
      <c r="A24" s="1117" t="s">
        <v>875</v>
      </c>
      <c r="B24" s="1118">
        <v>21</v>
      </c>
      <c r="C24" s="966" t="s">
        <v>2797</v>
      </c>
      <c r="D24" s="129" t="s">
        <v>876</v>
      </c>
      <c r="E24" s="130" t="s">
        <v>2797</v>
      </c>
      <c r="F24" s="130" t="s">
        <v>39</v>
      </c>
      <c r="G24" s="1120" t="s">
        <v>2847</v>
      </c>
      <c r="H24" s="130" t="s">
        <v>2848</v>
      </c>
      <c r="I24" s="1019" t="s">
        <v>2849</v>
      </c>
      <c r="J24" s="132"/>
      <c r="K24" s="133">
        <v>304</v>
      </c>
      <c r="L24" s="132">
        <v>2</v>
      </c>
      <c r="M24" s="132">
        <v>30.948399999999999</v>
      </c>
      <c r="N24" s="132"/>
      <c r="O24" s="132">
        <v>33.799999999999997</v>
      </c>
      <c r="P24" s="134">
        <v>16</v>
      </c>
      <c r="Q24" s="135">
        <f>(O24-M24)/O24</f>
        <v>8.4366863905325384E-2</v>
      </c>
      <c r="R24" s="132"/>
      <c r="S24" s="132"/>
      <c r="T24" s="132">
        <v>32</v>
      </c>
      <c r="U24" s="132" t="s">
        <v>1246</v>
      </c>
      <c r="V24" s="132"/>
      <c r="W24" s="134">
        <f>O24-P24</f>
        <v>17.799999999999997</v>
      </c>
      <c r="X24" s="132"/>
      <c r="Y24" s="132"/>
      <c r="Z24" s="966"/>
      <c r="AA24" s="966"/>
      <c r="AB24" s="966"/>
      <c r="AC24" s="966"/>
      <c r="AD24" s="966"/>
    </row>
    <row r="25" spans="1:30" s="845" customFormat="1" ht="17.25" customHeight="1">
      <c r="A25" s="1117" t="s">
        <v>875</v>
      </c>
      <c r="B25" s="1118">
        <v>22</v>
      </c>
      <c r="C25" s="966" t="s">
        <v>2797</v>
      </c>
      <c r="D25" s="129" t="s">
        <v>876</v>
      </c>
      <c r="E25" s="130" t="s">
        <v>2797</v>
      </c>
      <c r="F25" s="130" t="s">
        <v>39</v>
      </c>
      <c r="G25" s="1120" t="s">
        <v>2850</v>
      </c>
      <c r="H25" s="130" t="s">
        <v>2851</v>
      </c>
      <c r="I25" s="1019" t="s">
        <v>2852</v>
      </c>
      <c r="J25" s="132"/>
      <c r="K25" s="133">
        <v>139</v>
      </c>
      <c r="L25" s="132">
        <v>2</v>
      </c>
      <c r="M25" s="132">
        <v>23.368399999999998</v>
      </c>
      <c r="N25" s="132"/>
      <c r="O25" s="132">
        <v>25.8</v>
      </c>
      <c r="P25" s="134">
        <v>14.7</v>
      </c>
      <c r="Q25" s="135">
        <f>(O25-M25)/O25</f>
        <v>9.4248062015503994E-2</v>
      </c>
      <c r="R25" s="132"/>
      <c r="S25" s="132"/>
      <c r="T25" s="132">
        <v>29.4</v>
      </c>
      <c r="U25" s="132" t="s">
        <v>1246</v>
      </c>
      <c r="V25" s="132"/>
      <c r="W25" s="134">
        <f>O25-P25</f>
        <v>11.100000000000001</v>
      </c>
      <c r="X25" s="132"/>
      <c r="Y25" s="132"/>
      <c r="Z25" s="966"/>
      <c r="AA25" s="966"/>
      <c r="AB25" s="966"/>
      <c r="AC25" s="966"/>
      <c r="AD25" s="966"/>
    </row>
    <row r="26" spans="1:30" s="845" customFormat="1" ht="17.25" customHeight="1">
      <c r="A26" s="1117" t="s">
        <v>875</v>
      </c>
      <c r="B26" s="1118">
        <v>23</v>
      </c>
      <c r="C26" s="966" t="s">
        <v>2797</v>
      </c>
      <c r="D26" s="129" t="s">
        <v>876</v>
      </c>
      <c r="E26" s="130" t="s">
        <v>2797</v>
      </c>
      <c r="F26" s="130" t="s">
        <v>39</v>
      </c>
      <c r="G26" s="1120" t="s">
        <v>2853</v>
      </c>
      <c r="H26" s="1019" t="s">
        <v>2854</v>
      </c>
      <c r="I26" s="1019" t="s">
        <v>2855</v>
      </c>
      <c r="J26" s="132"/>
      <c r="K26" s="133">
        <v>149</v>
      </c>
      <c r="L26" s="132">
        <v>3</v>
      </c>
      <c r="M26" s="132">
        <v>24.196200000000001</v>
      </c>
      <c r="N26" s="132"/>
      <c r="O26" s="132">
        <v>26.700000000000003</v>
      </c>
      <c r="P26" s="134">
        <v>12.899999999999999</v>
      </c>
      <c r="Q26" s="135">
        <f>(O26-M26)/O26</f>
        <v>9.3775280898876462E-2</v>
      </c>
      <c r="R26" s="132"/>
      <c r="S26" s="132"/>
      <c r="T26" s="132">
        <v>25.799999999999997</v>
      </c>
      <c r="U26" s="132" t="s">
        <v>1246</v>
      </c>
      <c r="V26" s="132"/>
      <c r="W26" s="134">
        <f>O26-P26</f>
        <v>13.800000000000004</v>
      </c>
      <c r="X26" s="132"/>
      <c r="Y26" s="132"/>
      <c r="Z26" s="966"/>
      <c r="AA26" s="966"/>
      <c r="AB26" s="966"/>
      <c r="AC26" s="966"/>
      <c r="AD26" s="966"/>
    </row>
    <row r="27" spans="1:30" s="845" customFormat="1" ht="17.25" customHeight="1">
      <c r="A27" s="1117" t="s">
        <v>875</v>
      </c>
      <c r="B27" s="1118">
        <v>24</v>
      </c>
      <c r="C27" s="966" t="s">
        <v>2797</v>
      </c>
      <c r="D27" s="129" t="s">
        <v>876</v>
      </c>
      <c r="E27" s="130" t="s">
        <v>2797</v>
      </c>
      <c r="F27" s="130" t="s">
        <v>39</v>
      </c>
      <c r="G27" s="1120" t="s">
        <v>2856</v>
      </c>
      <c r="H27" s="130" t="s">
        <v>2857</v>
      </c>
      <c r="I27" s="1019" t="s">
        <v>2858</v>
      </c>
      <c r="J27" s="132"/>
      <c r="K27" s="133">
        <v>268</v>
      </c>
      <c r="L27" s="132">
        <v>2</v>
      </c>
      <c r="M27" s="132">
        <v>38.7438</v>
      </c>
      <c r="N27" s="132"/>
      <c r="O27" s="132">
        <v>41.8</v>
      </c>
      <c r="P27" s="134">
        <v>24.8</v>
      </c>
      <c r="Q27" s="135">
        <f>(O27-M27)/O27</f>
        <v>7.3114832535885105E-2</v>
      </c>
      <c r="R27" s="132"/>
      <c r="S27" s="132"/>
      <c r="T27" s="132">
        <v>49.6</v>
      </c>
      <c r="U27" s="132" t="s">
        <v>1246</v>
      </c>
      <c r="V27" s="132"/>
      <c r="W27" s="134">
        <f>O27-P27</f>
        <v>16.999999999999996</v>
      </c>
      <c r="X27" s="132"/>
      <c r="Y27" s="132"/>
      <c r="Z27" s="966"/>
      <c r="AA27" s="966"/>
      <c r="AB27" s="966"/>
      <c r="AC27" s="966"/>
      <c r="AD27" s="966"/>
    </row>
    <row r="28" spans="1:30" s="845" customFormat="1" ht="17.25" customHeight="1">
      <c r="A28" s="1117" t="s">
        <v>875</v>
      </c>
      <c r="B28" s="1118">
        <v>25</v>
      </c>
      <c r="C28" s="966" t="s">
        <v>2797</v>
      </c>
      <c r="D28" s="129" t="s">
        <v>876</v>
      </c>
      <c r="E28" s="130" t="s">
        <v>2797</v>
      </c>
      <c r="F28" s="130" t="s">
        <v>39</v>
      </c>
      <c r="G28" s="1121" t="s">
        <v>2859</v>
      </c>
      <c r="H28" s="130"/>
      <c r="I28" s="1019" t="s">
        <v>2860</v>
      </c>
      <c r="J28" s="132"/>
      <c r="K28" s="133">
        <v>95</v>
      </c>
      <c r="L28" s="132"/>
      <c r="M28" s="132">
        <v>15.47</v>
      </c>
      <c r="N28" s="132"/>
      <c r="O28" s="132">
        <v>18.5</v>
      </c>
      <c r="P28" s="134">
        <v>10.4</v>
      </c>
      <c r="Q28" s="135">
        <v>0.16378378378378375</v>
      </c>
      <c r="R28" s="132"/>
      <c r="S28" s="132"/>
      <c r="T28" s="132">
        <v>20.8</v>
      </c>
      <c r="U28" s="132"/>
      <c r="V28" s="132"/>
      <c r="W28" s="134">
        <v>8.1</v>
      </c>
      <c r="X28" s="132"/>
      <c r="Y28" s="132"/>
      <c r="Z28" s="966"/>
      <c r="AA28" s="966"/>
      <c r="AB28" s="966"/>
      <c r="AC28" s="966"/>
      <c r="AD28" s="966"/>
    </row>
    <row r="29" spans="1:30" s="845" customFormat="1" ht="17.25" customHeight="1">
      <c r="A29" s="1117" t="s">
        <v>875</v>
      </c>
      <c r="B29" s="1118">
        <v>26</v>
      </c>
      <c r="C29" s="966" t="s">
        <v>2797</v>
      </c>
      <c r="D29" s="129" t="s">
        <v>876</v>
      </c>
      <c r="E29" s="130" t="s">
        <v>2797</v>
      </c>
      <c r="F29" s="130" t="s">
        <v>39</v>
      </c>
      <c r="G29" s="1120" t="s">
        <v>2861</v>
      </c>
      <c r="H29" s="130" t="s">
        <v>2862</v>
      </c>
      <c r="I29" s="1019" t="s">
        <v>2863</v>
      </c>
      <c r="J29" s="132"/>
      <c r="K29" s="133">
        <v>53</v>
      </c>
      <c r="L29" s="132">
        <v>2</v>
      </c>
      <c r="M29" s="132">
        <v>24.3628</v>
      </c>
      <c r="N29" s="132"/>
      <c r="O29" s="132">
        <v>27.6</v>
      </c>
      <c r="P29" s="134">
        <v>14.8</v>
      </c>
      <c r="Q29" s="135">
        <f>(O29-M29)/O29</f>
        <v>0.11728985507246381</v>
      </c>
      <c r="R29" s="132"/>
      <c r="S29" s="132"/>
      <c r="T29" s="132">
        <v>29.6</v>
      </c>
      <c r="U29" s="132" t="s">
        <v>1246</v>
      </c>
      <c r="V29" s="132"/>
      <c r="W29" s="134">
        <f>O29-P29</f>
        <v>12.8</v>
      </c>
      <c r="X29" s="132"/>
      <c r="Y29" s="132"/>
      <c r="Z29" s="966"/>
      <c r="AA29" s="966"/>
      <c r="AB29" s="966"/>
      <c r="AC29" s="966"/>
      <c r="AD29" s="966"/>
    </row>
    <row r="30" spans="1:30" s="845" customFormat="1" ht="17.25" customHeight="1">
      <c r="A30" s="1117" t="s">
        <v>875</v>
      </c>
      <c r="B30" s="1118">
        <v>27</v>
      </c>
      <c r="C30" s="966" t="s">
        <v>2797</v>
      </c>
      <c r="D30" s="129" t="s">
        <v>876</v>
      </c>
      <c r="E30" s="130" t="s">
        <v>2797</v>
      </c>
      <c r="F30" s="130" t="s">
        <v>39</v>
      </c>
      <c r="G30" s="1120" t="s">
        <v>2864</v>
      </c>
      <c r="H30" s="1019" t="s">
        <v>2865</v>
      </c>
      <c r="I30" s="1019" t="s">
        <v>2866</v>
      </c>
      <c r="J30" s="132"/>
      <c r="K30" s="133">
        <v>24</v>
      </c>
      <c r="L30" s="132">
        <v>3</v>
      </c>
      <c r="M30" s="132">
        <v>24.196200000000001</v>
      </c>
      <c r="N30" s="132"/>
      <c r="O30" s="132">
        <v>26.700000000000003</v>
      </c>
      <c r="P30" s="134">
        <v>14.700000000000001</v>
      </c>
      <c r="Q30" s="135">
        <f>(O30-M30)/O30</f>
        <v>9.3775280898876462E-2</v>
      </c>
      <c r="R30" s="132"/>
      <c r="S30" s="132"/>
      <c r="T30" s="132">
        <v>29.400000000000002</v>
      </c>
      <c r="U30" s="132" t="s">
        <v>1246</v>
      </c>
      <c r="V30" s="132"/>
      <c r="W30" s="134">
        <f>O30-P30</f>
        <v>12.000000000000002</v>
      </c>
      <c r="X30" s="132"/>
      <c r="Y30" s="132"/>
      <c r="Z30" s="966"/>
      <c r="AA30" s="966"/>
      <c r="AB30" s="966"/>
      <c r="AC30" s="966"/>
      <c r="AD30" s="966"/>
    </row>
    <row r="31" spans="1:30" s="845" customFormat="1" ht="17.25" customHeight="1">
      <c r="A31" s="1117" t="s">
        <v>875</v>
      </c>
      <c r="B31" s="1118">
        <v>28</v>
      </c>
      <c r="C31" s="966" t="s">
        <v>2797</v>
      </c>
      <c r="D31" s="129" t="s">
        <v>876</v>
      </c>
      <c r="E31" s="130" t="s">
        <v>2797</v>
      </c>
      <c r="F31" s="130" t="s">
        <v>39</v>
      </c>
      <c r="G31" s="131" t="s">
        <v>2867</v>
      </c>
      <c r="H31" s="130"/>
      <c r="I31" s="1019" t="s">
        <v>2868</v>
      </c>
      <c r="J31" s="132"/>
      <c r="K31" s="133">
        <v>146</v>
      </c>
      <c r="L31" s="132"/>
      <c r="M31" s="132">
        <v>20.41</v>
      </c>
      <c r="N31" s="132"/>
      <c r="O31" s="132">
        <v>22.5</v>
      </c>
      <c r="P31" s="134">
        <v>12.4</v>
      </c>
      <c r="Q31" s="135">
        <v>9.2888888888888882E-2</v>
      </c>
      <c r="R31" s="132"/>
      <c r="S31" s="132"/>
      <c r="T31" s="132">
        <v>24.8</v>
      </c>
      <c r="U31" s="132"/>
      <c r="V31" s="132"/>
      <c r="W31" s="134">
        <v>10.1</v>
      </c>
      <c r="X31" s="132"/>
      <c r="Y31" s="132"/>
      <c r="Z31" s="966"/>
      <c r="AA31" s="966"/>
      <c r="AB31" s="966"/>
      <c r="AC31" s="966"/>
      <c r="AD31" s="966"/>
    </row>
    <row r="32" spans="1:30" s="845" customFormat="1" ht="17.25" customHeight="1">
      <c r="A32" s="1117" t="s">
        <v>875</v>
      </c>
      <c r="B32" s="1118">
        <v>29</v>
      </c>
      <c r="C32" s="966" t="s">
        <v>2797</v>
      </c>
      <c r="D32" s="129" t="s">
        <v>876</v>
      </c>
      <c r="E32" s="130" t="s">
        <v>2797</v>
      </c>
      <c r="F32" s="130" t="s">
        <v>39</v>
      </c>
      <c r="G32" s="1073" t="s">
        <v>2869</v>
      </c>
      <c r="H32" s="130" t="s">
        <v>2870</v>
      </c>
      <c r="I32" s="1019" t="s">
        <v>2871</v>
      </c>
      <c r="J32" s="132"/>
      <c r="K32" s="133">
        <v>99</v>
      </c>
      <c r="L32" s="132">
        <v>2</v>
      </c>
      <c r="M32" s="132">
        <v>24.3628</v>
      </c>
      <c r="N32" s="132"/>
      <c r="O32" s="132">
        <v>27.6</v>
      </c>
      <c r="P32" s="134">
        <v>14.8</v>
      </c>
      <c r="Q32" s="135">
        <f>(O32-M32)/O32</f>
        <v>0.11728985507246381</v>
      </c>
      <c r="R32" s="132"/>
      <c r="S32" s="132"/>
      <c r="T32" s="132">
        <v>29.6</v>
      </c>
      <c r="U32" s="132" t="s">
        <v>1246</v>
      </c>
      <c r="V32" s="132"/>
      <c r="W32" s="134">
        <f>O32-P32</f>
        <v>12.8</v>
      </c>
      <c r="X32" s="132"/>
      <c r="Y32" s="132"/>
      <c r="Z32" s="966"/>
      <c r="AA32" s="966"/>
      <c r="AB32" s="966"/>
      <c r="AC32" s="966"/>
      <c r="AD32" s="966"/>
    </row>
    <row r="33" spans="1:30" s="845" customFormat="1" ht="17.25" customHeight="1">
      <c r="A33" s="1117" t="s">
        <v>875</v>
      </c>
      <c r="B33" s="1118">
        <v>30</v>
      </c>
      <c r="C33" s="966" t="s">
        <v>2797</v>
      </c>
      <c r="D33" s="129" t="s">
        <v>876</v>
      </c>
      <c r="E33" s="130" t="s">
        <v>2797</v>
      </c>
      <c r="F33" s="130" t="s">
        <v>39</v>
      </c>
      <c r="G33" s="1120" t="s">
        <v>2872</v>
      </c>
      <c r="H33" s="1019" t="s">
        <v>2873</v>
      </c>
      <c r="I33" s="1019" t="s">
        <v>2874</v>
      </c>
      <c r="J33" s="132"/>
      <c r="K33" s="133">
        <v>55</v>
      </c>
      <c r="L33" s="132">
        <v>3</v>
      </c>
      <c r="M33" s="132">
        <v>24.196200000000001</v>
      </c>
      <c r="N33" s="132"/>
      <c r="O33" s="132">
        <v>26.700000000000003</v>
      </c>
      <c r="P33" s="134">
        <v>14.850000000000001</v>
      </c>
      <c r="Q33" s="135">
        <f>(O33-M33)/O33</f>
        <v>9.3775280898876462E-2</v>
      </c>
      <c r="R33" s="132"/>
      <c r="S33" s="132"/>
      <c r="T33" s="132">
        <v>29.700000000000003</v>
      </c>
      <c r="U33" s="132" t="s">
        <v>1246</v>
      </c>
      <c r="V33" s="132"/>
      <c r="W33" s="134">
        <f>O33-P33</f>
        <v>11.850000000000001</v>
      </c>
      <c r="X33" s="132"/>
      <c r="Y33" s="132"/>
      <c r="Z33" s="966"/>
      <c r="AA33" s="966"/>
      <c r="AB33" s="966"/>
      <c r="AC33" s="966"/>
      <c r="AD33" s="966"/>
    </row>
    <row r="34" spans="1:30" s="845" customFormat="1" ht="17.25" customHeight="1">
      <c r="A34" s="1117" t="s">
        <v>875</v>
      </c>
      <c r="B34" s="1118">
        <v>31</v>
      </c>
      <c r="C34" s="966" t="s">
        <v>2797</v>
      </c>
      <c r="D34" s="129" t="s">
        <v>876</v>
      </c>
      <c r="E34" s="130" t="s">
        <v>2797</v>
      </c>
      <c r="F34" s="130" t="s">
        <v>39</v>
      </c>
      <c r="G34" s="1120" t="s">
        <v>2875</v>
      </c>
      <c r="H34" s="1019" t="s">
        <v>2876</v>
      </c>
      <c r="I34" s="1019" t="s">
        <v>2877</v>
      </c>
      <c r="J34" s="132"/>
      <c r="K34" s="133">
        <v>102</v>
      </c>
      <c r="L34" s="132">
        <v>6</v>
      </c>
      <c r="M34" s="132">
        <v>19.68</v>
      </c>
      <c r="N34" s="132"/>
      <c r="O34" s="132">
        <v>21</v>
      </c>
      <c r="P34" s="134">
        <v>11.7</v>
      </c>
      <c r="Q34" s="135">
        <f>(O34-M34)/O34</f>
        <v>6.2857142857142875E-2</v>
      </c>
      <c r="R34" s="132"/>
      <c r="S34" s="132"/>
      <c r="T34" s="132">
        <v>23.4</v>
      </c>
      <c r="U34" s="132" t="s">
        <v>1246</v>
      </c>
      <c r="V34" s="132"/>
      <c r="W34" s="134">
        <f>O34-P34</f>
        <v>9.3000000000000007</v>
      </c>
      <c r="X34" s="132"/>
      <c r="Y34" s="132"/>
      <c r="Z34" s="966"/>
      <c r="AA34" s="966"/>
      <c r="AB34" s="966"/>
      <c r="AC34" s="966"/>
      <c r="AD34" s="966"/>
    </row>
    <row r="35" spans="1:30" s="845" customFormat="1" ht="17.25" customHeight="1">
      <c r="A35" s="1117" t="s">
        <v>875</v>
      </c>
      <c r="B35" s="1118">
        <v>32</v>
      </c>
      <c r="C35" s="966" t="s">
        <v>2797</v>
      </c>
      <c r="D35" s="129" t="s">
        <v>876</v>
      </c>
      <c r="E35" s="130" t="s">
        <v>2797</v>
      </c>
      <c r="F35" s="130" t="s">
        <v>39</v>
      </c>
      <c r="G35" s="1120" t="s">
        <v>2878</v>
      </c>
      <c r="H35" s="1019" t="s">
        <v>2879</v>
      </c>
      <c r="I35" s="1019" t="s">
        <v>2880</v>
      </c>
      <c r="J35" s="132"/>
      <c r="K35" s="133">
        <v>63</v>
      </c>
      <c r="L35" s="132">
        <v>3</v>
      </c>
      <c r="M35" s="132">
        <v>21.6678</v>
      </c>
      <c r="N35" s="132"/>
      <c r="O35" s="132">
        <v>25.5</v>
      </c>
      <c r="P35" s="134">
        <v>13.049999999999999</v>
      </c>
      <c r="Q35" s="135">
        <f>(O35-M35)/O35</f>
        <v>0.15028235294117648</v>
      </c>
      <c r="R35" s="132"/>
      <c r="S35" s="132"/>
      <c r="T35" s="132">
        <v>26.099999999999998</v>
      </c>
      <c r="U35" s="132" t="s">
        <v>1246</v>
      </c>
      <c r="V35" s="132"/>
      <c r="W35" s="134">
        <f>O35-P35</f>
        <v>12.450000000000001</v>
      </c>
      <c r="X35" s="132"/>
      <c r="Y35" s="132"/>
      <c r="Z35" s="966"/>
      <c r="AA35" s="966"/>
      <c r="AB35" s="966"/>
      <c r="AC35" s="966"/>
      <c r="AD35" s="966"/>
    </row>
    <row r="36" spans="1:30" s="845" customFormat="1" ht="17.25" customHeight="1">
      <c r="A36" s="1117" t="s">
        <v>875</v>
      </c>
      <c r="B36" s="1118">
        <v>33</v>
      </c>
      <c r="C36" s="966" t="s">
        <v>2797</v>
      </c>
      <c r="D36" s="129" t="s">
        <v>876</v>
      </c>
      <c r="E36" s="130" t="s">
        <v>2797</v>
      </c>
      <c r="F36" s="130" t="s">
        <v>39</v>
      </c>
      <c r="G36" s="131" t="s">
        <v>2881</v>
      </c>
      <c r="H36" s="130"/>
      <c r="I36" s="1019" t="s">
        <v>2882</v>
      </c>
      <c r="J36" s="132"/>
      <c r="K36" s="133">
        <v>25</v>
      </c>
      <c r="L36" s="132"/>
      <c r="M36" s="132">
        <v>22.2</v>
      </c>
      <c r="N36" s="132"/>
      <c r="O36" s="132">
        <v>26.5</v>
      </c>
      <c r="P36" s="134">
        <v>12.5</v>
      </c>
      <c r="Q36" s="135">
        <v>0.16226415094339625</v>
      </c>
      <c r="R36" s="132"/>
      <c r="S36" s="132"/>
      <c r="T36" s="132">
        <v>25</v>
      </c>
      <c r="U36" s="132"/>
      <c r="V36" s="132"/>
      <c r="W36" s="134">
        <v>14</v>
      </c>
      <c r="X36" s="132"/>
      <c r="Y36" s="132"/>
      <c r="Z36" s="966"/>
      <c r="AA36" s="966"/>
      <c r="AB36" s="966"/>
      <c r="AC36" s="966"/>
      <c r="AD36" s="966"/>
    </row>
    <row r="37" spans="1:30" s="845" customFormat="1" ht="17.25" customHeight="1">
      <c r="A37" s="1117" t="s">
        <v>875</v>
      </c>
      <c r="B37" s="1118">
        <v>34</v>
      </c>
      <c r="C37" s="966" t="s">
        <v>2797</v>
      </c>
      <c r="D37" s="129" t="s">
        <v>876</v>
      </c>
      <c r="E37" s="130" t="s">
        <v>2797</v>
      </c>
      <c r="F37" s="130" t="s">
        <v>39</v>
      </c>
      <c r="G37" s="131" t="s">
        <v>2883</v>
      </c>
      <c r="H37" s="130"/>
      <c r="I37" s="131" t="s">
        <v>2884</v>
      </c>
      <c r="J37" s="132"/>
      <c r="K37" s="133">
        <v>23</v>
      </c>
      <c r="L37" s="132"/>
      <c r="M37" s="132">
        <v>22.43</v>
      </c>
      <c r="N37" s="132"/>
      <c r="O37" s="132">
        <v>26.5</v>
      </c>
      <c r="P37" s="134">
        <v>14.4</v>
      </c>
      <c r="Q37" s="135">
        <v>0.15358490566037736</v>
      </c>
      <c r="R37" s="132"/>
      <c r="S37" s="132"/>
      <c r="T37" s="132">
        <v>28.7</v>
      </c>
      <c r="U37" s="132"/>
      <c r="V37" s="132"/>
      <c r="W37" s="134">
        <v>12.1</v>
      </c>
      <c r="X37" s="132"/>
      <c r="Y37" s="132"/>
      <c r="Z37" s="966"/>
      <c r="AA37" s="966"/>
      <c r="AB37" s="966"/>
      <c r="AC37" s="966"/>
      <c r="AD37" s="966"/>
    </row>
    <row r="38" spans="1:30" s="845" customFormat="1" ht="17.25" customHeight="1">
      <c r="A38" s="1117" t="s">
        <v>875</v>
      </c>
      <c r="B38" s="1118">
        <v>35</v>
      </c>
      <c r="C38" s="966" t="s">
        <v>2797</v>
      </c>
      <c r="D38" s="129" t="s">
        <v>876</v>
      </c>
      <c r="E38" s="130" t="s">
        <v>2797</v>
      </c>
      <c r="F38" s="130" t="s">
        <v>39</v>
      </c>
      <c r="G38" s="131" t="s">
        <v>2885</v>
      </c>
      <c r="H38" s="130"/>
      <c r="I38" s="131" t="s">
        <v>2886</v>
      </c>
      <c r="J38" s="132"/>
      <c r="K38" s="133">
        <v>281</v>
      </c>
      <c r="L38" s="132"/>
      <c r="M38" s="132">
        <v>23.9</v>
      </c>
      <c r="N38" s="132"/>
      <c r="O38" s="132">
        <v>25.9</v>
      </c>
      <c r="P38" s="134">
        <v>12.5</v>
      </c>
      <c r="Q38" s="135">
        <v>7.7220077220077218E-2</v>
      </c>
      <c r="R38" s="132"/>
      <c r="S38" s="132"/>
      <c r="T38" s="132">
        <v>24.9</v>
      </c>
      <c r="U38" s="132"/>
      <c r="V38" s="132"/>
      <c r="W38" s="134">
        <v>13.399999999999999</v>
      </c>
      <c r="X38" s="132"/>
      <c r="Y38" s="132"/>
      <c r="Z38" s="966"/>
      <c r="AA38" s="966"/>
      <c r="AB38" s="966"/>
      <c r="AC38" s="966"/>
      <c r="AD38" s="966"/>
    </row>
    <row r="39" spans="1:30" s="845" customFormat="1" ht="17.25" customHeight="1">
      <c r="A39" s="1117" t="s">
        <v>875</v>
      </c>
      <c r="B39" s="1118">
        <v>36</v>
      </c>
      <c r="C39" s="966" t="s">
        <v>2797</v>
      </c>
      <c r="D39" s="129" t="s">
        <v>876</v>
      </c>
      <c r="E39" s="130" t="s">
        <v>2797</v>
      </c>
      <c r="F39" s="130" t="s">
        <v>39</v>
      </c>
      <c r="G39" s="1073" t="s">
        <v>2887</v>
      </c>
      <c r="H39" s="130" t="s">
        <v>2888</v>
      </c>
      <c r="I39" s="131" t="s">
        <v>2889</v>
      </c>
      <c r="J39" s="132"/>
      <c r="K39" s="133">
        <v>95</v>
      </c>
      <c r="L39" s="132">
        <v>2</v>
      </c>
      <c r="M39" s="132">
        <v>27.9496</v>
      </c>
      <c r="N39" s="132"/>
      <c r="O39" s="132">
        <v>31</v>
      </c>
      <c r="P39" s="134">
        <v>16.8</v>
      </c>
      <c r="Q39" s="135">
        <f>(O39-M39)/O39</f>
        <v>9.8399999999999987E-2</v>
      </c>
      <c r="R39" s="132"/>
      <c r="S39" s="132"/>
      <c r="T39" s="132">
        <v>33.6</v>
      </c>
      <c r="U39" s="132" t="s">
        <v>1246</v>
      </c>
      <c r="V39" s="132"/>
      <c r="W39" s="134">
        <f>O39-P39</f>
        <v>14.2</v>
      </c>
      <c r="X39" s="132"/>
      <c r="Y39" s="132"/>
      <c r="Z39" s="966"/>
      <c r="AA39" s="966"/>
      <c r="AB39" s="966"/>
      <c r="AC39" s="966"/>
      <c r="AD39" s="966"/>
    </row>
    <row r="40" spans="1:30" s="845" customFormat="1" ht="17.25" customHeight="1">
      <c r="A40" s="1117" t="s">
        <v>875</v>
      </c>
      <c r="B40" s="1118">
        <v>37</v>
      </c>
      <c r="C40" s="966" t="s">
        <v>2797</v>
      </c>
      <c r="D40" s="129" t="s">
        <v>876</v>
      </c>
      <c r="E40" s="130" t="s">
        <v>2797</v>
      </c>
      <c r="F40" s="130" t="s">
        <v>39</v>
      </c>
      <c r="G40" s="1073" t="s">
        <v>2890</v>
      </c>
      <c r="H40" s="130" t="s">
        <v>2891</v>
      </c>
      <c r="I40" s="131" t="s">
        <v>2892</v>
      </c>
      <c r="J40" s="132"/>
      <c r="K40" s="133">
        <v>77</v>
      </c>
      <c r="L40" s="132">
        <v>2</v>
      </c>
      <c r="M40" s="132">
        <v>19.4236</v>
      </c>
      <c r="N40" s="132"/>
      <c r="O40" s="132">
        <v>23</v>
      </c>
      <c r="P40" s="134">
        <v>10.199999999999999</v>
      </c>
      <c r="Q40" s="135">
        <f>(O40-M40)/O40</f>
        <v>0.15549565217391303</v>
      </c>
      <c r="R40" s="132"/>
      <c r="S40" s="132"/>
      <c r="T40" s="132">
        <v>20.399999999999999</v>
      </c>
      <c r="U40" s="132" t="s">
        <v>1246</v>
      </c>
      <c r="V40" s="132"/>
      <c r="W40" s="134">
        <f>O40-P40</f>
        <v>12.8</v>
      </c>
      <c r="X40" s="132"/>
      <c r="Y40" s="132"/>
      <c r="Z40" s="966"/>
      <c r="AA40" s="966"/>
      <c r="AB40" s="966"/>
      <c r="AC40" s="966"/>
      <c r="AD40" s="966"/>
    </row>
    <row r="41" spans="1:30" s="845" customFormat="1" ht="17.25" customHeight="1">
      <c r="A41" s="1117" t="s">
        <v>875</v>
      </c>
      <c r="B41" s="1118">
        <v>38</v>
      </c>
      <c r="C41" s="966" t="s">
        <v>2797</v>
      </c>
      <c r="D41" s="129" t="s">
        <v>876</v>
      </c>
      <c r="E41" s="130" t="s">
        <v>2797</v>
      </c>
      <c r="F41" s="130" t="s">
        <v>39</v>
      </c>
      <c r="G41" s="1073" t="s">
        <v>2893</v>
      </c>
      <c r="H41" s="130" t="s">
        <v>2894</v>
      </c>
      <c r="I41" s="131" t="s">
        <v>2895</v>
      </c>
      <c r="J41" s="132"/>
      <c r="K41" s="133">
        <v>79</v>
      </c>
      <c r="L41" s="132">
        <v>2</v>
      </c>
      <c r="M41" s="132">
        <v>20.64</v>
      </c>
      <c r="N41" s="132"/>
      <c r="O41" s="132">
        <v>25</v>
      </c>
      <c r="P41" s="134">
        <v>12.9</v>
      </c>
      <c r="Q41" s="135">
        <f>(O41-M41)/O41</f>
        <v>0.17439999999999997</v>
      </c>
      <c r="R41" s="132"/>
      <c r="S41" s="132"/>
      <c r="T41" s="132">
        <v>25.8</v>
      </c>
      <c r="U41" s="132" t="s">
        <v>1246</v>
      </c>
      <c r="V41" s="132"/>
      <c r="W41" s="134">
        <f>O41-P41</f>
        <v>12.1</v>
      </c>
      <c r="X41" s="132"/>
      <c r="Y41" s="132"/>
      <c r="Z41" s="966"/>
      <c r="AA41" s="966"/>
      <c r="AB41" s="966"/>
      <c r="AC41" s="966"/>
      <c r="AD41" s="966"/>
    </row>
    <row r="42" spans="1:30" s="845" customFormat="1" ht="17.25" customHeight="1">
      <c r="A42" s="1117" t="s">
        <v>875</v>
      </c>
      <c r="B42" s="1118">
        <v>39</v>
      </c>
      <c r="C42" s="966" t="s">
        <v>2797</v>
      </c>
      <c r="D42" s="129" t="s">
        <v>876</v>
      </c>
      <c r="E42" s="130" t="s">
        <v>2797</v>
      </c>
      <c r="F42" s="130" t="s">
        <v>39</v>
      </c>
      <c r="G42" s="1120" t="s">
        <v>2896</v>
      </c>
      <c r="H42" s="1019" t="s">
        <v>2897</v>
      </c>
      <c r="I42" s="131" t="s">
        <v>2898</v>
      </c>
      <c r="J42" s="132"/>
      <c r="K42" s="133">
        <v>80</v>
      </c>
      <c r="L42" s="132">
        <v>3</v>
      </c>
      <c r="M42" s="132">
        <v>19.462799999999998</v>
      </c>
      <c r="N42" s="132"/>
      <c r="O42" s="132">
        <v>21</v>
      </c>
      <c r="P42" s="134">
        <v>11.7</v>
      </c>
      <c r="Q42" s="135">
        <f>(O42-M42)/O42</f>
        <v>7.3200000000000098E-2</v>
      </c>
      <c r="R42" s="132"/>
      <c r="S42" s="132"/>
      <c r="T42" s="132">
        <v>23.4</v>
      </c>
      <c r="U42" s="132" t="s">
        <v>1246</v>
      </c>
      <c r="V42" s="132"/>
      <c r="W42" s="134">
        <f>O42-P42</f>
        <v>9.3000000000000007</v>
      </c>
      <c r="X42" s="132"/>
      <c r="Y42" s="132"/>
      <c r="Z42" s="966"/>
      <c r="AA42" s="966"/>
      <c r="AB42" s="966"/>
      <c r="AC42" s="966"/>
      <c r="AD42" s="966"/>
    </row>
    <row r="43" spans="1:30" s="845" customFormat="1" ht="17.25" customHeight="1">
      <c r="A43" s="1117" t="s">
        <v>875</v>
      </c>
      <c r="B43" s="1118">
        <v>40</v>
      </c>
      <c r="C43" s="966" t="s">
        <v>2797</v>
      </c>
      <c r="D43" s="129" t="s">
        <v>876</v>
      </c>
      <c r="E43" s="130" t="s">
        <v>2797</v>
      </c>
      <c r="F43" s="130" t="s">
        <v>39</v>
      </c>
      <c r="G43" s="131" t="s">
        <v>2899</v>
      </c>
      <c r="H43" s="130"/>
      <c r="I43" s="131" t="s">
        <v>2900</v>
      </c>
      <c r="J43" s="132"/>
      <c r="K43" s="133">
        <v>169</v>
      </c>
      <c r="L43" s="132"/>
      <c r="M43" s="132">
        <v>20.95</v>
      </c>
      <c r="N43" s="132"/>
      <c r="O43" s="132">
        <v>22.9</v>
      </c>
      <c r="P43" s="134">
        <v>12.6</v>
      </c>
      <c r="Q43" s="135">
        <v>8.5152838427947575E-2</v>
      </c>
      <c r="R43" s="132"/>
      <c r="S43" s="132"/>
      <c r="T43" s="132">
        <v>25.1</v>
      </c>
      <c r="U43" s="132"/>
      <c r="V43" s="132"/>
      <c r="W43" s="134">
        <v>10.299999999999999</v>
      </c>
      <c r="X43" s="132"/>
      <c r="Y43" s="132"/>
      <c r="Z43" s="966"/>
      <c r="AA43" s="966"/>
      <c r="AB43" s="966"/>
      <c r="AC43" s="966"/>
      <c r="AD43" s="966"/>
    </row>
    <row r="44" spans="1:30" s="845" customFormat="1" ht="17.25" customHeight="1">
      <c r="A44" s="1117" t="s">
        <v>875</v>
      </c>
      <c r="B44" s="1118">
        <v>41</v>
      </c>
      <c r="C44" s="966" t="s">
        <v>2797</v>
      </c>
      <c r="D44" s="129" t="s">
        <v>876</v>
      </c>
      <c r="E44" s="130" t="s">
        <v>2797</v>
      </c>
      <c r="F44" s="130" t="s">
        <v>39</v>
      </c>
      <c r="G44" s="1073" t="s">
        <v>2901</v>
      </c>
      <c r="H44" s="130" t="s">
        <v>2902</v>
      </c>
      <c r="I44" s="131" t="s">
        <v>2903</v>
      </c>
      <c r="J44" s="132"/>
      <c r="K44" s="133">
        <v>86</v>
      </c>
      <c r="L44" s="132">
        <v>2</v>
      </c>
      <c r="M44" s="132">
        <v>24.754799999999999</v>
      </c>
      <c r="N44" s="132"/>
      <c r="O44" s="132">
        <v>27</v>
      </c>
      <c r="P44" s="134">
        <v>14.9</v>
      </c>
      <c r="Q44" s="135">
        <f>(O44-M44)/O44</f>
        <v>8.315555555555558E-2</v>
      </c>
      <c r="R44" s="132"/>
      <c r="S44" s="132"/>
      <c r="T44" s="132">
        <v>29.8</v>
      </c>
      <c r="U44" s="132" t="s">
        <v>1246</v>
      </c>
      <c r="V44" s="132"/>
      <c r="W44" s="134">
        <f>O44-P44</f>
        <v>12.1</v>
      </c>
      <c r="X44" s="132"/>
      <c r="Y44" s="132"/>
      <c r="Z44" s="966"/>
      <c r="AA44" s="966"/>
      <c r="AB44" s="966"/>
      <c r="AC44" s="966"/>
      <c r="AD44" s="966"/>
    </row>
    <row r="45" spans="1:30" s="845" customFormat="1" ht="17.25" customHeight="1">
      <c r="A45" s="1117" t="s">
        <v>875</v>
      </c>
      <c r="B45" s="1118">
        <v>42</v>
      </c>
      <c r="C45" s="966" t="s">
        <v>2797</v>
      </c>
      <c r="D45" s="129" t="s">
        <v>876</v>
      </c>
      <c r="E45" s="130" t="s">
        <v>2797</v>
      </c>
      <c r="F45" s="130" t="s">
        <v>39</v>
      </c>
      <c r="G45" s="1120" t="s">
        <v>2904</v>
      </c>
      <c r="H45" s="131" t="s">
        <v>2905</v>
      </c>
      <c r="I45" s="131" t="s">
        <v>2906</v>
      </c>
      <c r="J45" s="132"/>
      <c r="K45" s="133">
        <v>161</v>
      </c>
      <c r="L45" s="132">
        <v>3</v>
      </c>
      <c r="M45" s="132">
        <v>24.196200000000001</v>
      </c>
      <c r="N45" s="132"/>
      <c r="O45" s="132">
        <v>26.400000000000002</v>
      </c>
      <c r="P45" s="134">
        <v>14.700000000000001</v>
      </c>
      <c r="Q45" s="135">
        <f>(O45-M45)/O45</f>
        <v>8.3477272727272761E-2</v>
      </c>
      <c r="R45" s="132"/>
      <c r="S45" s="132"/>
      <c r="T45" s="132">
        <v>29.400000000000002</v>
      </c>
      <c r="U45" s="132" t="s">
        <v>1246</v>
      </c>
      <c r="V45" s="132"/>
      <c r="W45" s="134">
        <f>O45-P45</f>
        <v>11.700000000000001</v>
      </c>
      <c r="X45" s="132"/>
      <c r="Y45" s="132"/>
      <c r="Z45" s="966"/>
      <c r="AA45" s="966"/>
      <c r="AB45" s="966"/>
      <c r="AC45" s="966"/>
      <c r="AD45" s="966"/>
    </row>
    <row r="46" spans="1:30" s="845" customFormat="1" ht="17.25" customHeight="1">
      <c r="A46" s="1117" t="s">
        <v>875</v>
      </c>
      <c r="B46" s="1118">
        <v>43</v>
      </c>
      <c r="C46" s="966" t="s">
        <v>2797</v>
      </c>
      <c r="D46" s="129" t="s">
        <v>876</v>
      </c>
      <c r="E46" s="130" t="s">
        <v>2797</v>
      </c>
      <c r="F46" s="130" t="s">
        <v>39</v>
      </c>
      <c r="G46" s="131" t="s">
        <v>2907</v>
      </c>
      <c r="H46" s="130"/>
      <c r="I46" s="131" t="s">
        <v>2908</v>
      </c>
      <c r="J46" s="132"/>
      <c r="K46" s="133">
        <v>68</v>
      </c>
      <c r="L46" s="132"/>
      <c r="M46" s="132">
        <v>18.399999999999999</v>
      </c>
      <c r="N46" s="132"/>
      <c r="O46" s="132">
        <v>19.899999999999999</v>
      </c>
      <c r="P46" s="134">
        <v>11</v>
      </c>
      <c r="Q46" s="135">
        <v>7.537688442211056E-2</v>
      </c>
      <c r="R46" s="132"/>
      <c r="S46" s="132"/>
      <c r="T46" s="132">
        <v>21.9</v>
      </c>
      <c r="U46" s="132"/>
      <c r="V46" s="132"/>
      <c r="W46" s="134">
        <v>8.8999999999999986</v>
      </c>
      <c r="X46" s="132"/>
      <c r="Y46" s="132"/>
      <c r="Z46" s="966"/>
      <c r="AA46" s="966"/>
      <c r="AB46" s="966"/>
      <c r="AC46" s="966"/>
      <c r="AD46" s="966"/>
    </row>
    <row r="47" spans="1:30" s="845" customFormat="1" ht="17.25" customHeight="1">
      <c r="A47" s="1117" t="s">
        <v>875</v>
      </c>
      <c r="B47" s="1118">
        <v>44</v>
      </c>
      <c r="C47" s="966" t="s">
        <v>2797</v>
      </c>
      <c r="D47" s="129" t="s">
        <v>876</v>
      </c>
      <c r="E47" s="130" t="s">
        <v>2797</v>
      </c>
      <c r="F47" s="130" t="s">
        <v>39</v>
      </c>
      <c r="G47" s="131" t="s">
        <v>2909</v>
      </c>
      <c r="H47" s="130"/>
      <c r="I47" s="131" t="s">
        <v>2910</v>
      </c>
      <c r="J47" s="132"/>
      <c r="K47" s="133">
        <v>145</v>
      </c>
      <c r="L47" s="132"/>
      <c r="M47" s="132">
        <v>16.72</v>
      </c>
      <c r="N47" s="132"/>
      <c r="O47" s="132">
        <v>17.899999999999999</v>
      </c>
      <c r="P47" s="134">
        <v>10</v>
      </c>
      <c r="Q47" s="135">
        <v>6.5921787709497193E-2</v>
      </c>
      <c r="R47" s="132"/>
      <c r="S47" s="132"/>
      <c r="T47" s="132">
        <v>19.899999999999999</v>
      </c>
      <c r="U47" s="132"/>
      <c r="V47" s="132"/>
      <c r="W47" s="134">
        <v>7.8999999999999986</v>
      </c>
      <c r="X47" s="132"/>
      <c r="Y47" s="132"/>
      <c r="Z47" s="966"/>
      <c r="AA47" s="966"/>
      <c r="AB47" s="966"/>
      <c r="AC47" s="966"/>
      <c r="AD47" s="966"/>
    </row>
    <row r="48" spans="1:30" s="845" customFormat="1" ht="17.25" customHeight="1">
      <c r="A48" s="1117" t="s">
        <v>875</v>
      </c>
      <c r="B48" s="1118">
        <v>45</v>
      </c>
      <c r="C48" s="966" t="s">
        <v>2797</v>
      </c>
      <c r="D48" s="129" t="s">
        <v>876</v>
      </c>
      <c r="E48" s="130" t="s">
        <v>2797</v>
      </c>
      <c r="F48" s="130" t="s">
        <v>39</v>
      </c>
      <c r="G48" s="1120" t="s">
        <v>2911</v>
      </c>
      <c r="H48" s="131" t="s">
        <v>2912</v>
      </c>
      <c r="I48" s="131" t="s">
        <v>2913</v>
      </c>
      <c r="J48" s="132"/>
      <c r="K48" s="133">
        <v>41</v>
      </c>
      <c r="L48" s="132">
        <v>5</v>
      </c>
      <c r="M48" s="132">
        <v>20.85</v>
      </c>
      <c r="N48" s="132"/>
      <c r="O48" s="132">
        <v>22.5</v>
      </c>
      <c r="P48" s="134">
        <v>14</v>
      </c>
      <c r="Q48" s="135">
        <f>(O48-M48)/O48</f>
        <v>7.3333333333333264E-2</v>
      </c>
      <c r="R48" s="132"/>
      <c r="S48" s="132"/>
      <c r="T48" s="132">
        <v>28</v>
      </c>
      <c r="U48" s="132" t="s">
        <v>1246</v>
      </c>
      <c r="V48" s="132"/>
      <c r="W48" s="134">
        <f>O48-P48</f>
        <v>8.5</v>
      </c>
      <c r="X48" s="132"/>
      <c r="Y48" s="132"/>
      <c r="Z48" s="966"/>
      <c r="AA48" s="966"/>
      <c r="AB48" s="966"/>
      <c r="AC48" s="966"/>
      <c r="AD48" s="966"/>
    </row>
    <row r="49" spans="1:30" s="845" customFormat="1" ht="17.25" customHeight="1">
      <c r="A49" s="1117" t="s">
        <v>875</v>
      </c>
      <c r="B49" s="1118">
        <v>46</v>
      </c>
      <c r="C49" s="966" t="s">
        <v>2797</v>
      </c>
      <c r="D49" s="129" t="s">
        <v>876</v>
      </c>
      <c r="E49" s="130" t="s">
        <v>2797</v>
      </c>
      <c r="F49" s="130" t="s">
        <v>39</v>
      </c>
      <c r="G49" s="1120" t="s">
        <v>2914</v>
      </c>
      <c r="H49" s="130" t="s">
        <v>2915</v>
      </c>
      <c r="I49" s="131" t="s">
        <v>2916</v>
      </c>
      <c r="J49" s="132"/>
      <c r="K49" s="133">
        <v>80</v>
      </c>
      <c r="L49" s="132">
        <v>2</v>
      </c>
      <c r="M49" s="132">
        <v>26.169599999999999</v>
      </c>
      <c r="N49" s="132"/>
      <c r="O49" s="132">
        <v>29.6</v>
      </c>
      <c r="P49" s="134">
        <v>15.8</v>
      </c>
      <c r="Q49" s="135">
        <f>(O49-M49)/O49</f>
        <v>0.11589189189189196</v>
      </c>
      <c r="R49" s="132"/>
      <c r="S49" s="132"/>
      <c r="T49" s="132">
        <v>31.6</v>
      </c>
      <c r="U49" s="132" t="s">
        <v>1246</v>
      </c>
      <c r="V49" s="132"/>
      <c r="W49" s="134">
        <f>O49-P49</f>
        <v>13.8</v>
      </c>
      <c r="X49" s="132"/>
      <c r="Y49" s="132"/>
      <c r="Z49" s="966"/>
      <c r="AA49" s="966"/>
      <c r="AB49" s="966"/>
      <c r="AC49" s="966"/>
      <c r="AD49" s="966"/>
    </row>
    <row r="50" spans="1:30" s="845" customFormat="1" ht="17.25" customHeight="1">
      <c r="A50" s="1117" t="s">
        <v>875</v>
      </c>
      <c r="B50" s="1118">
        <v>47</v>
      </c>
      <c r="C50" s="966" t="s">
        <v>2797</v>
      </c>
      <c r="D50" s="129" t="s">
        <v>876</v>
      </c>
      <c r="E50" s="130" t="s">
        <v>2797</v>
      </c>
      <c r="F50" s="130" t="s">
        <v>39</v>
      </c>
      <c r="G50" s="1120" t="s">
        <v>2917</v>
      </c>
      <c r="H50" s="130" t="s">
        <v>2918</v>
      </c>
      <c r="I50" s="131" t="s">
        <v>2919</v>
      </c>
      <c r="J50" s="132"/>
      <c r="K50" s="133">
        <v>218</v>
      </c>
      <c r="L50" s="132">
        <v>2</v>
      </c>
      <c r="M50" s="132">
        <v>30.086400000000001</v>
      </c>
      <c r="N50" s="132"/>
      <c r="O50" s="132">
        <v>35.6</v>
      </c>
      <c r="P50" s="134">
        <v>19</v>
      </c>
      <c r="Q50" s="135">
        <f>(O50-M50)/O50</f>
        <v>0.15487640449438203</v>
      </c>
      <c r="R50" s="132"/>
      <c r="S50" s="132"/>
      <c r="T50" s="132">
        <v>38</v>
      </c>
      <c r="U50" s="132" t="s">
        <v>1246</v>
      </c>
      <c r="V50" s="132"/>
      <c r="W50" s="134">
        <f>O50-P50</f>
        <v>16.600000000000001</v>
      </c>
      <c r="X50" s="132"/>
      <c r="Y50" s="132"/>
      <c r="Z50" s="966"/>
      <c r="AA50" s="966"/>
      <c r="AB50" s="966"/>
      <c r="AC50" s="966"/>
      <c r="AD50" s="966"/>
    </row>
  </sheetData>
  <mergeCells count="24">
    <mergeCell ref="AB2:AB3"/>
    <mergeCell ref="AC2:AC3"/>
    <mergeCell ref="Q2:R2"/>
    <mergeCell ref="S2:V2"/>
    <mergeCell ref="X2:X3"/>
    <mergeCell ref="Y2:Y3"/>
    <mergeCell ref="Z2:Z3"/>
    <mergeCell ref="AA2:AA3"/>
    <mergeCell ref="H2:H3"/>
    <mergeCell ref="I2:I3"/>
    <mergeCell ref="J2:J3"/>
    <mergeCell ref="K2:K3"/>
    <mergeCell ref="M2:N2"/>
    <mergeCell ref="O2:P2"/>
    <mergeCell ref="A1:K1"/>
    <mergeCell ref="L1:Z1"/>
    <mergeCell ref="AA1:AC1"/>
    <mergeCell ref="AD1:AD3"/>
    <mergeCell ref="A2:A3"/>
    <mergeCell ref="B2:B3"/>
    <mergeCell ref="C2:C3"/>
    <mergeCell ref="D2:D3"/>
    <mergeCell ref="E2:E3"/>
    <mergeCell ref="G2:G3"/>
  </mergeCells>
  <phoneticPr fontId="1" type="noConversion"/>
  <pageMargins left="0.7" right="0.7" top="0.75" bottom="0.75" header="0.3" footer="0.3"/>
</worksheet>
</file>

<file path=xl/worksheets/sheet30.xml><?xml version="1.0" encoding="utf-8"?>
<worksheet xmlns="http://schemas.openxmlformats.org/spreadsheetml/2006/main" xmlns:r="http://schemas.openxmlformats.org/officeDocument/2006/relationships">
  <dimension ref="A1:IX24"/>
  <sheetViews>
    <sheetView workbookViewId="0">
      <selection activeCell="W4" sqref="W4:W24"/>
    </sheetView>
  </sheetViews>
  <sheetFormatPr defaultRowHeight="13.5"/>
  <sheetData>
    <row r="1" spans="1:258" s="44" customFormat="1" ht="17.25">
      <c r="A1" s="608" t="s">
        <v>865</v>
      </c>
      <c r="B1" s="609"/>
      <c r="C1" s="610"/>
      <c r="D1" s="610"/>
      <c r="E1" s="610"/>
      <c r="F1" s="610"/>
      <c r="G1" s="610"/>
      <c r="H1" s="610"/>
      <c r="I1" s="610"/>
      <c r="J1" s="750"/>
      <c r="K1" s="611"/>
      <c r="L1" s="612"/>
      <c r="M1" s="610"/>
      <c r="N1" s="610"/>
      <c r="O1" s="610"/>
      <c r="P1" s="610"/>
      <c r="Q1" s="610"/>
      <c r="R1" s="610"/>
      <c r="S1" s="610"/>
      <c r="T1" s="610"/>
      <c r="U1" s="610"/>
      <c r="V1" s="610"/>
      <c r="W1" s="610"/>
      <c r="X1" s="610"/>
      <c r="Y1" s="610"/>
      <c r="Z1" s="611"/>
      <c r="AA1" s="613" t="s">
        <v>1</v>
      </c>
      <c r="AB1" s="610"/>
      <c r="AC1" s="611"/>
      <c r="AD1" s="614" t="s">
        <v>2</v>
      </c>
    </row>
    <row r="2" spans="1:258" s="44" customFormat="1" ht="24.75" customHeight="1">
      <c r="A2" s="617" t="s">
        <v>3</v>
      </c>
      <c r="B2" s="617" t="s">
        <v>4</v>
      </c>
      <c r="C2" s="751" t="s">
        <v>1608</v>
      </c>
      <c r="D2" s="753" t="s">
        <v>1609</v>
      </c>
      <c r="E2" s="755" t="s">
        <v>1610</v>
      </c>
      <c r="F2" s="604" t="s">
        <v>1611</v>
      </c>
      <c r="G2" s="45" t="s">
        <v>8</v>
      </c>
      <c r="H2" s="617" t="s">
        <v>9</v>
      </c>
      <c r="I2" s="604" t="s">
        <v>10</v>
      </c>
      <c r="J2" s="757" t="s">
        <v>1612</v>
      </c>
      <c r="K2" s="617" t="s">
        <v>868</v>
      </c>
      <c r="L2" s="45" t="s">
        <v>14</v>
      </c>
      <c r="M2" s="605" t="s">
        <v>15</v>
      </c>
      <c r="N2" s="606"/>
      <c r="O2" s="601" t="s">
        <v>386</v>
      </c>
      <c r="P2" s="607"/>
      <c r="Q2" s="601" t="s">
        <v>387</v>
      </c>
      <c r="R2" s="607"/>
      <c r="S2" s="601" t="s">
        <v>871</v>
      </c>
      <c r="T2" s="602"/>
      <c r="U2" s="602"/>
      <c r="V2" s="603"/>
      <c r="W2" s="46" t="s">
        <v>1613</v>
      </c>
      <c r="X2" s="604" t="s">
        <v>20</v>
      </c>
      <c r="Y2" s="604" t="s">
        <v>21</v>
      </c>
      <c r="Z2" s="604" t="s">
        <v>22</v>
      </c>
      <c r="AA2" s="593" t="s">
        <v>23</v>
      </c>
      <c r="AB2" s="593" t="s">
        <v>24</v>
      </c>
      <c r="AC2" s="593" t="s">
        <v>25</v>
      </c>
      <c r="AD2" s="615"/>
    </row>
    <row r="3" spans="1:258" s="44" customFormat="1" ht="24.75" customHeight="1">
      <c r="A3" s="618"/>
      <c r="B3" s="618"/>
      <c r="C3" s="752"/>
      <c r="D3" s="754"/>
      <c r="E3" s="756"/>
      <c r="F3" s="620"/>
      <c r="G3" s="47" t="s">
        <v>390</v>
      </c>
      <c r="H3" s="619"/>
      <c r="I3" s="620"/>
      <c r="J3" s="758"/>
      <c r="K3" s="618"/>
      <c r="L3" s="47" t="s">
        <v>27</v>
      </c>
      <c r="M3" s="48" t="s">
        <v>28</v>
      </c>
      <c r="N3" s="48" t="s">
        <v>1614</v>
      </c>
      <c r="O3" s="49" t="s">
        <v>28</v>
      </c>
      <c r="P3" s="49" t="s">
        <v>1014</v>
      </c>
      <c r="Q3" s="49" t="s">
        <v>28</v>
      </c>
      <c r="R3" s="48" t="s">
        <v>1014</v>
      </c>
      <c r="S3" s="47" t="s">
        <v>31</v>
      </c>
      <c r="T3" s="47" t="s">
        <v>32</v>
      </c>
      <c r="U3" s="47" t="s">
        <v>33</v>
      </c>
      <c r="V3" s="47" t="s">
        <v>34</v>
      </c>
      <c r="W3" s="50" t="s">
        <v>1615</v>
      </c>
      <c r="X3" s="594"/>
      <c r="Y3" s="594"/>
      <c r="Z3" s="594"/>
      <c r="AA3" s="594"/>
      <c r="AB3" s="594"/>
      <c r="AC3" s="594"/>
      <c r="AD3" s="616"/>
    </row>
    <row r="4" spans="1:258" s="435" customFormat="1" ht="18.75" customHeight="1">
      <c r="A4" s="425" t="s">
        <v>424</v>
      </c>
      <c r="B4" s="759">
        <v>1</v>
      </c>
      <c r="C4" s="762" t="s">
        <v>1616</v>
      </c>
      <c r="D4" s="430" t="s">
        <v>1538</v>
      </c>
      <c r="E4" s="56" t="s">
        <v>1539</v>
      </c>
      <c r="F4" s="62" t="s">
        <v>1540</v>
      </c>
      <c r="G4" s="56" t="s">
        <v>39</v>
      </c>
      <c r="H4" s="590" t="s">
        <v>1541</v>
      </c>
      <c r="I4" s="56" t="s">
        <v>1541</v>
      </c>
      <c r="J4" s="56" t="s">
        <v>1542</v>
      </c>
      <c r="K4" s="431" t="s">
        <v>1543</v>
      </c>
      <c r="L4" s="56" t="s">
        <v>1544</v>
      </c>
      <c r="M4" s="56">
        <v>31</v>
      </c>
      <c r="N4" s="56">
        <v>22</v>
      </c>
      <c r="O4" s="56">
        <v>36</v>
      </c>
      <c r="P4" s="56">
        <v>24.9</v>
      </c>
      <c r="Q4" s="432">
        <f t="shared" ref="Q4:R24" si="0">(O4-M4)/O4</f>
        <v>0.1388888888888889</v>
      </c>
      <c r="R4" s="432">
        <f t="shared" si="0"/>
        <v>0.11646586345381521</v>
      </c>
      <c r="S4" s="56">
        <v>49</v>
      </c>
      <c r="T4" s="56"/>
      <c r="U4" s="56"/>
      <c r="V4" s="56"/>
      <c r="W4" s="56">
        <f>N4-P4</f>
        <v>-2.8999999999999986</v>
      </c>
      <c r="X4" s="433"/>
      <c r="Y4" s="56"/>
      <c r="Z4" s="56"/>
      <c r="AA4" s="56"/>
      <c r="AB4" s="56"/>
      <c r="AC4" s="56"/>
      <c r="AD4" s="434"/>
      <c r="AE4" s="434"/>
      <c r="AF4" s="434"/>
      <c r="AG4" s="434"/>
      <c r="AH4" s="434"/>
      <c r="AI4" s="434"/>
      <c r="AJ4" s="434"/>
      <c r="AK4" s="434"/>
      <c r="AL4" s="434"/>
      <c r="AM4" s="434"/>
      <c r="AN4" s="434"/>
      <c r="AO4" s="434"/>
      <c r="AP4" s="434"/>
      <c r="AQ4" s="434"/>
      <c r="AR4" s="434"/>
      <c r="AS4" s="434"/>
      <c r="AT4" s="434"/>
      <c r="AU4" s="434"/>
      <c r="AV4" s="434"/>
      <c r="AW4" s="434"/>
      <c r="AX4" s="434"/>
      <c r="AY4" s="434"/>
      <c r="AZ4" s="434"/>
      <c r="BA4" s="434"/>
      <c r="BB4" s="434"/>
      <c r="BC4" s="434"/>
      <c r="BD4" s="434"/>
      <c r="BE4" s="434"/>
      <c r="BF4" s="434"/>
      <c r="BG4" s="434"/>
      <c r="BH4" s="434"/>
      <c r="BI4" s="434"/>
      <c r="BJ4" s="434"/>
      <c r="BK4" s="434"/>
      <c r="BL4" s="434"/>
      <c r="BM4" s="434"/>
      <c r="BN4" s="434"/>
      <c r="BO4" s="434"/>
      <c r="BP4" s="434"/>
      <c r="BQ4" s="434"/>
      <c r="BR4" s="434"/>
      <c r="BS4" s="434"/>
      <c r="BT4" s="434"/>
      <c r="BU4" s="434"/>
      <c r="BV4" s="434"/>
      <c r="BW4" s="434"/>
      <c r="BX4" s="434"/>
      <c r="BY4" s="434"/>
      <c r="BZ4" s="434"/>
      <c r="CA4" s="434"/>
      <c r="CB4" s="434"/>
      <c r="CC4" s="434"/>
      <c r="CD4" s="434"/>
      <c r="CE4" s="434"/>
      <c r="CF4" s="434"/>
      <c r="CG4" s="434"/>
      <c r="CH4" s="434"/>
      <c r="CI4" s="434"/>
      <c r="CJ4" s="434"/>
      <c r="CK4" s="434"/>
      <c r="CL4" s="434"/>
      <c r="CM4" s="434"/>
      <c r="CN4" s="434"/>
      <c r="CO4" s="434"/>
      <c r="CP4" s="434"/>
      <c r="CQ4" s="434"/>
      <c r="CR4" s="434"/>
      <c r="CS4" s="434"/>
      <c r="CT4" s="434"/>
      <c r="CU4" s="434"/>
      <c r="CV4" s="434"/>
      <c r="CW4" s="434"/>
      <c r="CX4" s="434"/>
      <c r="CY4" s="434"/>
      <c r="CZ4" s="434"/>
      <c r="DA4" s="434"/>
      <c r="DB4" s="434"/>
      <c r="DC4" s="434"/>
      <c r="DD4" s="434"/>
      <c r="DE4" s="434"/>
      <c r="DF4" s="434"/>
      <c r="DG4" s="434"/>
      <c r="DH4" s="434"/>
      <c r="DI4" s="434"/>
      <c r="DJ4" s="434"/>
      <c r="DK4" s="434"/>
      <c r="DL4" s="434"/>
      <c r="DM4" s="434"/>
      <c r="DN4" s="434"/>
      <c r="DO4" s="434"/>
      <c r="DP4" s="434"/>
      <c r="DQ4" s="434"/>
      <c r="DR4" s="434"/>
      <c r="DS4" s="434"/>
      <c r="DT4" s="434"/>
      <c r="DU4" s="434"/>
      <c r="DV4" s="434"/>
      <c r="DW4" s="434"/>
      <c r="DX4" s="434"/>
      <c r="DY4" s="434"/>
      <c r="DZ4" s="434"/>
      <c r="EA4" s="434"/>
      <c r="EB4" s="434"/>
      <c r="EC4" s="434"/>
      <c r="ED4" s="434"/>
      <c r="EE4" s="434"/>
      <c r="EF4" s="434"/>
      <c r="EG4" s="434"/>
      <c r="EH4" s="434"/>
      <c r="EI4" s="434"/>
      <c r="EJ4" s="434"/>
      <c r="EK4" s="434"/>
      <c r="EL4" s="434"/>
      <c r="EM4" s="434"/>
      <c r="EN4" s="434"/>
      <c r="EO4" s="434"/>
      <c r="EP4" s="434"/>
      <c r="EQ4" s="434"/>
      <c r="ER4" s="434"/>
      <c r="ES4" s="434"/>
      <c r="ET4" s="434"/>
      <c r="EU4" s="434"/>
      <c r="EV4" s="434"/>
      <c r="EW4" s="434"/>
      <c r="EX4" s="434"/>
      <c r="EY4" s="434"/>
      <c r="EZ4" s="434"/>
      <c r="FA4" s="434"/>
      <c r="FB4" s="434"/>
      <c r="FC4" s="434"/>
      <c r="FD4" s="434"/>
      <c r="FE4" s="434"/>
      <c r="FF4" s="434"/>
      <c r="FG4" s="434"/>
      <c r="FH4" s="434"/>
      <c r="FI4" s="434"/>
      <c r="FJ4" s="434"/>
      <c r="FK4" s="434"/>
      <c r="FL4" s="434"/>
      <c r="FM4" s="434"/>
      <c r="FN4" s="434"/>
      <c r="FO4" s="434"/>
      <c r="FP4" s="434"/>
      <c r="FQ4" s="434"/>
      <c r="FR4" s="434"/>
      <c r="FS4" s="434"/>
      <c r="FT4" s="434"/>
      <c r="FU4" s="434"/>
      <c r="FV4" s="434"/>
      <c r="FW4" s="434"/>
      <c r="FX4" s="434"/>
      <c r="FY4" s="434"/>
      <c r="FZ4" s="434"/>
      <c r="GA4" s="434"/>
      <c r="GB4" s="434"/>
      <c r="GC4" s="434"/>
      <c r="GD4" s="434"/>
      <c r="GE4" s="434"/>
      <c r="GF4" s="434"/>
      <c r="GG4" s="434"/>
      <c r="GH4" s="434"/>
      <c r="GI4" s="434"/>
      <c r="GJ4" s="434"/>
      <c r="GK4" s="434"/>
      <c r="GL4" s="434"/>
      <c r="GM4" s="434"/>
      <c r="GN4" s="434"/>
      <c r="GO4" s="434"/>
      <c r="GP4" s="434"/>
      <c r="GQ4" s="434"/>
      <c r="GR4" s="434"/>
      <c r="GS4" s="434"/>
      <c r="GT4" s="434"/>
      <c r="GU4" s="434"/>
      <c r="GV4" s="434"/>
      <c r="GW4" s="434"/>
      <c r="GX4" s="434"/>
      <c r="GY4" s="434"/>
      <c r="GZ4" s="434"/>
      <c r="HA4" s="434"/>
      <c r="HB4" s="434"/>
      <c r="HC4" s="434"/>
      <c r="HD4" s="434"/>
      <c r="HE4" s="434"/>
      <c r="HF4" s="434"/>
      <c r="HG4" s="434"/>
      <c r="HH4" s="434"/>
      <c r="HI4" s="434"/>
      <c r="HJ4" s="434"/>
      <c r="HK4" s="434"/>
      <c r="HL4" s="434"/>
      <c r="HM4" s="434"/>
      <c r="HN4" s="434"/>
      <c r="HO4" s="434"/>
      <c r="HP4" s="434"/>
      <c r="HQ4" s="434"/>
      <c r="HR4" s="434"/>
      <c r="HS4" s="434"/>
      <c r="HT4" s="434"/>
      <c r="HU4" s="434"/>
      <c r="HV4" s="434"/>
      <c r="HW4" s="434"/>
      <c r="HX4" s="434"/>
      <c r="HY4" s="434"/>
      <c r="HZ4" s="434"/>
      <c r="IA4" s="434"/>
      <c r="IB4" s="434"/>
      <c r="IC4" s="434"/>
      <c r="ID4" s="434"/>
      <c r="IE4" s="434"/>
      <c r="IF4" s="434"/>
      <c r="IG4" s="434"/>
      <c r="IH4" s="434"/>
      <c r="II4" s="434"/>
      <c r="IJ4" s="434"/>
      <c r="IK4" s="434"/>
      <c r="IL4" s="434"/>
      <c r="IM4" s="434"/>
      <c r="IN4" s="434"/>
      <c r="IO4" s="434"/>
      <c r="IP4" s="434"/>
      <c r="IQ4" s="434"/>
      <c r="IR4" s="434"/>
      <c r="IS4" s="434"/>
      <c r="IT4" s="434"/>
      <c r="IU4" s="434"/>
      <c r="IV4" s="434"/>
      <c r="IW4" s="434"/>
      <c r="IX4" s="434"/>
    </row>
    <row r="5" spans="1:258" s="435" customFormat="1" ht="18.75" customHeight="1">
      <c r="A5" s="425" t="s">
        <v>424</v>
      </c>
      <c r="B5" s="760"/>
      <c r="C5" s="763"/>
      <c r="D5" s="430" t="s">
        <v>1538</v>
      </c>
      <c r="E5" s="56" t="s">
        <v>1539</v>
      </c>
      <c r="F5" s="62" t="s">
        <v>1545</v>
      </c>
      <c r="G5" s="56" t="s">
        <v>39</v>
      </c>
      <c r="H5" s="592"/>
      <c r="I5" s="56" t="s">
        <v>1546</v>
      </c>
      <c r="J5" s="56" t="s">
        <v>1547</v>
      </c>
      <c r="K5" s="431" t="s">
        <v>1548</v>
      </c>
      <c r="L5" s="56" t="s">
        <v>1544</v>
      </c>
      <c r="M5" s="56">
        <v>31</v>
      </c>
      <c r="N5" s="56">
        <v>22</v>
      </c>
      <c r="O5" s="56">
        <v>36</v>
      </c>
      <c r="P5" s="56">
        <v>24.9</v>
      </c>
      <c r="Q5" s="432">
        <f t="shared" si="0"/>
        <v>0.1388888888888889</v>
      </c>
      <c r="R5" s="432">
        <f t="shared" si="0"/>
        <v>0.11646586345381521</v>
      </c>
      <c r="S5" s="56">
        <v>49</v>
      </c>
      <c r="T5" s="56"/>
      <c r="U5" s="56"/>
      <c r="V5" s="56"/>
      <c r="W5" s="56">
        <f t="shared" ref="W5:W24" si="1">N5-P5</f>
        <v>-2.8999999999999986</v>
      </c>
      <c r="X5" s="433"/>
      <c r="Y5" s="56"/>
      <c r="Z5" s="56"/>
      <c r="AA5" s="56"/>
      <c r="AB5" s="56"/>
      <c r="AC5" s="56"/>
      <c r="AD5" s="434"/>
      <c r="AE5" s="434"/>
      <c r="AF5" s="434"/>
      <c r="AG5" s="434"/>
      <c r="AH5" s="434"/>
      <c r="AI5" s="434"/>
      <c r="AJ5" s="434"/>
      <c r="AK5" s="434"/>
      <c r="AL5" s="434"/>
      <c r="AM5" s="434"/>
      <c r="AN5" s="434"/>
      <c r="AO5" s="434"/>
      <c r="AP5" s="434"/>
      <c r="AQ5" s="434"/>
      <c r="AR5" s="434"/>
      <c r="AS5" s="434"/>
      <c r="AT5" s="434"/>
      <c r="AU5" s="434"/>
      <c r="AV5" s="434"/>
      <c r="AW5" s="434"/>
      <c r="AX5" s="434"/>
      <c r="AY5" s="434"/>
      <c r="AZ5" s="434"/>
      <c r="BA5" s="434"/>
      <c r="BB5" s="434"/>
      <c r="BC5" s="434"/>
      <c r="BD5" s="434"/>
      <c r="BE5" s="434"/>
      <c r="BF5" s="434"/>
      <c r="BG5" s="434"/>
      <c r="BH5" s="434"/>
      <c r="BI5" s="434"/>
      <c r="BJ5" s="434"/>
      <c r="BK5" s="434"/>
      <c r="BL5" s="434"/>
      <c r="BM5" s="434"/>
      <c r="BN5" s="434"/>
      <c r="BO5" s="434"/>
      <c r="BP5" s="434"/>
      <c r="BQ5" s="434"/>
      <c r="BR5" s="434"/>
      <c r="BS5" s="434"/>
      <c r="BT5" s="434"/>
      <c r="BU5" s="434"/>
      <c r="BV5" s="434"/>
      <c r="BW5" s="434"/>
      <c r="BX5" s="434"/>
      <c r="BY5" s="434"/>
      <c r="BZ5" s="434"/>
      <c r="CA5" s="434"/>
      <c r="CB5" s="434"/>
      <c r="CC5" s="434"/>
      <c r="CD5" s="434"/>
      <c r="CE5" s="434"/>
      <c r="CF5" s="434"/>
      <c r="CG5" s="434"/>
      <c r="CH5" s="434"/>
      <c r="CI5" s="434"/>
      <c r="CJ5" s="434"/>
      <c r="CK5" s="434"/>
      <c r="CL5" s="434"/>
      <c r="CM5" s="434"/>
      <c r="CN5" s="434"/>
      <c r="CO5" s="434"/>
      <c r="CP5" s="434"/>
      <c r="CQ5" s="434"/>
      <c r="CR5" s="434"/>
      <c r="CS5" s="434"/>
      <c r="CT5" s="434"/>
      <c r="CU5" s="434"/>
      <c r="CV5" s="434"/>
      <c r="CW5" s="434"/>
      <c r="CX5" s="434"/>
      <c r="CY5" s="434"/>
      <c r="CZ5" s="434"/>
      <c r="DA5" s="434"/>
      <c r="DB5" s="434"/>
      <c r="DC5" s="434"/>
      <c r="DD5" s="434"/>
      <c r="DE5" s="434"/>
      <c r="DF5" s="434"/>
      <c r="DG5" s="434"/>
      <c r="DH5" s="434"/>
      <c r="DI5" s="434"/>
      <c r="DJ5" s="434"/>
      <c r="DK5" s="434"/>
      <c r="DL5" s="434"/>
      <c r="DM5" s="434"/>
      <c r="DN5" s="434"/>
      <c r="DO5" s="434"/>
      <c r="DP5" s="434"/>
      <c r="DQ5" s="434"/>
      <c r="DR5" s="434"/>
      <c r="DS5" s="434"/>
      <c r="DT5" s="434"/>
      <c r="DU5" s="434"/>
      <c r="DV5" s="434"/>
      <c r="DW5" s="434"/>
      <c r="DX5" s="434"/>
      <c r="DY5" s="434"/>
      <c r="DZ5" s="434"/>
      <c r="EA5" s="434"/>
      <c r="EB5" s="434"/>
      <c r="EC5" s="434"/>
      <c r="ED5" s="434"/>
      <c r="EE5" s="434"/>
      <c r="EF5" s="434"/>
      <c r="EG5" s="434"/>
      <c r="EH5" s="434"/>
      <c r="EI5" s="434"/>
      <c r="EJ5" s="434"/>
      <c r="EK5" s="434"/>
      <c r="EL5" s="434"/>
      <c r="EM5" s="434"/>
      <c r="EN5" s="434"/>
      <c r="EO5" s="434"/>
      <c r="EP5" s="434"/>
      <c r="EQ5" s="434"/>
      <c r="ER5" s="434"/>
      <c r="ES5" s="434"/>
      <c r="ET5" s="434"/>
      <c r="EU5" s="434"/>
      <c r="EV5" s="434"/>
      <c r="EW5" s="434"/>
      <c r="EX5" s="434"/>
      <c r="EY5" s="434"/>
      <c r="EZ5" s="434"/>
      <c r="FA5" s="434"/>
      <c r="FB5" s="434"/>
      <c r="FC5" s="434"/>
      <c r="FD5" s="434"/>
      <c r="FE5" s="434"/>
      <c r="FF5" s="434"/>
      <c r="FG5" s="434"/>
      <c r="FH5" s="434"/>
      <c r="FI5" s="434"/>
      <c r="FJ5" s="434"/>
      <c r="FK5" s="434"/>
      <c r="FL5" s="434"/>
      <c r="FM5" s="434"/>
      <c r="FN5" s="434"/>
      <c r="FO5" s="434"/>
      <c r="FP5" s="434"/>
      <c r="FQ5" s="434"/>
      <c r="FR5" s="434"/>
      <c r="FS5" s="434"/>
      <c r="FT5" s="434"/>
      <c r="FU5" s="434"/>
      <c r="FV5" s="434"/>
      <c r="FW5" s="434"/>
      <c r="FX5" s="434"/>
      <c r="FY5" s="434"/>
      <c r="FZ5" s="434"/>
      <c r="GA5" s="434"/>
      <c r="GB5" s="434"/>
      <c r="GC5" s="434"/>
      <c r="GD5" s="434"/>
      <c r="GE5" s="434"/>
      <c r="GF5" s="434"/>
      <c r="GG5" s="434"/>
      <c r="GH5" s="434"/>
      <c r="GI5" s="434"/>
      <c r="GJ5" s="434"/>
      <c r="GK5" s="434"/>
      <c r="GL5" s="434"/>
      <c r="GM5" s="434"/>
      <c r="GN5" s="434"/>
      <c r="GO5" s="434"/>
      <c r="GP5" s="434"/>
      <c r="GQ5" s="434"/>
      <c r="GR5" s="434"/>
      <c r="GS5" s="434"/>
      <c r="GT5" s="434"/>
      <c r="GU5" s="434"/>
      <c r="GV5" s="434"/>
      <c r="GW5" s="434"/>
      <c r="GX5" s="434"/>
      <c r="GY5" s="434"/>
      <c r="GZ5" s="434"/>
      <c r="HA5" s="434"/>
      <c r="HB5" s="434"/>
      <c r="HC5" s="434"/>
      <c r="HD5" s="434"/>
      <c r="HE5" s="434"/>
      <c r="HF5" s="434"/>
      <c r="HG5" s="434"/>
      <c r="HH5" s="434"/>
      <c r="HI5" s="434"/>
      <c r="HJ5" s="434"/>
      <c r="HK5" s="434"/>
      <c r="HL5" s="434"/>
      <c r="HM5" s="434"/>
      <c r="HN5" s="434"/>
      <c r="HO5" s="434"/>
      <c r="HP5" s="434"/>
      <c r="HQ5" s="434"/>
      <c r="HR5" s="434"/>
      <c r="HS5" s="434"/>
      <c r="HT5" s="434"/>
      <c r="HU5" s="434"/>
      <c r="HV5" s="434"/>
      <c r="HW5" s="434"/>
      <c r="HX5" s="434"/>
      <c r="HY5" s="434"/>
      <c r="HZ5" s="434"/>
      <c r="IA5" s="434"/>
      <c r="IB5" s="434"/>
      <c r="IC5" s="434"/>
      <c r="ID5" s="434"/>
      <c r="IE5" s="434"/>
      <c r="IF5" s="434"/>
      <c r="IG5" s="434"/>
      <c r="IH5" s="434"/>
      <c r="II5" s="434"/>
      <c r="IJ5" s="434"/>
      <c r="IK5" s="434"/>
      <c r="IL5" s="434"/>
      <c r="IM5" s="434"/>
      <c r="IN5" s="434"/>
      <c r="IO5" s="434"/>
      <c r="IP5" s="434"/>
      <c r="IQ5" s="434"/>
      <c r="IR5" s="434"/>
      <c r="IS5" s="434"/>
      <c r="IT5" s="434"/>
      <c r="IU5" s="434"/>
      <c r="IV5" s="434"/>
      <c r="IW5" s="434"/>
      <c r="IX5" s="434"/>
    </row>
    <row r="6" spans="1:258" s="435" customFormat="1" ht="18.75" customHeight="1">
      <c r="A6" s="425" t="s">
        <v>424</v>
      </c>
      <c r="B6" s="761"/>
      <c r="C6" s="763"/>
      <c r="D6" s="430" t="s">
        <v>1538</v>
      </c>
      <c r="E6" s="56" t="s">
        <v>1539</v>
      </c>
      <c r="F6" s="62" t="s">
        <v>1549</v>
      </c>
      <c r="G6" s="56" t="s">
        <v>39</v>
      </c>
      <c r="H6" s="591"/>
      <c r="I6" s="56" t="s">
        <v>1550</v>
      </c>
      <c r="J6" s="56" t="s">
        <v>1547</v>
      </c>
      <c r="K6" s="431" t="s">
        <v>1551</v>
      </c>
      <c r="L6" s="56" t="s">
        <v>1544</v>
      </c>
      <c r="M6" s="56">
        <v>31</v>
      </c>
      <c r="N6" s="56">
        <v>22</v>
      </c>
      <c r="O6" s="56">
        <v>36</v>
      </c>
      <c r="P6" s="56">
        <v>24.9</v>
      </c>
      <c r="Q6" s="432">
        <f t="shared" si="0"/>
        <v>0.1388888888888889</v>
      </c>
      <c r="R6" s="432">
        <f t="shared" si="0"/>
        <v>0.11646586345381521</v>
      </c>
      <c r="S6" s="56">
        <v>49</v>
      </c>
      <c r="T6" s="56"/>
      <c r="U6" s="56"/>
      <c r="V6" s="56"/>
      <c r="W6" s="56">
        <f t="shared" si="1"/>
        <v>-2.8999999999999986</v>
      </c>
      <c r="X6" s="433"/>
      <c r="Y6" s="56"/>
      <c r="Z6" s="56"/>
      <c r="AA6" s="56"/>
      <c r="AB6" s="56"/>
      <c r="AC6" s="56"/>
      <c r="AD6" s="434"/>
      <c r="AE6" s="434"/>
      <c r="AF6" s="434"/>
      <c r="AG6" s="434"/>
      <c r="AH6" s="434"/>
      <c r="AI6" s="434"/>
      <c r="AJ6" s="434"/>
      <c r="AK6" s="434"/>
      <c r="AL6" s="434"/>
      <c r="AM6" s="434"/>
      <c r="AN6" s="434"/>
      <c r="AO6" s="434"/>
      <c r="AP6" s="434"/>
      <c r="AQ6" s="434"/>
      <c r="AR6" s="434"/>
      <c r="AS6" s="434"/>
      <c r="AT6" s="434"/>
      <c r="AU6" s="434"/>
      <c r="AV6" s="434"/>
      <c r="AW6" s="434"/>
      <c r="AX6" s="434"/>
      <c r="AY6" s="434"/>
      <c r="AZ6" s="434"/>
      <c r="BA6" s="434"/>
      <c r="BB6" s="434"/>
      <c r="BC6" s="434"/>
      <c r="BD6" s="434"/>
      <c r="BE6" s="434"/>
      <c r="BF6" s="434"/>
      <c r="BG6" s="434"/>
      <c r="BH6" s="434"/>
      <c r="BI6" s="434"/>
      <c r="BJ6" s="434"/>
      <c r="BK6" s="434"/>
      <c r="BL6" s="434"/>
      <c r="BM6" s="434"/>
      <c r="BN6" s="434"/>
      <c r="BO6" s="434"/>
      <c r="BP6" s="434"/>
      <c r="BQ6" s="434"/>
      <c r="BR6" s="434"/>
      <c r="BS6" s="434"/>
      <c r="BT6" s="434"/>
      <c r="BU6" s="434"/>
      <c r="BV6" s="434"/>
      <c r="BW6" s="434"/>
      <c r="BX6" s="434"/>
      <c r="BY6" s="434"/>
      <c r="BZ6" s="434"/>
      <c r="CA6" s="434"/>
      <c r="CB6" s="434"/>
      <c r="CC6" s="434"/>
      <c r="CD6" s="434"/>
      <c r="CE6" s="434"/>
      <c r="CF6" s="434"/>
      <c r="CG6" s="434"/>
      <c r="CH6" s="434"/>
      <c r="CI6" s="434"/>
      <c r="CJ6" s="434"/>
      <c r="CK6" s="434"/>
      <c r="CL6" s="434"/>
      <c r="CM6" s="434"/>
      <c r="CN6" s="434"/>
      <c r="CO6" s="434"/>
      <c r="CP6" s="434"/>
      <c r="CQ6" s="434"/>
      <c r="CR6" s="434"/>
      <c r="CS6" s="434"/>
      <c r="CT6" s="434"/>
      <c r="CU6" s="434"/>
      <c r="CV6" s="434"/>
      <c r="CW6" s="434"/>
      <c r="CX6" s="434"/>
      <c r="CY6" s="434"/>
      <c r="CZ6" s="434"/>
      <c r="DA6" s="434"/>
      <c r="DB6" s="434"/>
      <c r="DC6" s="434"/>
      <c r="DD6" s="434"/>
      <c r="DE6" s="434"/>
      <c r="DF6" s="434"/>
      <c r="DG6" s="434"/>
      <c r="DH6" s="434"/>
      <c r="DI6" s="434"/>
      <c r="DJ6" s="434"/>
      <c r="DK6" s="434"/>
      <c r="DL6" s="434"/>
      <c r="DM6" s="434"/>
      <c r="DN6" s="434"/>
      <c r="DO6" s="434"/>
      <c r="DP6" s="434"/>
      <c r="DQ6" s="434"/>
      <c r="DR6" s="434"/>
      <c r="DS6" s="434"/>
      <c r="DT6" s="434"/>
      <c r="DU6" s="434"/>
      <c r="DV6" s="434"/>
      <c r="DW6" s="434"/>
      <c r="DX6" s="434"/>
      <c r="DY6" s="434"/>
      <c r="DZ6" s="434"/>
      <c r="EA6" s="434"/>
      <c r="EB6" s="434"/>
      <c r="EC6" s="434"/>
      <c r="ED6" s="434"/>
      <c r="EE6" s="434"/>
      <c r="EF6" s="434"/>
      <c r="EG6" s="434"/>
      <c r="EH6" s="434"/>
      <c r="EI6" s="434"/>
      <c r="EJ6" s="434"/>
      <c r="EK6" s="434"/>
      <c r="EL6" s="434"/>
      <c r="EM6" s="434"/>
      <c r="EN6" s="434"/>
      <c r="EO6" s="434"/>
      <c r="EP6" s="434"/>
      <c r="EQ6" s="434"/>
      <c r="ER6" s="434"/>
      <c r="ES6" s="434"/>
      <c r="ET6" s="434"/>
      <c r="EU6" s="434"/>
      <c r="EV6" s="434"/>
      <c r="EW6" s="434"/>
      <c r="EX6" s="434"/>
      <c r="EY6" s="434"/>
      <c r="EZ6" s="434"/>
      <c r="FA6" s="434"/>
      <c r="FB6" s="434"/>
      <c r="FC6" s="434"/>
      <c r="FD6" s="434"/>
      <c r="FE6" s="434"/>
      <c r="FF6" s="434"/>
      <c r="FG6" s="434"/>
      <c r="FH6" s="434"/>
      <c r="FI6" s="434"/>
      <c r="FJ6" s="434"/>
      <c r="FK6" s="434"/>
      <c r="FL6" s="434"/>
      <c r="FM6" s="434"/>
      <c r="FN6" s="434"/>
      <c r="FO6" s="434"/>
      <c r="FP6" s="434"/>
      <c r="FQ6" s="434"/>
      <c r="FR6" s="434"/>
      <c r="FS6" s="434"/>
      <c r="FT6" s="434"/>
      <c r="FU6" s="434"/>
      <c r="FV6" s="434"/>
      <c r="FW6" s="434"/>
      <c r="FX6" s="434"/>
      <c r="FY6" s="434"/>
      <c r="FZ6" s="434"/>
      <c r="GA6" s="434"/>
      <c r="GB6" s="434"/>
      <c r="GC6" s="434"/>
      <c r="GD6" s="434"/>
      <c r="GE6" s="434"/>
      <c r="GF6" s="434"/>
      <c r="GG6" s="434"/>
      <c r="GH6" s="434"/>
      <c r="GI6" s="434"/>
      <c r="GJ6" s="434"/>
      <c r="GK6" s="434"/>
      <c r="GL6" s="434"/>
      <c r="GM6" s="434"/>
      <c r="GN6" s="434"/>
      <c r="GO6" s="434"/>
      <c r="GP6" s="434"/>
      <c r="GQ6" s="434"/>
      <c r="GR6" s="434"/>
      <c r="GS6" s="434"/>
      <c r="GT6" s="434"/>
      <c r="GU6" s="434"/>
      <c r="GV6" s="434"/>
      <c r="GW6" s="434"/>
      <c r="GX6" s="434"/>
      <c r="GY6" s="434"/>
      <c r="GZ6" s="434"/>
      <c r="HA6" s="434"/>
      <c r="HB6" s="434"/>
      <c r="HC6" s="434"/>
      <c r="HD6" s="434"/>
      <c r="HE6" s="434"/>
      <c r="HF6" s="434"/>
      <c r="HG6" s="434"/>
      <c r="HH6" s="434"/>
      <c r="HI6" s="434"/>
      <c r="HJ6" s="434"/>
      <c r="HK6" s="434"/>
      <c r="HL6" s="434"/>
      <c r="HM6" s="434"/>
      <c r="HN6" s="434"/>
      <c r="HO6" s="434"/>
      <c r="HP6" s="434"/>
      <c r="HQ6" s="434"/>
      <c r="HR6" s="434"/>
      <c r="HS6" s="434"/>
      <c r="HT6" s="434"/>
      <c r="HU6" s="434"/>
      <c r="HV6" s="434"/>
      <c r="HW6" s="434"/>
      <c r="HX6" s="434"/>
      <c r="HY6" s="434"/>
      <c r="HZ6" s="434"/>
      <c r="IA6" s="434"/>
      <c r="IB6" s="434"/>
      <c r="IC6" s="434"/>
      <c r="ID6" s="434"/>
      <c r="IE6" s="434"/>
      <c r="IF6" s="434"/>
      <c r="IG6" s="434"/>
      <c r="IH6" s="434"/>
      <c r="II6" s="434"/>
      <c r="IJ6" s="434"/>
      <c r="IK6" s="434"/>
      <c r="IL6" s="434"/>
      <c r="IM6" s="434"/>
      <c r="IN6" s="434"/>
      <c r="IO6" s="434"/>
      <c r="IP6" s="434"/>
      <c r="IQ6" s="434"/>
      <c r="IR6" s="434"/>
      <c r="IS6" s="434"/>
      <c r="IT6" s="434"/>
      <c r="IU6" s="434"/>
      <c r="IV6" s="434"/>
      <c r="IW6" s="434"/>
      <c r="IX6" s="434"/>
    </row>
    <row r="7" spans="1:258" s="435" customFormat="1" ht="18.75" customHeight="1">
      <c r="A7" s="425" t="s">
        <v>424</v>
      </c>
      <c r="B7" s="589">
        <f t="shared" ref="B7:B17" ca="1" si="2">MAX(INDIRECT("$B$5:A"&amp;ROW()-1))+1</f>
        <v>1</v>
      </c>
      <c r="C7" s="763"/>
      <c r="D7" s="430" t="s">
        <v>1538</v>
      </c>
      <c r="E7" s="56" t="s">
        <v>1552</v>
      </c>
      <c r="F7" s="62" t="s">
        <v>1553</v>
      </c>
      <c r="G7" s="56" t="s">
        <v>39</v>
      </c>
      <c r="H7" s="590" t="s">
        <v>1554</v>
      </c>
      <c r="I7" s="56" t="s">
        <v>1554</v>
      </c>
      <c r="J7" s="56" t="s">
        <v>1555</v>
      </c>
      <c r="K7" s="431" t="s">
        <v>1556</v>
      </c>
      <c r="L7" s="56" t="s">
        <v>1544</v>
      </c>
      <c r="M7" s="56">
        <v>23.5</v>
      </c>
      <c r="N7" s="56">
        <v>21</v>
      </c>
      <c r="O7" s="56">
        <v>36</v>
      </c>
      <c r="P7" s="56">
        <v>22.9</v>
      </c>
      <c r="Q7" s="432">
        <f t="shared" si="0"/>
        <v>0.34722222222222221</v>
      </c>
      <c r="R7" s="432">
        <f t="shared" si="0"/>
        <v>8.2969432314410424E-2</v>
      </c>
      <c r="S7" s="56">
        <v>44.1</v>
      </c>
      <c r="T7" s="56"/>
      <c r="U7" s="56"/>
      <c r="V7" s="56"/>
      <c r="W7" s="56">
        <f t="shared" si="1"/>
        <v>-1.8999999999999986</v>
      </c>
      <c r="X7" s="433"/>
      <c r="Y7" s="56"/>
      <c r="Z7" s="56"/>
      <c r="AA7" s="56"/>
      <c r="AB7" s="56"/>
      <c r="AC7" s="56"/>
      <c r="AD7" s="434"/>
      <c r="AE7" s="434"/>
      <c r="AF7" s="434"/>
      <c r="AG7" s="434"/>
      <c r="AH7" s="434"/>
      <c r="AI7" s="434"/>
      <c r="AJ7" s="434"/>
      <c r="AK7" s="434"/>
      <c r="AL7" s="434"/>
      <c r="AM7" s="434"/>
      <c r="AN7" s="434"/>
      <c r="AO7" s="434"/>
      <c r="AP7" s="434"/>
      <c r="AQ7" s="434"/>
      <c r="AR7" s="434"/>
      <c r="AS7" s="434"/>
      <c r="AT7" s="434"/>
      <c r="AU7" s="434"/>
      <c r="AV7" s="434"/>
      <c r="AW7" s="434"/>
      <c r="AX7" s="434"/>
      <c r="AY7" s="434"/>
      <c r="AZ7" s="434"/>
      <c r="BA7" s="434"/>
      <c r="BB7" s="434"/>
      <c r="BC7" s="434"/>
      <c r="BD7" s="434"/>
      <c r="BE7" s="434"/>
      <c r="BF7" s="434"/>
      <c r="BG7" s="434"/>
      <c r="BH7" s="434"/>
      <c r="BI7" s="434"/>
      <c r="BJ7" s="434"/>
      <c r="BK7" s="434"/>
      <c r="BL7" s="434"/>
      <c r="BM7" s="434"/>
      <c r="BN7" s="434"/>
      <c r="BO7" s="434"/>
      <c r="BP7" s="434"/>
      <c r="BQ7" s="434"/>
      <c r="BR7" s="434"/>
      <c r="BS7" s="434"/>
      <c r="BT7" s="434"/>
      <c r="BU7" s="434"/>
      <c r="BV7" s="434"/>
      <c r="BW7" s="434"/>
      <c r="BX7" s="434"/>
      <c r="BY7" s="434"/>
      <c r="BZ7" s="434"/>
      <c r="CA7" s="434"/>
      <c r="CB7" s="434"/>
      <c r="CC7" s="434"/>
      <c r="CD7" s="434"/>
      <c r="CE7" s="434"/>
      <c r="CF7" s="434"/>
      <c r="CG7" s="434"/>
      <c r="CH7" s="434"/>
      <c r="CI7" s="434"/>
      <c r="CJ7" s="434"/>
      <c r="CK7" s="434"/>
      <c r="CL7" s="434"/>
      <c r="CM7" s="434"/>
      <c r="CN7" s="434"/>
      <c r="CO7" s="434"/>
      <c r="CP7" s="434"/>
      <c r="CQ7" s="434"/>
      <c r="CR7" s="434"/>
      <c r="CS7" s="434"/>
      <c r="CT7" s="434"/>
      <c r="CU7" s="434"/>
      <c r="CV7" s="434"/>
      <c r="CW7" s="434"/>
      <c r="CX7" s="434"/>
      <c r="CY7" s="434"/>
      <c r="CZ7" s="434"/>
      <c r="DA7" s="434"/>
      <c r="DB7" s="434"/>
      <c r="DC7" s="434"/>
      <c r="DD7" s="434"/>
      <c r="DE7" s="434"/>
      <c r="DF7" s="434"/>
      <c r="DG7" s="434"/>
      <c r="DH7" s="434"/>
      <c r="DI7" s="434"/>
      <c r="DJ7" s="434"/>
      <c r="DK7" s="434"/>
      <c r="DL7" s="434"/>
      <c r="DM7" s="434"/>
      <c r="DN7" s="434"/>
      <c r="DO7" s="434"/>
      <c r="DP7" s="434"/>
      <c r="DQ7" s="434"/>
      <c r="DR7" s="434"/>
      <c r="DS7" s="434"/>
      <c r="DT7" s="434"/>
      <c r="DU7" s="434"/>
      <c r="DV7" s="434"/>
      <c r="DW7" s="434"/>
      <c r="DX7" s="434"/>
      <c r="DY7" s="434"/>
      <c r="DZ7" s="434"/>
      <c r="EA7" s="434"/>
      <c r="EB7" s="434"/>
      <c r="EC7" s="434"/>
      <c r="ED7" s="434"/>
      <c r="EE7" s="434"/>
      <c r="EF7" s="434"/>
      <c r="EG7" s="434"/>
      <c r="EH7" s="434"/>
      <c r="EI7" s="434"/>
      <c r="EJ7" s="434"/>
      <c r="EK7" s="434"/>
      <c r="EL7" s="434"/>
      <c r="EM7" s="434"/>
      <c r="EN7" s="434"/>
      <c r="EO7" s="434"/>
      <c r="EP7" s="434"/>
      <c r="EQ7" s="434"/>
      <c r="ER7" s="434"/>
      <c r="ES7" s="434"/>
      <c r="ET7" s="434"/>
      <c r="EU7" s="434"/>
      <c r="EV7" s="434"/>
      <c r="EW7" s="434"/>
      <c r="EX7" s="434"/>
      <c r="EY7" s="434"/>
      <c r="EZ7" s="434"/>
      <c r="FA7" s="434"/>
      <c r="FB7" s="434"/>
      <c r="FC7" s="434"/>
      <c r="FD7" s="434"/>
      <c r="FE7" s="434"/>
      <c r="FF7" s="434"/>
      <c r="FG7" s="434"/>
      <c r="FH7" s="434"/>
      <c r="FI7" s="434"/>
      <c r="FJ7" s="434"/>
      <c r="FK7" s="434"/>
      <c r="FL7" s="434"/>
      <c r="FM7" s="434"/>
      <c r="FN7" s="434"/>
      <c r="FO7" s="434"/>
      <c r="FP7" s="434"/>
      <c r="FQ7" s="434"/>
      <c r="FR7" s="434"/>
      <c r="FS7" s="434"/>
      <c r="FT7" s="434"/>
      <c r="FU7" s="434"/>
      <c r="FV7" s="434"/>
      <c r="FW7" s="434"/>
      <c r="FX7" s="434"/>
      <c r="FY7" s="434"/>
      <c r="FZ7" s="434"/>
      <c r="GA7" s="434"/>
      <c r="GB7" s="434"/>
      <c r="GC7" s="434"/>
      <c r="GD7" s="434"/>
      <c r="GE7" s="434"/>
      <c r="GF7" s="434"/>
      <c r="GG7" s="434"/>
      <c r="GH7" s="434"/>
      <c r="GI7" s="434"/>
      <c r="GJ7" s="434"/>
      <c r="GK7" s="434"/>
      <c r="GL7" s="434"/>
      <c r="GM7" s="434"/>
      <c r="GN7" s="434"/>
      <c r="GO7" s="434"/>
      <c r="GP7" s="434"/>
      <c r="GQ7" s="434"/>
      <c r="GR7" s="434"/>
      <c r="GS7" s="434"/>
      <c r="GT7" s="434"/>
      <c r="GU7" s="434"/>
      <c r="GV7" s="434"/>
      <c r="GW7" s="434"/>
      <c r="GX7" s="434"/>
      <c r="GY7" s="434"/>
      <c r="GZ7" s="434"/>
      <c r="HA7" s="434"/>
      <c r="HB7" s="434"/>
      <c r="HC7" s="434"/>
      <c r="HD7" s="434"/>
      <c r="HE7" s="434"/>
      <c r="HF7" s="434"/>
      <c r="HG7" s="434"/>
      <c r="HH7" s="434"/>
      <c r="HI7" s="434"/>
      <c r="HJ7" s="434"/>
      <c r="HK7" s="434"/>
      <c r="HL7" s="434"/>
      <c r="HM7" s="434"/>
      <c r="HN7" s="434"/>
      <c r="HO7" s="434"/>
      <c r="HP7" s="434"/>
      <c r="HQ7" s="434"/>
      <c r="HR7" s="434"/>
      <c r="HS7" s="434"/>
      <c r="HT7" s="434"/>
      <c r="HU7" s="434"/>
      <c r="HV7" s="434"/>
      <c r="HW7" s="434"/>
      <c r="HX7" s="434"/>
      <c r="HY7" s="434"/>
      <c r="HZ7" s="434"/>
      <c r="IA7" s="434"/>
      <c r="IB7" s="434"/>
      <c r="IC7" s="434"/>
      <c r="ID7" s="434"/>
      <c r="IE7" s="434"/>
      <c r="IF7" s="434"/>
      <c r="IG7" s="434"/>
      <c r="IH7" s="434"/>
      <c r="II7" s="434"/>
      <c r="IJ7" s="434"/>
      <c r="IK7" s="434"/>
      <c r="IL7" s="434"/>
      <c r="IM7" s="434"/>
      <c r="IN7" s="434"/>
      <c r="IO7" s="434"/>
      <c r="IP7" s="434"/>
      <c r="IQ7" s="434"/>
      <c r="IR7" s="434"/>
      <c r="IS7" s="434"/>
      <c r="IT7" s="434"/>
      <c r="IU7" s="434"/>
      <c r="IV7" s="434"/>
      <c r="IW7" s="434"/>
      <c r="IX7" s="434"/>
    </row>
    <row r="8" spans="1:258" s="435" customFormat="1" ht="18.75" customHeight="1">
      <c r="A8" s="425" t="s">
        <v>424</v>
      </c>
      <c r="B8" s="589"/>
      <c r="C8" s="763"/>
      <c r="D8" s="430" t="s">
        <v>1538</v>
      </c>
      <c r="E8" s="56" t="s">
        <v>1552</v>
      </c>
      <c r="F8" s="62" t="s">
        <v>1553</v>
      </c>
      <c r="G8" s="56" t="s">
        <v>39</v>
      </c>
      <c r="H8" s="592"/>
      <c r="I8" s="56" t="s">
        <v>1557</v>
      </c>
      <c r="J8" s="56" t="s">
        <v>1555</v>
      </c>
      <c r="K8" s="431">
        <v>36</v>
      </c>
      <c r="L8" s="56" t="s">
        <v>1544</v>
      </c>
      <c r="M8" s="56">
        <v>23.5</v>
      </c>
      <c r="N8" s="56">
        <v>21</v>
      </c>
      <c r="O8" s="56">
        <v>36</v>
      </c>
      <c r="P8" s="56">
        <v>22.9</v>
      </c>
      <c r="Q8" s="432">
        <f t="shared" si="0"/>
        <v>0.34722222222222221</v>
      </c>
      <c r="R8" s="432">
        <f t="shared" si="0"/>
        <v>8.2969432314410424E-2</v>
      </c>
      <c r="S8" s="56">
        <v>44.1</v>
      </c>
      <c r="T8" s="56"/>
      <c r="U8" s="56"/>
      <c r="V8" s="56"/>
      <c r="W8" s="56">
        <f t="shared" si="1"/>
        <v>-1.8999999999999986</v>
      </c>
      <c r="X8" s="433"/>
      <c r="Y8" s="56"/>
      <c r="Z8" s="56"/>
      <c r="AA8" s="56"/>
      <c r="AB8" s="56"/>
      <c r="AC8" s="56"/>
      <c r="AD8" s="434"/>
      <c r="AE8" s="434"/>
      <c r="AF8" s="434"/>
      <c r="AG8" s="434"/>
      <c r="AH8" s="434"/>
      <c r="AI8" s="434"/>
      <c r="AJ8" s="434"/>
      <c r="AK8" s="434"/>
      <c r="AL8" s="434"/>
      <c r="AM8" s="434"/>
      <c r="AN8" s="434"/>
      <c r="AO8" s="434"/>
      <c r="AP8" s="434"/>
      <c r="AQ8" s="434"/>
      <c r="AR8" s="434"/>
      <c r="AS8" s="434"/>
      <c r="AT8" s="434"/>
      <c r="AU8" s="434"/>
      <c r="AV8" s="434"/>
      <c r="AW8" s="434"/>
      <c r="AX8" s="434"/>
      <c r="AY8" s="434"/>
      <c r="AZ8" s="434"/>
      <c r="BA8" s="434"/>
      <c r="BB8" s="434"/>
      <c r="BC8" s="434"/>
      <c r="BD8" s="434"/>
      <c r="BE8" s="434"/>
      <c r="BF8" s="434"/>
      <c r="BG8" s="434"/>
      <c r="BH8" s="434"/>
      <c r="BI8" s="434"/>
      <c r="BJ8" s="434"/>
      <c r="BK8" s="434"/>
      <c r="BL8" s="434"/>
      <c r="BM8" s="434"/>
      <c r="BN8" s="434"/>
      <c r="BO8" s="434"/>
      <c r="BP8" s="434"/>
      <c r="BQ8" s="434"/>
      <c r="BR8" s="434"/>
      <c r="BS8" s="434"/>
      <c r="BT8" s="434"/>
      <c r="BU8" s="434"/>
      <c r="BV8" s="434"/>
      <c r="BW8" s="434"/>
      <c r="BX8" s="434"/>
      <c r="BY8" s="434"/>
      <c r="BZ8" s="434"/>
      <c r="CA8" s="434"/>
      <c r="CB8" s="434"/>
      <c r="CC8" s="434"/>
      <c r="CD8" s="434"/>
      <c r="CE8" s="434"/>
      <c r="CF8" s="434"/>
      <c r="CG8" s="434"/>
      <c r="CH8" s="434"/>
      <c r="CI8" s="434"/>
      <c r="CJ8" s="434"/>
      <c r="CK8" s="434"/>
      <c r="CL8" s="434"/>
      <c r="CM8" s="434"/>
      <c r="CN8" s="434"/>
      <c r="CO8" s="434"/>
      <c r="CP8" s="434"/>
      <c r="CQ8" s="434"/>
      <c r="CR8" s="434"/>
      <c r="CS8" s="434"/>
      <c r="CT8" s="434"/>
      <c r="CU8" s="434"/>
      <c r="CV8" s="434"/>
      <c r="CW8" s="434"/>
      <c r="CX8" s="434"/>
      <c r="CY8" s="434"/>
      <c r="CZ8" s="434"/>
      <c r="DA8" s="434"/>
      <c r="DB8" s="434"/>
      <c r="DC8" s="434"/>
      <c r="DD8" s="434"/>
      <c r="DE8" s="434"/>
      <c r="DF8" s="434"/>
      <c r="DG8" s="434"/>
      <c r="DH8" s="434"/>
      <c r="DI8" s="434"/>
      <c r="DJ8" s="434"/>
      <c r="DK8" s="434"/>
      <c r="DL8" s="434"/>
      <c r="DM8" s="434"/>
      <c r="DN8" s="434"/>
      <c r="DO8" s="434"/>
      <c r="DP8" s="434"/>
      <c r="DQ8" s="434"/>
      <c r="DR8" s="434"/>
      <c r="DS8" s="434"/>
      <c r="DT8" s="434"/>
      <c r="DU8" s="434"/>
      <c r="DV8" s="434"/>
      <c r="DW8" s="434"/>
      <c r="DX8" s="434"/>
      <c r="DY8" s="434"/>
      <c r="DZ8" s="434"/>
      <c r="EA8" s="434"/>
      <c r="EB8" s="434"/>
      <c r="EC8" s="434"/>
      <c r="ED8" s="434"/>
      <c r="EE8" s="434"/>
      <c r="EF8" s="434"/>
      <c r="EG8" s="434"/>
      <c r="EH8" s="434"/>
      <c r="EI8" s="434"/>
      <c r="EJ8" s="434"/>
      <c r="EK8" s="434"/>
      <c r="EL8" s="434"/>
      <c r="EM8" s="434"/>
      <c r="EN8" s="434"/>
      <c r="EO8" s="434"/>
      <c r="EP8" s="434"/>
      <c r="EQ8" s="434"/>
      <c r="ER8" s="434"/>
      <c r="ES8" s="434"/>
      <c r="ET8" s="434"/>
      <c r="EU8" s="434"/>
      <c r="EV8" s="434"/>
      <c r="EW8" s="434"/>
      <c r="EX8" s="434"/>
      <c r="EY8" s="434"/>
      <c r="EZ8" s="434"/>
      <c r="FA8" s="434"/>
      <c r="FB8" s="434"/>
      <c r="FC8" s="434"/>
      <c r="FD8" s="434"/>
      <c r="FE8" s="434"/>
      <c r="FF8" s="434"/>
      <c r="FG8" s="434"/>
      <c r="FH8" s="434"/>
      <c r="FI8" s="434"/>
      <c r="FJ8" s="434"/>
      <c r="FK8" s="434"/>
      <c r="FL8" s="434"/>
      <c r="FM8" s="434"/>
      <c r="FN8" s="434"/>
      <c r="FO8" s="434"/>
      <c r="FP8" s="434"/>
      <c r="FQ8" s="434"/>
      <c r="FR8" s="434"/>
      <c r="FS8" s="434"/>
      <c r="FT8" s="434"/>
      <c r="FU8" s="434"/>
      <c r="FV8" s="434"/>
      <c r="FW8" s="434"/>
      <c r="FX8" s="434"/>
      <c r="FY8" s="434"/>
      <c r="FZ8" s="434"/>
      <c r="GA8" s="434"/>
      <c r="GB8" s="434"/>
      <c r="GC8" s="434"/>
      <c r="GD8" s="434"/>
      <c r="GE8" s="434"/>
      <c r="GF8" s="434"/>
      <c r="GG8" s="434"/>
      <c r="GH8" s="434"/>
      <c r="GI8" s="434"/>
      <c r="GJ8" s="434"/>
      <c r="GK8" s="434"/>
      <c r="GL8" s="434"/>
      <c r="GM8" s="434"/>
      <c r="GN8" s="434"/>
      <c r="GO8" s="434"/>
      <c r="GP8" s="434"/>
      <c r="GQ8" s="434"/>
      <c r="GR8" s="434"/>
      <c r="GS8" s="434"/>
      <c r="GT8" s="434"/>
      <c r="GU8" s="434"/>
      <c r="GV8" s="434"/>
      <c r="GW8" s="434"/>
      <c r="GX8" s="434"/>
      <c r="GY8" s="434"/>
      <c r="GZ8" s="434"/>
      <c r="HA8" s="434"/>
      <c r="HB8" s="434"/>
      <c r="HC8" s="434"/>
      <c r="HD8" s="434"/>
      <c r="HE8" s="434"/>
      <c r="HF8" s="434"/>
      <c r="HG8" s="434"/>
      <c r="HH8" s="434"/>
      <c r="HI8" s="434"/>
      <c r="HJ8" s="434"/>
      <c r="HK8" s="434"/>
      <c r="HL8" s="434"/>
      <c r="HM8" s="434"/>
      <c r="HN8" s="434"/>
      <c r="HO8" s="434"/>
      <c r="HP8" s="434"/>
      <c r="HQ8" s="434"/>
      <c r="HR8" s="434"/>
      <c r="HS8" s="434"/>
      <c r="HT8" s="434"/>
      <c r="HU8" s="434"/>
      <c r="HV8" s="434"/>
      <c r="HW8" s="434"/>
      <c r="HX8" s="434"/>
      <c r="HY8" s="434"/>
      <c r="HZ8" s="434"/>
      <c r="IA8" s="434"/>
      <c r="IB8" s="434"/>
      <c r="IC8" s="434"/>
      <c r="ID8" s="434"/>
      <c r="IE8" s="434"/>
      <c r="IF8" s="434"/>
      <c r="IG8" s="434"/>
      <c r="IH8" s="434"/>
      <c r="II8" s="434"/>
      <c r="IJ8" s="434"/>
      <c r="IK8" s="434"/>
      <c r="IL8" s="434"/>
      <c r="IM8" s="434"/>
      <c r="IN8" s="434"/>
      <c r="IO8" s="434"/>
      <c r="IP8" s="434"/>
      <c r="IQ8" s="434"/>
      <c r="IR8" s="434"/>
      <c r="IS8" s="434"/>
      <c r="IT8" s="434"/>
      <c r="IU8" s="434"/>
      <c r="IV8" s="434"/>
      <c r="IW8" s="434"/>
      <c r="IX8" s="434"/>
    </row>
    <row r="9" spans="1:258" s="435" customFormat="1" ht="18.75" customHeight="1">
      <c r="A9" s="425" t="s">
        <v>424</v>
      </c>
      <c r="B9" s="589"/>
      <c r="C9" s="763"/>
      <c r="D9" s="430" t="s">
        <v>1538</v>
      </c>
      <c r="E9" s="56" t="s">
        <v>1552</v>
      </c>
      <c r="F9" s="62" t="s">
        <v>1553</v>
      </c>
      <c r="G9" s="56" t="s">
        <v>39</v>
      </c>
      <c r="H9" s="592"/>
      <c r="I9" s="56" t="s">
        <v>1558</v>
      </c>
      <c r="J9" s="56" t="s">
        <v>1555</v>
      </c>
      <c r="K9" s="431">
        <v>33</v>
      </c>
      <c r="L9" s="56" t="s">
        <v>1544</v>
      </c>
      <c r="M9" s="56">
        <v>23.5</v>
      </c>
      <c r="N9" s="56">
        <v>21</v>
      </c>
      <c r="O9" s="56">
        <v>36</v>
      </c>
      <c r="P9" s="56">
        <v>22.9</v>
      </c>
      <c r="Q9" s="432">
        <f t="shared" si="0"/>
        <v>0.34722222222222221</v>
      </c>
      <c r="R9" s="432">
        <f t="shared" si="0"/>
        <v>8.2969432314410424E-2</v>
      </c>
      <c r="S9" s="56">
        <v>44.1</v>
      </c>
      <c r="T9" s="56"/>
      <c r="U9" s="56"/>
      <c r="V9" s="56"/>
      <c r="W9" s="56">
        <f t="shared" si="1"/>
        <v>-1.8999999999999986</v>
      </c>
      <c r="X9" s="433"/>
      <c r="Y9" s="56"/>
      <c r="Z9" s="56"/>
      <c r="AA9" s="56"/>
      <c r="AB9" s="56"/>
      <c r="AC9" s="56"/>
      <c r="AD9" s="434"/>
      <c r="AE9" s="434"/>
      <c r="AF9" s="434"/>
      <c r="AG9" s="434"/>
      <c r="AH9" s="434"/>
      <c r="AI9" s="434"/>
      <c r="AJ9" s="434"/>
      <c r="AK9" s="434"/>
      <c r="AL9" s="434"/>
      <c r="AM9" s="434"/>
      <c r="AN9" s="434"/>
      <c r="AO9" s="434"/>
      <c r="AP9" s="434"/>
      <c r="AQ9" s="434"/>
      <c r="AR9" s="434"/>
      <c r="AS9" s="434"/>
      <c r="AT9" s="434"/>
      <c r="AU9" s="434"/>
      <c r="AV9" s="434"/>
      <c r="AW9" s="434"/>
      <c r="AX9" s="434"/>
      <c r="AY9" s="434"/>
      <c r="AZ9" s="434"/>
      <c r="BA9" s="434"/>
      <c r="BB9" s="434"/>
      <c r="BC9" s="434"/>
      <c r="BD9" s="434"/>
      <c r="BE9" s="434"/>
      <c r="BF9" s="434"/>
      <c r="BG9" s="434"/>
      <c r="BH9" s="434"/>
      <c r="BI9" s="434"/>
      <c r="BJ9" s="434"/>
      <c r="BK9" s="434"/>
      <c r="BL9" s="434"/>
      <c r="BM9" s="434"/>
      <c r="BN9" s="434"/>
      <c r="BO9" s="434"/>
      <c r="BP9" s="434"/>
      <c r="BQ9" s="434"/>
      <c r="BR9" s="434"/>
      <c r="BS9" s="434"/>
      <c r="BT9" s="434"/>
      <c r="BU9" s="434"/>
      <c r="BV9" s="434"/>
      <c r="BW9" s="434"/>
      <c r="BX9" s="434"/>
      <c r="BY9" s="434"/>
      <c r="BZ9" s="434"/>
      <c r="CA9" s="434"/>
      <c r="CB9" s="434"/>
      <c r="CC9" s="434"/>
      <c r="CD9" s="434"/>
      <c r="CE9" s="434"/>
      <c r="CF9" s="434"/>
      <c r="CG9" s="434"/>
      <c r="CH9" s="434"/>
      <c r="CI9" s="434"/>
      <c r="CJ9" s="434"/>
      <c r="CK9" s="434"/>
      <c r="CL9" s="434"/>
      <c r="CM9" s="434"/>
      <c r="CN9" s="434"/>
      <c r="CO9" s="434"/>
      <c r="CP9" s="434"/>
      <c r="CQ9" s="434"/>
      <c r="CR9" s="434"/>
      <c r="CS9" s="434"/>
      <c r="CT9" s="434"/>
      <c r="CU9" s="434"/>
      <c r="CV9" s="434"/>
      <c r="CW9" s="434"/>
      <c r="CX9" s="434"/>
      <c r="CY9" s="434"/>
      <c r="CZ9" s="434"/>
      <c r="DA9" s="434"/>
      <c r="DB9" s="434"/>
      <c r="DC9" s="434"/>
      <c r="DD9" s="434"/>
      <c r="DE9" s="434"/>
      <c r="DF9" s="434"/>
      <c r="DG9" s="434"/>
      <c r="DH9" s="434"/>
      <c r="DI9" s="434"/>
      <c r="DJ9" s="434"/>
      <c r="DK9" s="434"/>
      <c r="DL9" s="434"/>
      <c r="DM9" s="434"/>
      <c r="DN9" s="434"/>
      <c r="DO9" s="434"/>
      <c r="DP9" s="434"/>
      <c r="DQ9" s="434"/>
      <c r="DR9" s="434"/>
      <c r="DS9" s="434"/>
      <c r="DT9" s="434"/>
      <c r="DU9" s="434"/>
      <c r="DV9" s="434"/>
      <c r="DW9" s="434"/>
      <c r="DX9" s="434"/>
      <c r="DY9" s="434"/>
      <c r="DZ9" s="434"/>
      <c r="EA9" s="434"/>
      <c r="EB9" s="434"/>
      <c r="EC9" s="434"/>
      <c r="ED9" s="434"/>
      <c r="EE9" s="434"/>
      <c r="EF9" s="434"/>
      <c r="EG9" s="434"/>
      <c r="EH9" s="434"/>
      <c r="EI9" s="434"/>
      <c r="EJ9" s="434"/>
      <c r="EK9" s="434"/>
      <c r="EL9" s="434"/>
      <c r="EM9" s="434"/>
      <c r="EN9" s="434"/>
      <c r="EO9" s="434"/>
      <c r="EP9" s="434"/>
      <c r="EQ9" s="434"/>
      <c r="ER9" s="434"/>
      <c r="ES9" s="434"/>
      <c r="ET9" s="434"/>
      <c r="EU9" s="434"/>
      <c r="EV9" s="434"/>
      <c r="EW9" s="434"/>
      <c r="EX9" s="434"/>
      <c r="EY9" s="434"/>
      <c r="EZ9" s="434"/>
      <c r="FA9" s="434"/>
      <c r="FB9" s="434"/>
      <c r="FC9" s="434"/>
      <c r="FD9" s="434"/>
      <c r="FE9" s="434"/>
      <c r="FF9" s="434"/>
      <c r="FG9" s="434"/>
      <c r="FH9" s="434"/>
      <c r="FI9" s="434"/>
      <c r="FJ9" s="434"/>
      <c r="FK9" s="434"/>
      <c r="FL9" s="434"/>
      <c r="FM9" s="434"/>
      <c r="FN9" s="434"/>
      <c r="FO9" s="434"/>
      <c r="FP9" s="434"/>
      <c r="FQ9" s="434"/>
      <c r="FR9" s="434"/>
      <c r="FS9" s="434"/>
      <c r="FT9" s="434"/>
      <c r="FU9" s="434"/>
      <c r="FV9" s="434"/>
      <c r="FW9" s="434"/>
      <c r="FX9" s="434"/>
      <c r="FY9" s="434"/>
      <c r="FZ9" s="434"/>
      <c r="GA9" s="434"/>
      <c r="GB9" s="434"/>
      <c r="GC9" s="434"/>
      <c r="GD9" s="434"/>
      <c r="GE9" s="434"/>
      <c r="GF9" s="434"/>
      <c r="GG9" s="434"/>
      <c r="GH9" s="434"/>
      <c r="GI9" s="434"/>
      <c r="GJ9" s="434"/>
      <c r="GK9" s="434"/>
      <c r="GL9" s="434"/>
      <c r="GM9" s="434"/>
      <c r="GN9" s="434"/>
      <c r="GO9" s="434"/>
      <c r="GP9" s="434"/>
      <c r="GQ9" s="434"/>
      <c r="GR9" s="434"/>
      <c r="GS9" s="434"/>
      <c r="GT9" s="434"/>
      <c r="GU9" s="434"/>
      <c r="GV9" s="434"/>
      <c r="GW9" s="434"/>
      <c r="GX9" s="434"/>
      <c r="GY9" s="434"/>
      <c r="GZ9" s="434"/>
      <c r="HA9" s="434"/>
      <c r="HB9" s="434"/>
      <c r="HC9" s="434"/>
      <c r="HD9" s="434"/>
      <c r="HE9" s="434"/>
      <c r="HF9" s="434"/>
      <c r="HG9" s="434"/>
      <c r="HH9" s="434"/>
      <c r="HI9" s="434"/>
      <c r="HJ9" s="434"/>
      <c r="HK9" s="434"/>
      <c r="HL9" s="434"/>
      <c r="HM9" s="434"/>
      <c r="HN9" s="434"/>
      <c r="HO9" s="434"/>
      <c r="HP9" s="434"/>
      <c r="HQ9" s="434"/>
      <c r="HR9" s="434"/>
      <c r="HS9" s="434"/>
      <c r="HT9" s="434"/>
      <c r="HU9" s="434"/>
      <c r="HV9" s="434"/>
      <c r="HW9" s="434"/>
      <c r="HX9" s="434"/>
      <c r="HY9" s="434"/>
      <c r="HZ9" s="434"/>
      <c r="IA9" s="434"/>
      <c r="IB9" s="434"/>
      <c r="IC9" s="434"/>
      <c r="ID9" s="434"/>
      <c r="IE9" s="434"/>
      <c r="IF9" s="434"/>
      <c r="IG9" s="434"/>
      <c r="IH9" s="434"/>
      <c r="II9" s="434"/>
      <c r="IJ9" s="434"/>
      <c r="IK9" s="434"/>
      <c r="IL9" s="434"/>
      <c r="IM9" s="434"/>
      <c r="IN9" s="434"/>
      <c r="IO9" s="434"/>
      <c r="IP9" s="434"/>
      <c r="IQ9" s="434"/>
      <c r="IR9" s="434"/>
      <c r="IS9" s="434"/>
      <c r="IT9" s="434"/>
      <c r="IU9" s="434"/>
      <c r="IV9" s="434"/>
      <c r="IW9" s="434"/>
      <c r="IX9" s="434"/>
    </row>
    <row r="10" spans="1:258" s="435" customFormat="1" ht="18.75" customHeight="1">
      <c r="A10" s="425" t="s">
        <v>424</v>
      </c>
      <c r="B10" s="589"/>
      <c r="C10" s="763"/>
      <c r="D10" s="430" t="s">
        <v>1538</v>
      </c>
      <c r="E10" s="56" t="s">
        <v>1552</v>
      </c>
      <c r="F10" s="62" t="s">
        <v>1553</v>
      </c>
      <c r="G10" s="56" t="s">
        <v>39</v>
      </c>
      <c r="H10" s="592"/>
      <c r="I10" s="56" t="s">
        <v>1559</v>
      </c>
      <c r="J10" s="56" t="s">
        <v>1555</v>
      </c>
      <c r="K10" s="431">
        <v>2</v>
      </c>
      <c r="L10" s="56" t="s">
        <v>1544</v>
      </c>
      <c r="M10" s="56">
        <v>23.5</v>
      </c>
      <c r="N10" s="56">
        <v>21</v>
      </c>
      <c r="O10" s="56">
        <v>36</v>
      </c>
      <c r="P10" s="56">
        <v>22.9</v>
      </c>
      <c r="Q10" s="432">
        <f t="shared" si="0"/>
        <v>0.34722222222222221</v>
      </c>
      <c r="R10" s="432">
        <f t="shared" si="0"/>
        <v>8.2969432314410424E-2</v>
      </c>
      <c r="S10" s="56">
        <v>44.1</v>
      </c>
      <c r="T10" s="56"/>
      <c r="U10" s="56"/>
      <c r="V10" s="56"/>
      <c r="W10" s="56">
        <f t="shared" si="1"/>
        <v>-1.8999999999999986</v>
      </c>
      <c r="X10" s="433"/>
      <c r="Y10" s="56"/>
      <c r="Z10" s="56"/>
      <c r="AA10" s="56"/>
      <c r="AB10" s="56"/>
      <c r="AC10" s="56"/>
      <c r="AD10" s="434"/>
      <c r="AE10" s="434"/>
      <c r="AF10" s="434"/>
      <c r="AG10" s="434"/>
      <c r="AH10" s="434"/>
      <c r="AI10" s="434"/>
      <c r="AJ10" s="434"/>
      <c r="AK10" s="434"/>
      <c r="AL10" s="434"/>
      <c r="AM10" s="434"/>
      <c r="AN10" s="434"/>
      <c r="AO10" s="434"/>
      <c r="AP10" s="434"/>
      <c r="AQ10" s="434"/>
      <c r="AR10" s="434"/>
      <c r="AS10" s="434"/>
      <c r="AT10" s="434"/>
      <c r="AU10" s="434"/>
      <c r="AV10" s="434"/>
      <c r="AW10" s="434"/>
      <c r="AX10" s="434"/>
      <c r="AY10" s="434"/>
      <c r="AZ10" s="434"/>
      <c r="BA10" s="434"/>
      <c r="BB10" s="434"/>
      <c r="BC10" s="434"/>
      <c r="BD10" s="434"/>
      <c r="BE10" s="434"/>
      <c r="BF10" s="434"/>
      <c r="BG10" s="434"/>
      <c r="BH10" s="434"/>
      <c r="BI10" s="434"/>
      <c r="BJ10" s="434"/>
      <c r="BK10" s="434"/>
      <c r="BL10" s="434"/>
      <c r="BM10" s="434"/>
      <c r="BN10" s="434"/>
      <c r="BO10" s="434"/>
      <c r="BP10" s="434"/>
      <c r="BQ10" s="434"/>
      <c r="BR10" s="434"/>
      <c r="BS10" s="434"/>
      <c r="BT10" s="434"/>
      <c r="BU10" s="434"/>
      <c r="BV10" s="434"/>
      <c r="BW10" s="434"/>
      <c r="BX10" s="434"/>
      <c r="BY10" s="434"/>
      <c r="BZ10" s="434"/>
      <c r="CA10" s="434"/>
      <c r="CB10" s="434"/>
      <c r="CC10" s="434"/>
      <c r="CD10" s="434"/>
      <c r="CE10" s="434"/>
      <c r="CF10" s="434"/>
      <c r="CG10" s="434"/>
      <c r="CH10" s="434"/>
      <c r="CI10" s="434"/>
      <c r="CJ10" s="434"/>
      <c r="CK10" s="434"/>
      <c r="CL10" s="434"/>
      <c r="CM10" s="434"/>
      <c r="CN10" s="434"/>
      <c r="CO10" s="434"/>
      <c r="CP10" s="434"/>
      <c r="CQ10" s="434"/>
      <c r="CR10" s="434"/>
      <c r="CS10" s="434"/>
      <c r="CT10" s="434"/>
      <c r="CU10" s="434"/>
      <c r="CV10" s="434"/>
      <c r="CW10" s="434"/>
      <c r="CX10" s="434"/>
      <c r="CY10" s="434"/>
      <c r="CZ10" s="434"/>
      <c r="DA10" s="434"/>
      <c r="DB10" s="434"/>
      <c r="DC10" s="434"/>
      <c r="DD10" s="434"/>
      <c r="DE10" s="434"/>
      <c r="DF10" s="434"/>
      <c r="DG10" s="434"/>
      <c r="DH10" s="434"/>
      <c r="DI10" s="434"/>
      <c r="DJ10" s="434"/>
      <c r="DK10" s="434"/>
      <c r="DL10" s="434"/>
      <c r="DM10" s="434"/>
      <c r="DN10" s="434"/>
      <c r="DO10" s="434"/>
      <c r="DP10" s="434"/>
      <c r="DQ10" s="434"/>
      <c r="DR10" s="434"/>
      <c r="DS10" s="434"/>
      <c r="DT10" s="434"/>
      <c r="DU10" s="434"/>
      <c r="DV10" s="434"/>
      <c r="DW10" s="434"/>
      <c r="DX10" s="434"/>
      <c r="DY10" s="434"/>
      <c r="DZ10" s="434"/>
      <c r="EA10" s="434"/>
      <c r="EB10" s="434"/>
      <c r="EC10" s="434"/>
      <c r="ED10" s="434"/>
      <c r="EE10" s="434"/>
      <c r="EF10" s="434"/>
      <c r="EG10" s="434"/>
      <c r="EH10" s="434"/>
      <c r="EI10" s="434"/>
      <c r="EJ10" s="434"/>
      <c r="EK10" s="434"/>
      <c r="EL10" s="434"/>
      <c r="EM10" s="434"/>
      <c r="EN10" s="434"/>
      <c r="EO10" s="434"/>
      <c r="EP10" s="434"/>
      <c r="EQ10" s="434"/>
      <c r="ER10" s="434"/>
      <c r="ES10" s="434"/>
      <c r="ET10" s="434"/>
      <c r="EU10" s="434"/>
      <c r="EV10" s="434"/>
      <c r="EW10" s="434"/>
      <c r="EX10" s="434"/>
      <c r="EY10" s="434"/>
      <c r="EZ10" s="434"/>
      <c r="FA10" s="434"/>
      <c r="FB10" s="434"/>
      <c r="FC10" s="434"/>
      <c r="FD10" s="434"/>
      <c r="FE10" s="434"/>
      <c r="FF10" s="434"/>
      <c r="FG10" s="434"/>
      <c r="FH10" s="434"/>
      <c r="FI10" s="434"/>
      <c r="FJ10" s="434"/>
      <c r="FK10" s="434"/>
      <c r="FL10" s="434"/>
      <c r="FM10" s="434"/>
      <c r="FN10" s="434"/>
      <c r="FO10" s="434"/>
      <c r="FP10" s="434"/>
      <c r="FQ10" s="434"/>
      <c r="FR10" s="434"/>
      <c r="FS10" s="434"/>
      <c r="FT10" s="434"/>
      <c r="FU10" s="434"/>
      <c r="FV10" s="434"/>
      <c r="FW10" s="434"/>
      <c r="FX10" s="434"/>
      <c r="FY10" s="434"/>
      <c r="FZ10" s="434"/>
      <c r="GA10" s="434"/>
      <c r="GB10" s="434"/>
      <c r="GC10" s="434"/>
      <c r="GD10" s="434"/>
      <c r="GE10" s="434"/>
      <c r="GF10" s="434"/>
      <c r="GG10" s="434"/>
      <c r="GH10" s="434"/>
      <c r="GI10" s="434"/>
      <c r="GJ10" s="434"/>
      <c r="GK10" s="434"/>
      <c r="GL10" s="434"/>
      <c r="GM10" s="434"/>
      <c r="GN10" s="434"/>
      <c r="GO10" s="434"/>
      <c r="GP10" s="434"/>
      <c r="GQ10" s="434"/>
      <c r="GR10" s="434"/>
      <c r="GS10" s="434"/>
      <c r="GT10" s="434"/>
      <c r="GU10" s="434"/>
      <c r="GV10" s="434"/>
      <c r="GW10" s="434"/>
      <c r="GX10" s="434"/>
      <c r="GY10" s="434"/>
      <c r="GZ10" s="434"/>
      <c r="HA10" s="434"/>
      <c r="HB10" s="434"/>
      <c r="HC10" s="434"/>
      <c r="HD10" s="434"/>
      <c r="HE10" s="434"/>
      <c r="HF10" s="434"/>
      <c r="HG10" s="434"/>
      <c r="HH10" s="434"/>
      <c r="HI10" s="434"/>
      <c r="HJ10" s="434"/>
      <c r="HK10" s="434"/>
      <c r="HL10" s="434"/>
      <c r="HM10" s="434"/>
      <c r="HN10" s="434"/>
      <c r="HO10" s="434"/>
      <c r="HP10" s="434"/>
      <c r="HQ10" s="434"/>
      <c r="HR10" s="434"/>
      <c r="HS10" s="434"/>
      <c r="HT10" s="434"/>
      <c r="HU10" s="434"/>
      <c r="HV10" s="434"/>
      <c r="HW10" s="434"/>
      <c r="HX10" s="434"/>
      <c r="HY10" s="434"/>
      <c r="HZ10" s="434"/>
      <c r="IA10" s="434"/>
      <c r="IB10" s="434"/>
      <c r="IC10" s="434"/>
      <c r="ID10" s="434"/>
      <c r="IE10" s="434"/>
      <c r="IF10" s="434"/>
      <c r="IG10" s="434"/>
      <c r="IH10" s="434"/>
      <c r="II10" s="434"/>
      <c r="IJ10" s="434"/>
      <c r="IK10" s="434"/>
      <c r="IL10" s="434"/>
      <c r="IM10" s="434"/>
      <c r="IN10" s="434"/>
      <c r="IO10" s="434"/>
      <c r="IP10" s="434"/>
      <c r="IQ10" s="434"/>
      <c r="IR10" s="434"/>
      <c r="IS10" s="434"/>
      <c r="IT10" s="434"/>
      <c r="IU10" s="434"/>
      <c r="IV10" s="434"/>
      <c r="IW10" s="434"/>
      <c r="IX10" s="434"/>
    </row>
    <row r="11" spans="1:258" s="435" customFormat="1" ht="18.75" customHeight="1">
      <c r="A11" s="425" t="s">
        <v>424</v>
      </c>
      <c r="B11" s="589"/>
      <c r="C11" s="763"/>
      <c r="D11" s="430" t="s">
        <v>1538</v>
      </c>
      <c r="E11" s="56" t="s">
        <v>1552</v>
      </c>
      <c r="F11" s="62" t="s">
        <v>1553</v>
      </c>
      <c r="G11" s="56" t="s">
        <v>39</v>
      </c>
      <c r="H11" s="592"/>
      <c r="I11" s="56" t="s">
        <v>1560</v>
      </c>
      <c r="J11" s="56" t="s">
        <v>1555</v>
      </c>
      <c r="K11" s="431">
        <v>43</v>
      </c>
      <c r="L11" s="56" t="s">
        <v>1544</v>
      </c>
      <c r="M11" s="56">
        <v>23.5</v>
      </c>
      <c r="N11" s="56">
        <v>21</v>
      </c>
      <c r="O11" s="56">
        <v>36</v>
      </c>
      <c r="P11" s="56">
        <v>22.9</v>
      </c>
      <c r="Q11" s="432">
        <f t="shared" si="0"/>
        <v>0.34722222222222221</v>
      </c>
      <c r="R11" s="432">
        <f t="shared" si="0"/>
        <v>8.2969432314410424E-2</v>
      </c>
      <c r="S11" s="56">
        <v>44.1</v>
      </c>
      <c r="T11" s="56"/>
      <c r="U11" s="56"/>
      <c r="V11" s="56"/>
      <c r="W11" s="56">
        <f t="shared" si="1"/>
        <v>-1.8999999999999986</v>
      </c>
      <c r="X11" s="433"/>
      <c r="Y11" s="56"/>
      <c r="Z11" s="56"/>
      <c r="AA11" s="56"/>
      <c r="AB11" s="56"/>
      <c r="AC11" s="56"/>
      <c r="AD11" s="434"/>
      <c r="AE11" s="434"/>
      <c r="AF11" s="434"/>
      <c r="AG11" s="434"/>
      <c r="AH11" s="434"/>
      <c r="AI11" s="434"/>
      <c r="AJ11" s="434"/>
      <c r="AK11" s="434"/>
      <c r="AL11" s="434"/>
      <c r="AM11" s="434"/>
      <c r="AN11" s="434"/>
      <c r="AO11" s="434"/>
      <c r="AP11" s="434"/>
      <c r="AQ11" s="434"/>
      <c r="AR11" s="434"/>
      <c r="AS11" s="434"/>
      <c r="AT11" s="434"/>
      <c r="AU11" s="434"/>
      <c r="AV11" s="434"/>
      <c r="AW11" s="434"/>
      <c r="AX11" s="434"/>
      <c r="AY11" s="434"/>
      <c r="AZ11" s="434"/>
      <c r="BA11" s="434"/>
      <c r="BB11" s="434"/>
      <c r="BC11" s="434"/>
      <c r="BD11" s="434"/>
      <c r="BE11" s="434"/>
      <c r="BF11" s="434"/>
      <c r="BG11" s="434"/>
      <c r="BH11" s="434"/>
      <c r="BI11" s="434"/>
      <c r="BJ11" s="434"/>
      <c r="BK11" s="434"/>
      <c r="BL11" s="434"/>
      <c r="BM11" s="434"/>
      <c r="BN11" s="434"/>
      <c r="BO11" s="434"/>
      <c r="BP11" s="434"/>
      <c r="BQ11" s="434"/>
      <c r="BR11" s="434"/>
      <c r="BS11" s="434"/>
      <c r="BT11" s="434"/>
      <c r="BU11" s="434"/>
      <c r="BV11" s="434"/>
      <c r="BW11" s="434"/>
      <c r="BX11" s="434"/>
      <c r="BY11" s="434"/>
      <c r="BZ11" s="434"/>
      <c r="CA11" s="434"/>
      <c r="CB11" s="434"/>
      <c r="CC11" s="434"/>
      <c r="CD11" s="434"/>
      <c r="CE11" s="434"/>
      <c r="CF11" s="434"/>
      <c r="CG11" s="434"/>
      <c r="CH11" s="434"/>
      <c r="CI11" s="434"/>
      <c r="CJ11" s="434"/>
      <c r="CK11" s="434"/>
      <c r="CL11" s="434"/>
      <c r="CM11" s="434"/>
      <c r="CN11" s="434"/>
      <c r="CO11" s="434"/>
      <c r="CP11" s="434"/>
      <c r="CQ11" s="434"/>
      <c r="CR11" s="434"/>
      <c r="CS11" s="434"/>
      <c r="CT11" s="434"/>
      <c r="CU11" s="434"/>
      <c r="CV11" s="434"/>
      <c r="CW11" s="434"/>
      <c r="CX11" s="434"/>
      <c r="CY11" s="434"/>
      <c r="CZ11" s="434"/>
      <c r="DA11" s="434"/>
      <c r="DB11" s="434"/>
      <c r="DC11" s="434"/>
      <c r="DD11" s="434"/>
      <c r="DE11" s="434"/>
      <c r="DF11" s="434"/>
      <c r="DG11" s="434"/>
      <c r="DH11" s="434"/>
      <c r="DI11" s="434"/>
      <c r="DJ11" s="434"/>
      <c r="DK11" s="434"/>
      <c r="DL11" s="434"/>
      <c r="DM11" s="434"/>
      <c r="DN11" s="434"/>
      <c r="DO11" s="434"/>
      <c r="DP11" s="434"/>
      <c r="DQ11" s="434"/>
      <c r="DR11" s="434"/>
      <c r="DS11" s="434"/>
      <c r="DT11" s="434"/>
      <c r="DU11" s="434"/>
      <c r="DV11" s="434"/>
      <c r="DW11" s="434"/>
      <c r="DX11" s="434"/>
      <c r="DY11" s="434"/>
      <c r="DZ11" s="434"/>
      <c r="EA11" s="434"/>
      <c r="EB11" s="434"/>
      <c r="EC11" s="434"/>
      <c r="ED11" s="434"/>
      <c r="EE11" s="434"/>
      <c r="EF11" s="434"/>
      <c r="EG11" s="434"/>
      <c r="EH11" s="434"/>
      <c r="EI11" s="434"/>
      <c r="EJ11" s="434"/>
      <c r="EK11" s="434"/>
      <c r="EL11" s="434"/>
      <c r="EM11" s="434"/>
      <c r="EN11" s="434"/>
      <c r="EO11" s="434"/>
      <c r="EP11" s="434"/>
      <c r="EQ11" s="434"/>
      <c r="ER11" s="434"/>
      <c r="ES11" s="434"/>
      <c r="ET11" s="434"/>
      <c r="EU11" s="434"/>
      <c r="EV11" s="434"/>
      <c r="EW11" s="434"/>
      <c r="EX11" s="434"/>
      <c r="EY11" s="434"/>
      <c r="EZ11" s="434"/>
      <c r="FA11" s="434"/>
      <c r="FB11" s="434"/>
      <c r="FC11" s="434"/>
      <c r="FD11" s="434"/>
      <c r="FE11" s="434"/>
      <c r="FF11" s="434"/>
      <c r="FG11" s="434"/>
      <c r="FH11" s="434"/>
      <c r="FI11" s="434"/>
      <c r="FJ11" s="434"/>
      <c r="FK11" s="434"/>
      <c r="FL11" s="434"/>
      <c r="FM11" s="434"/>
      <c r="FN11" s="434"/>
      <c r="FO11" s="434"/>
      <c r="FP11" s="434"/>
      <c r="FQ11" s="434"/>
      <c r="FR11" s="434"/>
      <c r="FS11" s="434"/>
      <c r="FT11" s="434"/>
      <c r="FU11" s="434"/>
      <c r="FV11" s="434"/>
      <c r="FW11" s="434"/>
      <c r="FX11" s="434"/>
      <c r="FY11" s="434"/>
      <c r="FZ11" s="434"/>
      <c r="GA11" s="434"/>
      <c r="GB11" s="434"/>
      <c r="GC11" s="434"/>
      <c r="GD11" s="434"/>
      <c r="GE11" s="434"/>
      <c r="GF11" s="434"/>
      <c r="GG11" s="434"/>
      <c r="GH11" s="434"/>
      <c r="GI11" s="434"/>
      <c r="GJ11" s="434"/>
      <c r="GK11" s="434"/>
      <c r="GL11" s="434"/>
      <c r="GM11" s="434"/>
      <c r="GN11" s="434"/>
      <c r="GO11" s="434"/>
      <c r="GP11" s="434"/>
      <c r="GQ11" s="434"/>
      <c r="GR11" s="434"/>
      <c r="GS11" s="434"/>
      <c r="GT11" s="434"/>
      <c r="GU11" s="434"/>
      <c r="GV11" s="434"/>
      <c r="GW11" s="434"/>
      <c r="GX11" s="434"/>
      <c r="GY11" s="434"/>
      <c r="GZ11" s="434"/>
      <c r="HA11" s="434"/>
      <c r="HB11" s="434"/>
      <c r="HC11" s="434"/>
      <c r="HD11" s="434"/>
      <c r="HE11" s="434"/>
      <c r="HF11" s="434"/>
      <c r="HG11" s="434"/>
      <c r="HH11" s="434"/>
      <c r="HI11" s="434"/>
      <c r="HJ11" s="434"/>
      <c r="HK11" s="434"/>
      <c r="HL11" s="434"/>
      <c r="HM11" s="434"/>
      <c r="HN11" s="434"/>
      <c r="HO11" s="434"/>
      <c r="HP11" s="434"/>
      <c r="HQ11" s="434"/>
      <c r="HR11" s="434"/>
      <c r="HS11" s="434"/>
      <c r="HT11" s="434"/>
      <c r="HU11" s="434"/>
      <c r="HV11" s="434"/>
      <c r="HW11" s="434"/>
      <c r="HX11" s="434"/>
      <c r="HY11" s="434"/>
      <c r="HZ11" s="434"/>
      <c r="IA11" s="434"/>
      <c r="IB11" s="434"/>
      <c r="IC11" s="434"/>
      <c r="ID11" s="434"/>
      <c r="IE11" s="434"/>
      <c r="IF11" s="434"/>
      <c r="IG11" s="434"/>
      <c r="IH11" s="434"/>
      <c r="II11" s="434"/>
      <c r="IJ11" s="434"/>
      <c r="IK11" s="434"/>
      <c r="IL11" s="434"/>
      <c r="IM11" s="434"/>
      <c r="IN11" s="434"/>
      <c r="IO11" s="434"/>
      <c r="IP11" s="434"/>
      <c r="IQ11" s="434"/>
      <c r="IR11" s="434"/>
      <c r="IS11" s="434"/>
      <c r="IT11" s="434"/>
      <c r="IU11" s="434"/>
      <c r="IV11" s="434"/>
      <c r="IW11" s="434"/>
      <c r="IX11" s="434"/>
    </row>
    <row r="12" spans="1:258" s="435" customFormat="1" ht="18.75" customHeight="1">
      <c r="A12" s="425" t="s">
        <v>424</v>
      </c>
      <c r="B12" s="589"/>
      <c r="C12" s="763"/>
      <c r="D12" s="430" t="s">
        <v>1538</v>
      </c>
      <c r="E12" s="56" t="s">
        <v>1552</v>
      </c>
      <c r="F12" s="62" t="s">
        <v>1553</v>
      </c>
      <c r="G12" s="56" t="s">
        <v>39</v>
      </c>
      <c r="H12" s="591"/>
      <c r="I12" s="56" t="s">
        <v>1561</v>
      </c>
      <c r="J12" s="56" t="s">
        <v>1555</v>
      </c>
      <c r="K12" s="431">
        <v>45</v>
      </c>
      <c r="L12" s="56" t="s">
        <v>1544</v>
      </c>
      <c r="M12" s="56">
        <v>23.5</v>
      </c>
      <c r="N12" s="56">
        <v>21</v>
      </c>
      <c r="O12" s="56">
        <v>36</v>
      </c>
      <c r="P12" s="56">
        <v>22.9</v>
      </c>
      <c r="Q12" s="432">
        <f t="shared" si="0"/>
        <v>0.34722222222222221</v>
      </c>
      <c r="R12" s="432">
        <f t="shared" si="0"/>
        <v>8.2969432314410424E-2</v>
      </c>
      <c r="S12" s="56">
        <v>44.1</v>
      </c>
      <c r="T12" s="56"/>
      <c r="U12" s="56"/>
      <c r="V12" s="56"/>
      <c r="W12" s="56">
        <f t="shared" si="1"/>
        <v>-1.8999999999999986</v>
      </c>
      <c r="X12" s="433"/>
      <c r="Y12" s="56"/>
      <c r="Z12" s="56"/>
      <c r="AA12" s="56"/>
      <c r="AB12" s="56"/>
      <c r="AC12" s="56"/>
      <c r="AD12" s="434"/>
      <c r="AE12" s="434"/>
      <c r="AF12" s="434"/>
      <c r="AG12" s="434"/>
      <c r="AH12" s="434"/>
      <c r="AI12" s="434"/>
      <c r="AJ12" s="434"/>
      <c r="AK12" s="434"/>
      <c r="AL12" s="434"/>
      <c r="AM12" s="434"/>
      <c r="AN12" s="434"/>
      <c r="AO12" s="434"/>
      <c r="AP12" s="434"/>
      <c r="AQ12" s="434"/>
      <c r="AR12" s="434"/>
      <c r="AS12" s="434"/>
      <c r="AT12" s="434"/>
      <c r="AU12" s="434"/>
      <c r="AV12" s="434"/>
      <c r="AW12" s="434"/>
      <c r="AX12" s="434"/>
      <c r="AY12" s="434"/>
      <c r="AZ12" s="434"/>
      <c r="BA12" s="434"/>
      <c r="BB12" s="434"/>
      <c r="BC12" s="434"/>
      <c r="BD12" s="434"/>
      <c r="BE12" s="434"/>
      <c r="BF12" s="434"/>
      <c r="BG12" s="434"/>
      <c r="BH12" s="434"/>
      <c r="BI12" s="434"/>
      <c r="BJ12" s="434"/>
      <c r="BK12" s="434"/>
      <c r="BL12" s="434"/>
      <c r="BM12" s="434"/>
      <c r="BN12" s="434"/>
      <c r="BO12" s="434"/>
      <c r="BP12" s="434"/>
      <c r="BQ12" s="434"/>
      <c r="BR12" s="434"/>
      <c r="BS12" s="434"/>
      <c r="BT12" s="434"/>
      <c r="BU12" s="434"/>
      <c r="BV12" s="434"/>
      <c r="BW12" s="434"/>
      <c r="BX12" s="434"/>
      <c r="BY12" s="434"/>
      <c r="BZ12" s="434"/>
      <c r="CA12" s="434"/>
      <c r="CB12" s="434"/>
      <c r="CC12" s="434"/>
      <c r="CD12" s="434"/>
      <c r="CE12" s="434"/>
      <c r="CF12" s="434"/>
      <c r="CG12" s="434"/>
      <c r="CH12" s="434"/>
      <c r="CI12" s="434"/>
      <c r="CJ12" s="434"/>
      <c r="CK12" s="434"/>
      <c r="CL12" s="434"/>
      <c r="CM12" s="434"/>
      <c r="CN12" s="434"/>
      <c r="CO12" s="434"/>
      <c r="CP12" s="434"/>
      <c r="CQ12" s="434"/>
      <c r="CR12" s="434"/>
      <c r="CS12" s="434"/>
      <c r="CT12" s="434"/>
      <c r="CU12" s="434"/>
      <c r="CV12" s="434"/>
      <c r="CW12" s="434"/>
      <c r="CX12" s="434"/>
      <c r="CY12" s="434"/>
      <c r="CZ12" s="434"/>
      <c r="DA12" s="434"/>
      <c r="DB12" s="434"/>
      <c r="DC12" s="434"/>
      <c r="DD12" s="434"/>
      <c r="DE12" s="434"/>
      <c r="DF12" s="434"/>
      <c r="DG12" s="434"/>
      <c r="DH12" s="434"/>
      <c r="DI12" s="434"/>
      <c r="DJ12" s="434"/>
      <c r="DK12" s="434"/>
      <c r="DL12" s="434"/>
      <c r="DM12" s="434"/>
      <c r="DN12" s="434"/>
      <c r="DO12" s="434"/>
      <c r="DP12" s="434"/>
      <c r="DQ12" s="434"/>
      <c r="DR12" s="434"/>
      <c r="DS12" s="434"/>
      <c r="DT12" s="434"/>
      <c r="DU12" s="434"/>
      <c r="DV12" s="434"/>
      <c r="DW12" s="434"/>
      <c r="DX12" s="434"/>
      <c r="DY12" s="434"/>
      <c r="DZ12" s="434"/>
      <c r="EA12" s="434"/>
      <c r="EB12" s="434"/>
      <c r="EC12" s="434"/>
      <c r="ED12" s="434"/>
      <c r="EE12" s="434"/>
      <c r="EF12" s="434"/>
      <c r="EG12" s="434"/>
      <c r="EH12" s="434"/>
      <c r="EI12" s="434"/>
      <c r="EJ12" s="434"/>
      <c r="EK12" s="434"/>
      <c r="EL12" s="434"/>
      <c r="EM12" s="434"/>
      <c r="EN12" s="434"/>
      <c r="EO12" s="434"/>
      <c r="EP12" s="434"/>
      <c r="EQ12" s="434"/>
      <c r="ER12" s="434"/>
      <c r="ES12" s="434"/>
      <c r="ET12" s="434"/>
      <c r="EU12" s="434"/>
      <c r="EV12" s="434"/>
      <c r="EW12" s="434"/>
      <c r="EX12" s="434"/>
      <c r="EY12" s="434"/>
      <c r="EZ12" s="434"/>
      <c r="FA12" s="434"/>
      <c r="FB12" s="434"/>
      <c r="FC12" s="434"/>
      <c r="FD12" s="434"/>
      <c r="FE12" s="434"/>
      <c r="FF12" s="434"/>
      <c r="FG12" s="434"/>
      <c r="FH12" s="434"/>
      <c r="FI12" s="434"/>
      <c r="FJ12" s="434"/>
      <c r="FK12" s="434"/>
      <c r="FL12" s="434"/>
      <c r="FM12" s="434"/>
      <c r="FN12" s="434"/>
      <c r="FO12" s="434"/>
      <c r="FP12" s="434"/>
      <c r="FQ12" s="434"/>
      <c r="FR12" s="434"/>
      <c r="FS12" s="434"/>
      <c r="FT12" s="434"/>
      <c r="FU12" s="434"/>
      <c r="FV12" s="434"/>
      <c r="FW12" s="434"/>
      <c r="FX12" s="434"/>
      <c r="FY12" s="434"/>
      <c r="FZ12" s="434"/>
      <c r="GA12" s="434"/>
      <c r="GB12" s="434"/>
      <c r="GC12" s="434"/>
      <c r="GD12" s="434"/>
      <c r="GE12" s="434"/>
      <c r="GF12" s="434"/>
      <c r="GG12" s="434"/>
      <c r="GH12" s="434"/>
      <c r="GI12" s="434"/>
      <c r="GJ12" s="434"/>
      <c r="GK12" s="434"/>
      <c r="GL12" s="434"/>
      <c r="GM12" s="434"/>
      <c r="GN12" s="434"/>
      <c r="GO12" s="434"/>
      <c r="GP12" s="434"/>
      <c r="GQ12" s="434"/>
      <c r="GR12" s="434"/>
      <c r="GS12" s="434"/>
      <c r="GT12" s="434"/>
      <c r="GU12" s="434"/>
      <c r="GV12" s="434"/>
      <c r="GW12" s="434"/>
      <c r="GX12" s="434"/>
      <c r="GY12" s="434"/>
      <c r="GZ12" s="434"/>
      <c r="HA12" s="434"/>
      <c r="HB12" s="434"/>
      <c r="HC12" s="434"/>
      <c r="HD12" s="434"/>
      <c r="HE12" s="434"/>
      <c r="HF12" s="434"/>
      <c r="HG12" s="434"/>
      <c r="HH12" s="434"/>
      <c r="HI12" s="434"/>
      <c r="HJ12" s="434"/>
      <c r="HK12" s="434"/>
      <c r="HL12" s="434"/>
      <c r="HM12" s="434"/>
      <c r="HN12" s="434"/>
      <c r="HO12" s="434"/>
      <c r="HP12" s="434"/>
      <c r="HQ12" s="434"/>
      <c r="HR12" s="434"/>
      <c r="HS12" s="434"/>
      <c r="HT12" s="434"/>
      <c r="HU12" s="434"/>
      <c r="HV12" s="434"/>
      <c r="HW12" s="434"/>
      <c r="HX12" s="434"/>
      <c r="HY12" s="434"/>
      <c r="HZ12" s="434"/>
      <c r="IA12" s="434"/>
      <c r="IB12" s="434"/>
      <c r="IC12" s="434"/>
      <c r="ID12" s="434"/>
      <c r="IE12" s="434"/>
      <c r="IF12" s="434"/>
      <c r="IG12" s="434"/>
      <c r="IH12" s="434"/>
      <c r="II12" s="434"/>
      <c r="IJ12" s="434"/>
      <c r="IK12" s="434"/>
      <c r="IL12" s="434"/>
      <c r="IM12" s="434"/>
      <c r="IN12" s="434"/>
      <c r="IO12" s="434"/>
      <c r="IP12" s="434"/>
      <c r="IQ12" s="434"/>
      <c r="IR12" s="434"/>
      <c r="IS12" s="434"/>
      <c r="IT12" s="434"/>
      <c r="IU12" s="434"/>
      <c r="IV12" s="434"/>
      <c r="IW12" s="434"/>
      <c r="IX12" s="434"/>
    </row>
    <row r="13" spans="1:258" s="435" customFormat="1" ht="18.75" customHeight="1">
      <c r="A13" s="425" t="s">
        <v>424</v>
      </c>
      <c r="B13" s="425">
        <f t="shared" ca="1" si="2"/>
        <v>2</v>
      </c>
      <c r="C13" s="763"/>
      <c r="D13" s="430" t="s">
        <v>1538</v>
      </c>
      <c r="E13" s="56" t="s">
        <v>1552</v>
      </c>
      <c r="F13" s="62" t="s">
        <v>1562</v>
      </c>
      <c r="G13" s="56" t="s">
        <v>39</v>
      </c>
      <c r="H13" s="56" t="s">
        <v>1563</v>
      </c>
      <c r="I13" s="56" t="s">
        <v>1563</v>
      </c>
      <c r="J13" s="56" t="s">
        <v>1564</v>
      </c>
      <c r="K13" s="431" t="s">
        <v>1565</v>
      </c>
      <c r="L13" s="56" t="s">
        <v>1544</v>
      </c>
      <c r="M13" s="56">
        <v>36.700000000000003</v>
      </c>
      <c r="N13" s="56">
        <v>34</v>
      </c>
      <c r="O13" s="56">
        <v>45</v>
      </c>
      <c r="P13" s="56">
        <v>39</v>
      </c>
      <c r="Q13" s="432">
        <f t="shared" si="0"/>
        <v>0.18444444444444438</v>
      </c>
      <c r="R13" s="432">
        <f t="shared" si="0"/>
        <v>0.12820512820512819</v>
      </c>
      <c r="S13" s="56">
        <v>79.599999999999994</v>
      </c>
      <c r="T13" s="56"/>
      <c r="U13" s="56"/>
      <c r="V13" s="56"/>
      <c r="W13" s="56">
        <f t="shared" si="1"/>
        <v>-5</v>
      </c>
      <c r="X13" s="433"/>
      <c r="Y13" s="56"/>
      <c r="Z13" s="56"/>
      <c r="AA13" s="56"/>
      <c r="AB13" s="56"/>
      <c r="AC13" s="56"/>
      <c r="AD13" s="434"/>
      <c r="AE13" s="434"/>
      <c r="AF13" s="434"/>
      <c r="AG13" s="434"/>
      <c r="AH13" s="434"/>
      <c r="AI13" s="434"/>
      <c r="AJ13" s="434"/>
      <c r="AK13" s="434"/>
      <c r="AL13" s="434"/>
      <c r="AM13" s="434"/>
      <c r="AN13" s="434"/>
      <c r="AO13" s="434"/>
      <c r="AP13" s="434"/>
      <c r="AQ13" s="434"/>
      <c r="AR13" s="434"/>
      <c r="AS13" s="434"/>
      <c r="AT13" s="434"/>
      <c r="AU13" s="434"/>
      <c r="AV13" s="434"/>
      <c r="AW13" s="434"/>
      <c r="AX13" s="434"/>
      <c r="AY13" s="434"/>
      <c r="AZ13" s="434"/>
      <c r="BA13" s="434"/>
      <c r="BB13" s="434"/>
      <c r="BC13" s="434"/>
      <c r="BD13" s="434"/>
      <c r="BE13" s="434"/>
      <c r="BF13" s="434"/>
      <c r="BG13" s="434"/>
      <c r="BH13" s="434"/>
      <c r="BI13" s="434"/>
      <c r="BJ13" s="434"/>
      <c r="BK13" s="434"/>
      <c r="BL13" s="434"/>
      <c r="BM13" s="434"/>
      <c r="BN13" s="434"/>
      <c r="BO13" s="434"/>
      <c r="BP13" s="434"/>
      <c r="BQ13" s="434"/>
      <c r="BR13" s="434"/>
      <c r="BS13" s="434"/>
      <c r="BT13" s="434"/>
      <c r="BU13" s="434"/>
      <c r="BV13" s="434"/>
      <c r="BW13" s="434"/>
      <c r="BX13" s="434"/>
      <c r="BY13" s="434"/>
      <c r="BZ13" s="434"/>
      <c r="CA13" s="434"/>
      <c r="CB13" s="434"/>
      <c r="CC13" s="434"/>
      <c r="CD13" s="434"/>
      <c r="CE13" s="434"/>
      <c r="CF13" s="434"/>
      <c r="CG13" s="434"/>
      <c r="CH13" s="434"/>
      <c r="CI13" s="434"/>
      <c r="CJ13" s="434"/>
      <c r="CK13" s="434"/>
      <c r="CL13" s="434"/>
      <c r="CM13" s="434"/>
      <c r="CN13" s="434"/>
      <c r="CO13" s="434"/>
      <c r="CP13" s="434"/>
      <c r="CQ13" s="434"/>
      <c r="CR13" s="434"/>
      <c r="CS13" s="434"/>
      <c r="CT13" s="434"/>
      <c r="CU13" s="434"/>
      <c r="CV13" s="434"/>
      <c r="CW13" s="434"/>
      <c r="CX13" s="434"/>
      <c r="CY13" s="434"/>
      <c r="CZ13" s="434"/>
      <c r="DA13" s="434"/>
      <c r="DB13" s="434"/>
      <c r="DC13" s="434"/>
      <c r="DD13" s="434"/>
      <c r="DE13" s="434"/>
      <c r="DF13" s="434"/>
      <c r="DG13" s="434"/>
      <c r="DH13" s="434"/>
      <c r="DI13" s="434"/>
      <c r="DJ13" s="434"/>
      <c r="DK13" s="434"/>
      <c r="DL13" s="434"/>
      <c r="DM13" s="434"/>
      <c r="DN13" s="434"/>
      <c r="DO13" s="434"/>
      <c r="DP13" s="434"/>
      <c r="DQ13" s="434"/>
      <c r="DR13" s="434"/>
      <c r="DS13" s="434"/>
      <c r="DT13" s="434"/>
      <c r="DU13" s="434"/>
      <c r="DV13" s="434"/>
      <c r="DW13" s="434"/>
      <c r="DX13" s="434"/>
      <c r="DY13" s="434"/>
      <c r="DZ13" s="434"/>
      <c r="EA13" s="434"/>
      <c r="EB13" s="434"/>
      <c r="EC13" s="434"/>
      <c r="ED13" s="434"/>
      <c r="EE13" s="434"/>
      <c r="EF13" s="434"/>
      <c r="EG13" s="434"/>
      <c r="EH13" s="434"/>
      <c r="EI13" s="434"/>
      <c r="EJ13" s="434"/>
      <c r="EK13" s="434"/>
      <c r="EL13" s="434"/>
      <c r="EM13" s="434"/>
      <c r="EN13" s="434"/>
      <c r="EO13" s="434"/>
      <c r="EP13" s="434"/>
      <c r="EQ13" s="434"/>
      <c r="ER13" s="434"/>
      <c r="ES13" s="434"/>
      <c r="ET13" s="434"/>
      <c r="EU13" s="434"/>
      <c r="EV13" s="434"/>
      <c r="EW13" s="434"/>
      <c r="EX13" s="434"/>
      <c r="EY13" s="434"/>
      <c r="EZ13" s="434"/>
      <c r="FA13" s="434"/>
      <c r="FB13" s="434"/>
      <c r="FC13" s="434"/>
      <c r="FD13" s="434"/>
      <c r="FE13" s="434"/>
      <c r="FF13" s="434"/>
      <c r="FG13" s="434"/>
      <c r="FH13" s="434"/>
      <c r="FI13" s="434"/>
      <c r="FJ13" s="434"/>
      <c r="FK13" s="434"/>
      <c r="FL13" s="434"/>
      <c r="FM13" s="434"/>
      <c r="FN13" s="434"/>
      <c r="FO13" s="434"/>
      <c r="FP13" s="434"/>
      <c r="FQ13" s="434"/>
      <c r="FR13" s="434"/>
      <c r="FS13" s="434"/>
      <c r="FT13" s="434"/>
      <c r="FU13" s="434"/>
      <c r="FV13" s="434"/>
      <c r="FW13" s="434"/>
      <c r="FX13" s="434"/>
      <c r="FY13" s="434"/>
      <c r="FZ13" s="434"/>
      <c r="GA13" s="434"/>
      <c r="GB13" s="434"/>
      <c r="GC13" s="434"/>
      <c r="GD13" s="434"/>
      <c r="GE13" s="434"/>
      <c r="GF13" s="434"/>
      <c r="GG13" s="434"/>
      <c r="GH13" s="434"/>
      <c r="GI13" s="434"/>
      <c r="GJ13" s="434"/>
      <c r="GK13" s="434"/>
      <c r="GL13" s="434"/>
      <c r="GM13" s="434"/>
      <c r="GN13" s="434"/>
      <c r="GO13" s="434"/>
      <c r="GP13" s="434"/>
      <c r="GQ13" s="434"/>
      <c r="GR13" s="434"/>
      <c r="GS13" s="434"/>
      <c r="GT13" s="434"/>
      <c r="GU13" s="434"/>
      <c r="GV13" s="434"/>
      <c r="GW13" s="434"/>
      <c r="GX13" s="434"/>
      <c r="GY13" s="434"/>
      <c r="GZ13" s="434"/>
      <c r="HA13" s="434"/>
      <c r="HB13" s="434"/>
      <c r="HC13" s="434"/>
      <c r="HD13" s="434"/>
      <c r="HE13" s="434"/>
      <c r="HF13" s="434"/>
      <c r="HG13" s="434"/>
      <c r="HH13" s="434"/>
      <c r="HI13" s="434"/>
      <c r="HJ13" s="434"/>
      <c r="HK13" s="434"/>
      <c r="HL13" s="434"/>
      <c r="HM13" s="434"/>
      <c r="HN13" s="434"/>
      <c r="HO13" s="434"/>
      <c r="HP13" s="434"/>
      <c r="HQ13" s="434"/>
      <c r="HR13" s="434"/>
      <c r="HS13" s="434"/>
      <c r="HT13" s="434"/>
      <c r="HU13" s="434"/>
      <c r="HV13" s="434"/>
      <c r="HW13" s="434"/>
      <c r="HX13" s="434"/>
      <c r="HY13" s="434"/>
      <c r="HZ13" s="434"/>
      <c r="IA13" s="434"/>
      <c r="IB13" s="434"/>
      <c r="IC13" s="434"/>
      <c r="ID13" s="434"/>
      <c r="IE13" s="434"/>
      <c r="IF13" s="434"/>
      <c r="IG13" s="434"/>
      <c r="IH13" s="434"/>
      <c r="II13" s="434"/>
      <c r="IJ13" s="434"/>
      <c r="IK13" s="434"/>
      <c r="IL13" s="434"/>
      <c r="IM13" s="434"/>
      <c r="IN13" s="434"/>
      <c r="IO13" s="434"/>
      <c r="IP13" s="434"/>
      <c r="IQ13" s="434"/>
      <c r="IR13" s="434"/>
      <c r="IS13" s="434"/>
      <c r="IT13" s="434"/>
      <c r="IU13" s="434"/>
      <c r="IV13" s="434"/>
      <c r="IW13" s="434"/>
      <c r="IX13" s="434"/>
    </row>
    <row r="14" spans="1:258" s="435" customFormat="1" ht="18.75" customHeight="1">
      <c r="A14" s="425" t="s">
        <v>424</v>
      </c>
      <c r="B14" s="589">
        <f t="shared" ca="1" si="2"/>
        <v>3</v>
      </c>
      <c r="C14" s="763"/>
      <c r="D14" s="430" t="s">
        <v>1538</v>
      </c>
      <c r="E14" s="56" t="s">
        <v>1552</v>
      </c>
      <c r="F14" s="62" t="s">
        <v>1566</v>
      </c>
      <c r="G14" s="56" t="s">
        <v>39</v>
      </c>
      <c r="H14" s="590" t="s">
        <v>1567</v>
      </c>
      <c r="I14" s="56" t="s">
        <v>1567</v>
      </c>
      <c r="J14" s="56" t="s">
        <v>1568</v>
      </c>
      <c r="K14" s="431" t="s">
        <v>1569</v>
      </c>
      <c r="L14" s="56" t="s">
        <v>1544</v>
      </c>
      <c r="M14" s="56">
        <v>36.700000000000003</v>
      </c>
      <c r="N14" s="56">
        <v>32</v>
      </c>
      <c r="O14" s="56">
        <v>42</v>
      </c>
      <c r="P14" s="56">
        <v>39</v>
      </c>
      <c r="Q14" s="432">
        <f t="shared" si="0"/>
        <v>0.12619047619047613</v>
      </c>
      <c r="R14" s="432">
        <f t="shared" si="0"/>
        <v>0.17948717948717949</v>
      </c>
      <c r="S14" s="56">
        <v>74</v>
      </c>
      <c r="T14" s="56"/>
      <c r="U14" s="56"/>
      <c r="V14" s="56"/>
      <c r="W14" s="56">
        <f t="shared" si="1"/>
        <v>-7</v>
      </c>
      <c r="X14" s="433"/>
      <c r="Y14" s="56"/>
      <c r="Z14" s="56"/>
      <c r="AA14" s="56"/>
      <c r="AB14" s="56"/>
      <c r="AC14" s="56"/>
      <c r="AD14" s="434"/>
      <c r="AE14" s="434"/>
      <c r="AF14" s="434"/>
      <c r="AG14" s="434"/>
      <c r="AH14" s="434"/>
      <c r="AI14" s="434"/>
      <c r="AJ14" s="434"/>
      <c r="AK14" s="434"/>
      <c r="AL14" s="434"/>
      <c r="AM14" s="434"/>
      <c r="AN14" s="434"/>
      <c r="AO14" s="434"/>
      <c r="AP14" s="434"/>
      <c r="AQ14" s="434"/>
      <c r="AR14" s="434"/>
      <c r="AS14" s="434"/>
      <c r="AT14" s="434"/>
      <c r="AU14" s="434"/>
      <c r="AV14" s="434"/>
      <c r="AW14" s="434"/>
      <c r="AX14" s="434"/>
      <c r="AY14" s="434"/>
      <c r="AZ14" s="434"/>
      <c r="BA14" s="434"/>
      <c r="BB14" s="434"/>
      <c r="BC14" s="434"/>
      <c r="BD14" s="434"/>
      <c r="BE14" s="434"/>
      <c r="BF14" s="434"/>
      <c r="BG14" s="434"/>
      <c r="BH14" s="434"/>
      <c r="BI14" s="434"/>
      <c r="BJ14" s="434"/>
      <c r="BK14" s="434"/>
      <c r="BL14" s="434"/>
      <c r="BM14" s="434"/>
      <c r="BN14" s="434"/>
      <c r="BO14" s="434"/>
      <c r="BP14" s="434"/>
      <c r="BQ14" s="434"/>
      <c r="BR14" s="434"/>
      <c r="BS14" s="434"/>
      <c r="BT14" s="434"/>
      <c r="BU14" s="434"/>
      <c r="BV14" s="434"/>
      <c r="BW14" s="434"/>
      <c r="BX14" s="434"/>
      <c r="BY14" s="434"/>
      <c r="BZ14" s="434"/>
      <c r="CA14" s="434"/>
      <c r="CB14" s="434"/>
      <c r="CC14" s="434"/>
      <c r="CD14" s="434"/>
      <c r="CE14" s="434"/>
      <c r="CF14" s="434"/>
      <c r="CG14" s="434"/>
      <c r="CH14" s="434"/>
      <c r="CI14" s="434"/>
      <c r="CJ14" s="434"/>
      <c r="CK14" s="434"/>
      <c r="CL14" s="434"/>
      <c r="CM14" s="434"/>
      <c r="CN14" s="434"/>
      <c r="CO14" s="434"/>
      <c r="CP14" s="434"/>
      <c r="CQ14" s="434"/>
      <c r="CR14" s="434"/>
      <c r="CS14" s="434"/>
      <c r="CT14" s="434"/>
      <c r="CU14" s="434"/>
      <c r="CV14" s="434"/>
      <c r="CW14" s="434"/>
      <c r="CX14" s="434"/>
      <c r="CY14" s="434"/>
      <c r="CZ14" s="434"/>
      <c r="DA14" s="434"/>
      <c r="DB14" s="434"/>
      <c r="DC14" s="434"/>
      <c r="DD14" s="434"/>
      <c r="DE14" s="434"/>
      <c r="DF14" s="434"/>
      <c r="DG14" s="434"/>
      <c r="DH14" s="434"/>
      <c r="DI14" s="434"/>
      <c r="DJ14" s="434"/>
      <c r="DK14" s="434"/>
      <c r="DL14" s="434"/>
      <c r="DM14" s="434"/>
      <c r="DN14" s="434"/>
      <c r="DO14" s="434"/>
      <c r="DP14" s="434"/>
      <c r="DQ14" s="434"/>
      <c r="DR14" s="434"/>
      <c r="DS14" s="434"/>
      <c r="DT14" s="434"/>
      <c r="DU14" s="434"/>
      <c r="DV14" s="434"/>
      <c r="DW14" s="434"/>
      <c r="DX14" s="434"/>
      <c r="DY14" s="434"/>
      <c r="DZ14" s="434"/>
      <c r="EA14" s="434"/>
      <c r="EB14" s="434"/>
      <c r="EC14" s="434"/>
      <c r="ED14" s="434"/>
      <c r="EE14" s="434"/>
      <c r="EF14" s="434"/>
      <c r="EG14" s="434"/>
      <c r="EH14" s="434"/>
      <c r="EI14" s="434"/>
      <c r="EJ14" s="434"/>
      <c r="EK14" s="434"/>
      <c r="EL14" s="434"/>
      <c r="EM14" s="434"/>
      <c r="EN14" s="434"/>
      <c r="EO14" s="434"/>
      <c r="EP14" s="434"/>
      <c r="EQ14" s="434"/>
      <c r="ER14" s="434"/>
      <c r="ES14" s="434"/>
      <c r="ET14" s="434"/>
      <c r="EU14" s="434"/>
      <c r="EV14" s="434"/>
      <c r="EW14" s="434"/>
      <c r="EX14" s="434"/>
      <c r="EY14" s="434"/>
      <c r="EZ14" s="434"/>
      <c r="FA14" s="434"/>
      <c r="FB14" s="434"/>
      <c r="FC14" s="434"/>
      <c r="FD14" s="434"/>
      <c r="FE14" s="434"/>
      <c r="FF14" s="434"/>
      <c r="FG14" s="434"/>
      <c r="FH14" s="434"/>
      <c r="FI14" s="434"/>
      <c r="FJ14" s="434"/>
      <c r="FK14" s="434"/>
      <c r="FL14" s="434"/>
      <c r="FM14" s="434"/>
      <c r="FN14" s="434"/>
      <c r="FO14" s="434"/>
      <c r="FP14" s="434"/>
      <c r="FQ14" s="434"/>
      <c r="FR14" s="434"/>
      <c r="FS14" s="434"/>
      <c r="FT14" s="434"/>
      <c r="FU14" s="434"/>
      <c r="FV14" s="434"/>
      <c r="FW14" s="434"/>
      <c r="FX14" s="434"/>
      <c r="FY14" s="434"/>
      <c r="FZ14" s="434"/>
      <c r="GA14" s="434"/>
      <c r="GB14" s="434"/>
      <c r="GC14" s="434"/>
      <c r="GD14" s="434"/>
      <c r="GE14" s="434"/>
      <c r="GF14" s="434"/>
      <c r="GG14" s="434"/>
      <c r="GH14" s="434"/>
      <c r="GI14" s="434"/>
      <c r="GJ14" s="434"/>
      <c r="GK14" s="434"/>
      <c r="GL14" s="434"/>
      <c r="GM14" s="434"/>
      <c r="GN14" s="434"/>
      <c r="GO14" s="434"/>
      <c r="GP14" s="434"/>
      <c r="GQ14" s="434"/>
      <c r="GR14" s="434"/>
      <c r="GS14" s="434"/>
      <c r="GT14" s="434"/>
      <c r="GU14" s="434"/>
      <c r="GV14" s="434"/>
      <c r="GW14" s="434"/>
      <c r="GX14" s="434"/>
      <c r="GY14" s="434"/>
      <c r="GZ14" s="434"/>
      <c r="HA14" s="434"/>
      <c r="HB14" s="434"/>
      <c r="HC14" s="434"/>
      <c r="HD14" s="434"/>
      <c r="HE14" s="434"/>
      <c r="HF14" s="434"/>
      <c r="HG14" s="434"/>
      <c r="HH14" s="434"/>
      <c r="HI14" s="434"/>
      <c r="HJ14" s="434"/>
      <c r="HK14" s="434"/>
      <c r="HL14" s="434"/>
      <c r="HM14" s="434"/>
      <c r="HN14" s="434"/>
      <c r="HO14" s="434"/>
      <c r="HP14" s="434"/>
      <c r="HQ14" s="434"/>
      <c r="HR14" s="434"/>
      <c r="HS14" s="434"/>
      <c r="HT14" s="434"/>
      <c r="HU14" s="434"/>
      <c r="HV14" s="434"/>
      <c r="HW14" s="434"/>
      <c r="HX14" s="434"/>
      <c r="HY14" s="434"/>
      <c r="HZ14" s="434"/>
      <c r="IA14" s="434"/>
      <c r="IB14" s="434"/>
      <c r="IC14" s="434"/>
      <c r="ID14" s="434"/>
      <c r="IE14" s="434"/>
      <c r="IF14" s="434"/>
      <c r="IG14" s="434"/>
      <c r="IH14" s="434"/>
      <c r="II14" s="434"/>
      <c r="IJ14" s="434"/>
      <c r="IK14" s="434"/>
      <c r="IL14" s="434"/>
      <c r="IM14" s="434"/>
      <c r="IN14" s="434"/>
      <c r="IO14" s="434"/>
      <c r="IP14" s="434"/>
      <c r="IQ14" s="434"/>
      <c r="IR14" s="434"/>
      <c r="IS14" s="434"/>
      <c r="IT14" s="434"/>
      <c r="IU14" s="434"/>
      <c r="IV14" s="434"/>
      <c r="IW14" s="434"/>
      <c r="IX14" s="434"/>
    </row>
    <row r="15" spans="1:258" s="435" customFormat="1" ht="18.75" customHeight="1">
      <c r="A15" s="425" t="s">
        <v>424</v>
      </c>
      <c r="B15" s="589"/>
      <c r="C15" s="763"/>
      <c r="D15" s="430" t="s">
        <v>1538</v>
      </c>
      <c r="E15" s="56" t="s">
        <v>1552</v>
      </c>
      <c r="F15" s="62" t="s">
        <v>1570</v>
      </c>
      <c r="G15" s="56" t="s">
        <v>39</v>
      </c>
      <c r="H15" s="591"/>
      <c r="I15" s="56" t="s">
        <v>1571</v>
      </c>
      <c r="J15" s="56" t="s">
        <v>1572</v>
      </c>
      <c r="K15" s="431" t="s">
        <v>1573</v>
      </c>
      <c r="L15" s="56" t="s">
        <v>1544</v>
      </c>
      <c r="M15" s="56">
        <v>34.6</v>
      </c>
      <c r="N15" s="56">
        <v>32</v>
      </c>
      <c r="O15" s="56">
        <v>39</v>
      </c>
      <c r="P15" s="56">
        <v>34.799999999999997</v>
      </c>
      <c r="Q15" s="432">
        <f t="shared" si="0"/>
        <v>0.11282051282051278</v>
      </c>
      <c r="R15" s="432">
        <f t="shared" si="0"/>
        <v>8.0459770114942458E-2</v>
      </c>
      <c r="S15" s="56">
        <v>69</v>
      </c>
      <c r="T15" s="56"/>
      <c r="U15" s="56"/>
      <c r="V15" s="56"/>
      <c r="W15" s="56">
        <f t="shared" si="1"/>
        <v>-2.7999999999999972</v>
      </c>
      <c r="X15" s="433"/>
      <c r="Y15" s="56"/>
      <c r="Z15" s="56"/>
      <c r="AA15" s="56"/>
      <c r="AB15" s="56"/>
      <c r="AC15" s="56"/>
      <c r="AD15" s="434"/>
      <c r="AE15" s="434"/>
      <c r="AF15" s="434"/>
      <c r="AG15" s="434"/>
      <c r="AH15" s="434"/>
      <c r="AI15" s="434"/>
      <c r="AJ15" s="434"/>
      <c r="AK15" s="434"/>
      <c r="AL15" s="434"/>
      <c r="AM15" s="434"/>
      <c r="AN15" s="434"/>
      <c r="AO15" s="434"/>
      <c r="AP15" s="434"/>
      <c r="AQ15" s="434"/>
      <c r="AR15" s="434"/>
      <c r="AS15" s="434"/>
      <c r="AT15" s="434"/>
      <c r="AU15" s="434"/>
      <c r="AV15" s="434"/>
      <c r="AW15" s="434"/>
      <c r="AX15" s="434"/>
      <c r="AY15" s="434"/>
      <c r="AZ15" s="434"/>
      <c r="BA15" s="434"/>
      <c r="BB15" s="434"/>
      <c r="BC15" s="434"/>
      <c r="BD15" s="434"/>
      <c r="BE15" s="434"/>
      <c r="BF15" s="434"/>
      <c r="BG15" s="434"/>
      <c r="BH15" s="434"/>
      <c r="BI15" s="434"/>
      <c r="BJ15" s="434"/>
      <c r="BK15" s="434"/>
      <c r="BL15" s="434"/>
      <c r="BM15" s="434"/>
      <c r="BN15" s="434"/>
      <c r="BO15" s="434"/>
      <c r="BP15" s="434"/>
      <c r="BQ15" s="434"/>
      <c r="BR15" s="434"/>
      <c r="BS15" s="434"/>
      <c r="BT15" s="434"/>
      <c r="BU15" s="434"/>
      <c r="BV15" s="434"/>
      <c r="BW15" s="434"/>
      <c r="BX15" s="434"/>
      <c r="BY15" s="434"/>
      <c r="BZ15" s="434"/>
      <c r="CA15" s="434"/>
      <c r="CB15" s="434"/>
      <c r="CC15" s="434"/>
      <c r="CD15" s="434"/>
      <c r="CE15" s="434"/>
      <c r="CF15" s="434"/>
      <c r="CG15" s="434"/>
      <c r="CH15" s="434"/>
      <c r="CI15" s="434"/>
      <c r="CJ15" s="434"/>
      <c r="CK15" s="434"/>
      <c r="CL15" s="434"/>
      <c r="CM15" s="434"/>
      <c r="CN15" s="434"/>
      <c r="CO15" s="434"/>
      <c r="CP15" s="434"/>
      <c r="CQ15" s="434"/>
      <c r="CR15" s="434"/>
      <c r="CS15" s="434"/>
      <c r="CT15" s="434"/>
      <c r="CU15" s="434"/>
      <c r="CV15" s="434"/>
      <c r="CW15" s="434"/>
      <c r="CX15" s="434"/>
      <c r="CY15" s="434"/>
      <c r="CZ15" s="434"/>
      <c r="DA15" s="434"/>
      <c r="DB15" s="434"/>
      <c r="DC15" s="434"/>
      <c r="DD15" s="434"/>
      <c r="DE15" s="434"/>
      <c r="DF15" s="434"/>
      <c r="DG15" s="434"/>
      <c r="DH15" s="434"/>
      <c r="DI15" s="434"/>
      <c r="DJ15" s="434"/>
      <c r="DK15" s="434"/>
      <c r="DL15" s="434"/>
      <c r="DM15" s="434"/>
      <c r="DN15" s="434"/>
      <c r="DO15" s="434"/>
      <c r="DP15" s="434"/>
      <c r="DQ15" s="434"/>
      <c r="DR15" s="434"/>
      <c r="DS15" s="434"/>
      <c r="DT15" s="434"/>
      <c r="DU15" s="434"/>
      <c r="DV15" s="434"/>
      <c r="DW15" s="434"/>
      <c r="DX15" s="434"/>
      <c r="DY15" s="434"/>
      <c r="DZ15" s="434"/>
      <c r="EA15" s="434"/>
      <c r="EB15" s="434"/>
      <c r="EC15" s="434"/>
      <c r="ED15" s="434"/>
      <c r="EE15" s="434"/>
      <c r="EF15" s="434"/>
      <c r="EG15" s="434"/>
      <c r="EH15" s="434"/>
      <c r="EI15" s="434"/>
      <c r="EJ15" s="434"/>
      <c r="EK15" s="434"/>
      <c r="EL15" s="434"/>
      <c r="EM15" s="434"/>
      <c r="EN15" s="434"/>
      <c r="EO15" s="434"/>
      <c r="EP15" s="434"/>
      <c r="EQ15" s="434"/>
      <c r="ER15" s="434"/>
      <c r="ES15" s="434"/>
      <c r="ET15" s="434"/>
      <c r="EU15" s="434"/>
      <c r="EV15" s="434"/>
      <c r="EW15" s="434"/>
      <c r="EX15" s="434"/>
      <c r="EY15" s="434"/>
      <c r="EZ15" s="434"/>
      <c r="FA15" s="434"/>
      <c r="FB15" s="434"/>
      <c r="FC15" s="434"/>
      <c r="FD15" s="434"/>
      <c r="FE15" s="434"/>
      <c r="FF15" s="434"/>
      <c r="FG15" s="434"/>
      <c r="FH15" s="434"/>
      <c r="FI15" s="434"/>
      <c r="FJ15" s="434"/>
      <c r="FK15" s="434"/>
      <c r="FL15" s="434"/>
      <c r="FM15" s="434"/>
      <c r="FN15" s="434"/>
      <c r="FO15" s="434"/>
      <c r="FP15" s="434"/>
      <c r="FQ15" s="434"/>
      <c r="FR15" s="434"/>
      <c r="FS15" s="434"/>
      <c r="FT15" s="434"/>
      <c r="FU15" s="434"/>
      <c r="FV15" s="434"/>
      <c r="FW15" s="434"/>
      <c r="FX15" s="434"/>
      <c r="FY15" s="434"/>
      <c r="FZ15" s="434"/>
      <c r="GA15" s="434"/>
      <c r="GB15" s="434"/>
      <c r="GC15" s="434"/>
      <c r="GD15" s="434"/>
      <c r="GE15" s="434"/>
      <c r="GF15" s="434"/>
      <c r="GG15" s="434"/>
      <c r="GH15" s="434"/>
      <c r="GI15" s="434"/>
      <c r="GJ15" s="434"/>
      <c r="GK15" s="434"/>
      <c r="GL15" s="434"/>
      <c r="GM15" s="434"/>
      <c r="GN15" s="434"/>
      <c r="GO15" s="434"/>
      <c r="GP15" s="434"/>
      <c r="GQ15" s="434"/>
      <c r="GR15" s="434"/>
      <c r="GS15" s="434"/>
      <c r="GT15" s="434"/>
      <c r="GU15" s="434"/>
      <c r="GV15" s="434"/>
      <c r="GW15" s="434"/>
      <c r="GX15" s="434"/>
      <c r="GY15" s="434"/>
      <c r="GZ15" s="434"/>
      <c r="HA15" s="434"/>
      <c r="HB15" s="434"/>
      <c r="HC15" s="434"/>
      <c r="HD15" s="434"/>
      <c r="HE15" s="434"/>
      <c r="HF15" s="434"/>
      <c r="HG15" s="434"/>
      <c r="HH15" s="434"/>
      <c r="HI15" s="434"/>
      <c r="HJ15" s="434"/>
      <c r="HK15" s="434"/>
      <c r="HL15" s="434"/>
      <c r="HM15" s="434"/>
      <c r="HN15" s="434"/>
      <c r="HO15" s="434"/>
      <c r="HP15" s="434"/>
      <c r="HQ15" s="434"/>
      <c r="HR15" s="434"/>
      <c r="HS15" s="434"/>
      <c r="HT15" s="434"/>
      <c r="HU15" s="434"/>
      <c r="HV15" s="434"/>
      <c r="HW15" s="434"/>
      <c r="HX15" s="434"/>
      <c r="HY15" s="434"/>
      <c r="HZ15" s="434"/>
      <c r="IA15" s="434"/>
      <c r="IB15" s="434"/>
      <c r="IC15" s="434"/>
      <c r="ID15" s="434"/>
      <c r="IE15" s="434"/>
      <c r="IF15" s="434"/>
      <c r="IG15" s="434"/>
      <c r="IH15" s="434"/>
      <c r="II15" s="434"/>
      <c r="IJ15" s="434"/>
      <c r="IK15" s="434"/>
      <c r="IL15" s="434"/>
      <c r="IM15" s="434"/>
      <c r="IN15" s="434"/>
      <c r="IO15" s="434"/>
      <c r="IP15" s="434"/>
      <c r="IQ15" s="434"/>
      <c r="IR15" s="434"/>
      <c r="IS15" s="434"/>
      <c r="IT15" s="434"/>
      <c r="IU15" s="434"/>
      <c r="IV15" s="434"/>
      <c r="IW15" s="434"/>
      <c r="IX15" s="434"/>
    </row>
    <row r="16" spans="1:258" s="435" customFormat="1" ht="18.75" customHeight="1">
      <c r="A16" s="425" t="s">
        <v>424</v>
      </c>
      <c r="B16" s="425">
        <f t="shared" ca="1" si="2"/>
        <v>4</v>
      </c>
      <c r="C16" s="763"/>
      <c r="D16" s="430" t="s">
        <v>1538</v>
      </c>
      <c r="E16" s="56" t="s">
        <v>1552</v>
      </c>
      <c r="F16" s="62" t="s">
        <v>1574</v>
      </c>
      <c r="G16" s="56" t="s">
        <v>39</v>
      </c>
      <c r="H16" s="56" t="s">
        <v>1575</v>
      </c>
      <c r="I16" s="56" t="s">
        <v>1575</v>
      </c>
      <c r="J16" s="56" t="s">
        <v>1576</v>
      </c>
      <c r="K16" s="431">
        <v>187</v>
      </c>
      <c r="L16" s="56" t="s">
        <v>1544</v>
      </c>
      <c r="M16" s="56">
        <v>34.6</v>
      </c>
      <c r="N16" s="56">
        <v>27</v>
      </c>
      <c r="O16" s="56">
        <v>39</v>
      </c>
      <c r="P16" s="56">
        <v>28.8</v>
      </c>
      <c r="Q16" s="432">
        <f t="shared" si="0"/>
        <v>0.11282051282051278</v>
      </c>
      <c r="R16" s="432">
        <f t="shared" si="0"/>
        <v>6.2500000000000028E-2</v>
      </c>
      <c r="S16" s="56">
        <v>55.1</v>
      </c>
      <c r="T16" s="56"/>
      <c r="U16" s="56"/>
      <c r="V16" s="56"/>
      <c r="W16" s="56">
        <f t="shared" si="1"/>
        <v>-1.8000000000000007</v>
      </c>
      <c r="X16" s="433"/>
      <c r="Y16" s="56"/>
      <c r="Z16" s="56"/>
      <c r="AA16" s="56"/>
      <c r="AB16" s="56"/>
      <c r="AC16" s="56"/>
      <c r="AD16" s="434"/>
      <c r="AE16" s="434"/>
      <c r="AF16" s="434"/>
      <c r="AG16" s="434"/>
      <c r="AH16" s="434"/>
      <c r="AI16" s="434"/>
      <c r="AJ16" s="434"/>
      <c r="AK16" s="434"/>
      <c r="AL16" s="434"/>
      <c r="AM16" s="434"/>
      <c r="AN16" s="434"/>
      <c r="AO16" s="434"/>
      <c r="AP16" s="434"/>
      <c r="AQ16" s="434"/>
      <c r="AR16" s="434"/>
      <c r="AS16" s="434"/>
      <c r="AT16" s="434"/>
      <c r="AU16" s="434"/>
      <c r="AV16" s="434"/>
      <c r="AW16" s="434"/>
      <c r="AX16" s="434"/>
      <c r="AY16" s="434"/>
      <c r="AZ16" s="434"/>
      <c r="BA16" s="434"/>
      <c r="BB16" s="434"/>
      <c r="BC16" s="434"/>
      <c r="BD16" s="434"/>
      <c r="BE16" s="434"/>
      <c r="BF16" s="434"/>
      <c r="BG16" s="434"/>
      <c r="BH16" s="434"/>
      <c r="BI16" s="434"/>
      <c r="BJ16" s="434"/>
      <c r="BK16" s="434"/>
      <c r="BL16" s="434"/>
      <c r="BM16" s="434"/>
      <c r="BN16" s="434"/>
      <c r="BO16" s="434"/>
      <c r="BP16" s="434"/>
      <c r="BQ16" s="434"/>
      <c r="BR16" s="434"/>
      <c r="BS16" s="434"/>
      <c r="BT16" s="434"/>
      <c r="BU16" s="434"/>
      <c r="BV16" s="434"/>
      <c r="BW16" s="434"/>
      <c r="BX16" s="434"/>
      <c r="BY16" s="434"/>
      <c r="BZ16" s="434"/>
      <c r="CA16" s="434"/>
      <c r="CB16" s="434"/>
      <c r="CC16" s="434"/>
      <c r="CD16" s="434"/>
      <c r="CE16" s="434"/>
      <c r="CF16" s="434"/>
      <c r="CG16" s="434"/>
      <c r="CH16" s="434"/>
      <c r="CI16" s="434"/>
      <c r="CJ16" s="434"/>
      <c r="CK16" s="434"/>
      <c r="CL16" s="434"/>
      <c r="CM16" s="434"/>
      <c r="CN16" s="434"/>
      <c r="CO16" s="434"/>
      <c r="CP16" s="434"/>
      <c r="CQ16" s="434"/>
      <c r="CR16" s="434"/>
      <c r="CS16" s="434"/>
      <c r="CT16" s="434"/>
      <c r="CU16" s="434"/>
      <c r="CV16" s="434"/>
      <c r="CW16" s="434"/>
      <c r="CX16" s="434"/>
      <c r="CY16" s="434"/>
      <c r="CZ16" s="434"/>
      <c r="DA16" s="434"/>
      <c r="DB16" s="434"/>
      <c r="DC16" s="434"/>
      <c r="DD16" s="434"/>
      <c r="DE16" s="434"/>
      <c r="DF16" s="434"/>
      <c r="DG16" s="434"/>
      <c r="DH16" s="434"/>
      <c r="DI16" s="434"/>
      <c r="DJ16" s="434"/>
      <c r="DK16" s="434"/>
      <c r="DL16" s="434"/>
      <c r="DM16" s="434"/>
      <c r="DN16" s="434"/>
      <c r="DO16" s="434"/>
      <c r="DP16" s="434"/>
      <c r="DQ16" s="434"/>
      <c r="DR16" s="434"/>
      <c r="DS16" s="434"/>
      <c r="DT16" s="434"/>
      <c r="DU16" s="434"/>
      <c r="DV16" s="434"/>
      <c r="DW16" s="434"/>
      <c r="DX16" s="434"/>
      <c r="DY16" s="434"/>
      <c r="DZ16" s="434"/>
      <c r="EA16" s="434"/>
      <c r="EB16" s="434"/>
      <c r="EC16" s="434"/>
      <c r="ED16" s="434"/>
      <c r="EE16" s="434"/>
      <c r="EF16" s="434"/>
      <c r="EG16" s="434"/>
      <c r="EH16" s="434"/>
      <c r="EI16" s="434"/>
      <c r="EJ16" s="434"/>
      <c r="EK16" s="434"/>
      <c r="EL16" s="434"/>
      <c r="EM16" s="434"/>
      <c r="EN16" s="434"/>
      <c r="EO16" s="434"/>
      <c r="EP16" s="434"/>
      <c r="EQ16" s="434"/>
      <c r="ER16" s="434"/>
      <c r="ES16" s="434"/>
      <c r="ET16" s="434"/>
      <c r="EU16" s="434"/>
      <c r="EV16" s="434"/>
      <c r="EW16" s="434"/>
      <c r="EX16" s="434"/>
      <c r="EY16" s="434"/>
      <c r="EZ16" s="434"/>
      <c r="FA16" s="434"/>
      <c r="FB16" s="434"/>
      <c r="FC16" s="434"/>
      <c r="FD16" s="434"/>
      <c r="FE16" s="434"/>
      <c r="FF16" s="434"/>
      <c r="FG16" s="434"/>
      <c r="FH16" s="434"/>
      <c r="FI16" s="434"/>
      <c r="FJ16" s="434"/>
      <c r="FK16" s="434"/>
      <c r="FL16" s="434"/>
      <c r="FM16" s="434"/>
      <c r="FN16" s="434"/>
      <c r="FO16" s="434"/>
      <c r="FP16" s="434"/>
      <c r="FQ16" s="434"/>
      <c r="FR16" s="434"/>
      <c r="FS16" s="434"/>
      <c r="FT16" s="434"/>
      <c r="FU16" s="434"/>
      <c r="FV16" s="434"/>
      <c r="FW16" s="434"/>
      <c r="FX16" s="434"/>
      <c r="FY16" s="434"/>
      <c r="FZ16" s="434"/>
      <c r="GA16" s="434"/>
      <c r="GB16" s="434"/>
      <c r="GC16" s="434"/>
      <c r="GD16" s="434"/>
      <c r="GE16" s="434"/>
      <c r="GF16" s="434"/>
      <c r="GG16" s="434"/>
      <c r="GH16" s="434"/>
      <c r="GI16" s="434"/>
      <c r="GJ16" s="434"/>
      <c r="GK16" s="434"/>
      <c r="GL16" s="434"/>
      <c r="GM16" s="434"/>
      <c r="GN16" s="434"/>
      <c r="GO16" s="434"/>
      <c r="GP16" s="434"/>
      <c r="GQ16" s="434"/>
      <c r="GR16" s="434"/>
      <c r="GS16" s="434"/>
      <c r="GT16" s="434"/>
      <c r="GU16" s="434"/>
      <c r="GV16" s="434"/>
      <c r="GW16" s="434"/>
      <c r="GX16" s="434"/>
      <c r="GY16" s="434"/>
      <c r="GZ16" s="434"/>
      <c r="HA16" s="434"/>
      <c r="HB16" s="434"/>
      <c r="HC16" s="434"/>
      <c r="HD16" s="434"/>
      <c r="HE16" s="434"/>
      <c r="HF16" s="434"/>
      <c r="HG16" s="434"/>
      <c r="HH16" s="434"/>
      <c r="HI16" s="434"/>
      <c r="HJ16" s="434"/>
      <c r="HK16" s="434"/>
      <c r="HL16" s="434"/>
      <c r="HM16" s="434"/>
      <c r="HN16" s="434"/>
      <c r="HO16" s="434"/>
      <c r="HP16" s="434"/>
      <c r="HQ16" s="434"/>
      <c r="HR16" s="434"/>
      <c r="HS16" s="434"/>
      <c r="HT16" s="434"/>
      <c r="HU16" s="434"/>
      <c r="HV16" s="434"/>
      <c r="HW16" s="434"/>
      <c r="HX16" s="434"/>
      <c r="HY16" s="434"/>
      <c r="HZ16" s="434"/>
      <c r="IA16" s="434"/>
      <c r="IB16" s="434"/>
      <c r="IC16" s="434"/>
      <c r="ID16" s="434"/>
      <c r="IE16" s="434"/>
      <c r="IF16" s="434"/>
      <c r="IG16" s="434"/>
      <c r="IH16" s="434"/>
      <c r="II16" s="434"/>
      <c r="IJ16" s="434"/>
      <c r="IK16" s="434"/>
      <c r="IL16" s="434"/>
      <c r="IM16" s="434"/>
      <c r="IN16" s="434"/>
      <c r="IO16" s="434"/>
      <c r="IP16" s="434"/>
      <c r="IQ16" s="434"/>
      <c r="IR16" s="434"/>
      <c r="IS16" s="434"/>
      <c r="IT16" s="434"/>
      <c r="IU16" s="434"/>
      <c r="IV16" s="434"/>
      <c r="IW16" s="434"/>
      <c r="IX16" s="434"/>
    </row>
    <row r="17" spans="1:258" s="435" customFormat="1" ht="18.75" customHeight="1">
      <c r="A17" s="425" t="s">
        <v>424</v>
      </c>
      <c r="B17" s="425">
        <f t="shared" ca="1" si="2"/>
        <v>5</v>
      </c>
      <c r="C17" s="763"/>
      <c r="D17" s="430" t="s">
        <v>1538</v>
      </c>
      <c r="E17" s="56" t="s">
        <v>1577</v>
      </c>
      <c r="F17" s="62" t="s">
        <v>1578</v>
      </c>
      <c r="G17" s="56" t="s">
        <v>39</v>
      </c>
      <c r="H17" s="56" t="s">
        <v>1579</v>
      </c>
      <c r="I17" s="56" t="s">
        <v>1579</v>
      </c>
      <c r="J17" s="56"/>
      <c r="K17" s="431">
        <v>0</v>
      </c>
      <c r="L17" s="56" t="s">
        <v>1544</v>
      </c>
      <c r="M17" s="56">
        <v>209.7</v>
      </c>
      <c r="N17" s="56">
        <v>185</v>
      </c>
      <c r="O17" s="56">
        <v>399</v>
      </c>
      <c r="P17" s="56">
        <v>199</v>
      </c>
      <c r="Q17" s="432">
        <f t="shared" si="0"/>
        <v>0.47443609022556393</v>
      </c>
      <c r="R17" s="432">
        <f t="shared" si="0"/>
        <v>7.0351758793969849E-2</v>
      </c>
      <c r="S17" s="56">
        <v>399</v>
      </c>
      <c r="T17" s="56"/>
      <c r="U17" s="56"/>
      <c r="V17" s="56"/>
      <c r="W17" s="56">
        <f t="shared" si="1"/>
        <v>-14</v>
      </c>
      <c r="X17" s="433"/>
      <c r="Y17" s="56"/>
      <c r="Z17" s="56"/>
      <c r="AA17" s="56"/>
      <c r="AB17" s="56"/>
      <c r="AC17" s="56"/>
      <c r="AD17" s="434"/>
      <c r="AE17" s="434"/>
      <c r="AF17" s="434"/>
      <c r="AG17" s="434"/>
      <c r="AH17" s="434"/>
      <c r="AI17" s="434"/>
      <c r="AJ17" s="434"/>
      <c r="AK17" s="434"/>
      <c r="AL17" s="434"/>
      <c r="AM17" s="434"/>
      <c r="AN17" s="434"/>
      <c r="AO17" s="434"/>
      <c r="AP17" s="434"/>
      <c r="AQ17" s="434"/>
      <c r="AR17" s="434"/>
      <c r="AS17" s="434"/>
      <c r="AT17" s="434"/>
      <c r="AU17" s="434"/>
      <c r="AV17" s="434"/>
      <c r="AW17" s="434"/>
      <c r="AX17" s="434"/>
      <c r="AY17" s="434"/>
      <c r="AZ17" s="434"/>
      <c r="BA17" s="434"/>
      <c r="BB17" s="434"/>
      <c r="BC17" s="434"/>
      <c r="BD17" s="434"/>
      <c r="BE17" s="434"/>
      <c r="BF17" s="434"/>
      <c r="BG17" s="434"/>
      <c r="BH17" s="434"/>
      <c r="BI17" s="434"/>
      <c r="BJ17" s="434"/>
      <c r="BK17" s="434"/>
      <c r="BL17" s="434"/>
      <c r="BM17" s="434"/>
      <c r="BN17" s="434"/>
      <c r="BO17" s="434"/>
      <c r="BP17" s="434"/>
      <c r="BQ17" s="434"/>
      <c r="BR17" s="434"/>
      <c r="BS17" s="434"/>
      <c r="BT17" s="434"/>
      <c r="BU17" s="434"/>
      <c r="BV17" s="434"/>
      <c r="BW17" s="434"/>
      <c r="BX17" s="434"/>
      <c r="BY17" s="434"/>
      <c r="BZ17" s="434"/>
      <c r="CA17" s="434"/>
      <c r="CB17" s="434"/>
      <c r="CC17" s="434"/>
      <c r="CD17" s="434"/>
      <c r="CE17" s="434"/>
      <c r="CF17" s="434"/>
      <c r="CG17" s="434"/>
      <c r="CH17" s="434"/>
      <c r="CI17" s="434"/>
      <c r="CJ17" s="434"/>
      <c r="CK17" s="434"/>
      <c r="CL17" s="434"/>
      <c r="CM17" s="434"/>
      <c r="CN17" s="434"/>
      <c r="CO17" s="434"/>
      <c r="CP17" s="434"/>
      <c r="CQ17" s="434"/>
      <c r="CR17" s="434"/>
      <c r="CS17" s="434"/>
      <c r="CT17" s="434"/>
      <c r="CU17" s="434"/>
      <c r="CV17" s="434"/>
      <c r="CW17" s="434"/>
      <c r="CX17" s="434"/>
      <c r="CY17" s="434"/>
      <c r="CZ17" s="434"/>
      <c r="DA17" s="434"/>
      <c r="DB17" s="434"/>
      <c r="DC17" s="434"/>
      <c r="DD17" s="434"/>
      <c r="DE17" s="434"/>
      <c r="DF17" s="434"/>
      <c r="DG17" s="434"/>
      <c r="DH17" s="434"/>
      <c r="DI17" s="434"/>
      <c r="DJ17" s="434"/>
      <c r="DK17" s="434"/>
      <c r="DL17" s="434"/>
      <c r="DM17" s="434"/>
      <c r="DN17" s="434"/>
      <c r="DO17" s="434"/>
      <c r="DP17" s="434"/>
      <c r="DQ17" s="434"/>
      <c r="DR17" s="434"/>
      <c r="DS17" s="434"/>
      <c r="DT17" s="434"/>
      <c r="DU17" s="434"/>
      <c r="DV17" s="434"/>
      <c r="DW17" s="434"/>
      <c r="DX17" s="434"/>
      <c r="DY17" s="434"/>
      <c r="DZ17" s="434"/>
      <c r="EA17" s="434"/>
      <c r="EB17" s="434"/>
      <c r="EC17" s="434"/>
      <c r="ED17" s="434"/>
      <c r="EE17" s="434"/>
      <c r="EF17" s="434"/>
      <c r="EG17" s="434"/>
      <c r="EH17" s="434"/>
      <c r="EI17" s="434"/>
      <c r="EJ17" s="434"/>
      <c r="EK17" s="434"/>
      <c r="EL17" s="434"/>
      <c r="EM17" s="434"/>
      <c r="EN17" s="434"/>
      <c r="EO17" s="434"/>
      <c r="EP17" s="434"/>
      <c r="EQ17" s="434"/>
      <c r="ER17" s="434"/>
      <c r="ES17" s="434"/>
      <c r="ET17" s="434"/>
      <c r="EU17" s="434"/>
      <c r="EV17" s="434"/>
      <c r="EW17" s="434"/>
      <c r="EX17" s="434"/>
      <c r="EY17" s="434"/>
      <c r="EZ17" s="434"/>
      <c r="FA17" s="434"/>
      <c r="FB17" s="434"/>
      <c r="FC17" s="434"/>
      <c r="FD17" s="434"/>
      <c r="FE17" s="434"/>
      <c r="FF17" s="434"/>
      <c r="FG17" s="434"/>
      <c r="FH17" s="434"/>
      <c r="FI17" s="434"/>
      <c r="FJ17" s="434"/>
      <c r="FK17" s="434"/>
      <c r="FL17" s="434"/>
      <c r="FM17" s="434"/>
      <c r="FN17" s="434"/>
      <c r="FO17" s="434"/>
      <c r="FP17" s="434"/>
      <c r="FQ17" s="434"/>
      <c r="FR17" s="434"/>
      <c r="FS17" s="434"/>
      <c r="FT17" s="434"/>
      <c r="FU17" s="434"/>
      <c r="FV17" s="434"/>
      <c r="FW17" s="434"/>
      <c r="FX17" s="434"/>
      <c r="FY17" s="434"/>
      <c r="FZ17" s="434"/>
      <c r="GA17" s="434"/>
      <c r="GB17" s="434"/>
      <c r="GC17" s="434"/>
      <c r="GD17" s="434"/>
      <c r="GE17" s="434"/>
      <c r="GF17" s="434"/>
      <c r="GG17" s="434"/>
      <c r="GH17" s="434"/>
      <c r="GI17" s="434"/>
      <c r="GJ17" s="434"/>
      <c r="GK17" s="434"/>
      <c r="GL17" s="434"/>
      <c r="GM17" s="434"/>
      <c r="GN17" s="434"/>
      <c r="GO17" s="434"/>
      <c r="GP17" s="434"/>
      <c r="GQ17" s="434"/>
      <c r="GR17" s="434"/>
      <c r="GS17" s="434"/>
      <c r="GT17" s="434"/>
      <c r="GU17" s="434"/>
      <c r="GV17" s="434"/>
      <c r="GW17" s="434"/>
      <c r="GX17" s="434"/>
      <c r="GY17" s="434"/>
      <c r="GZ17" s="434"/>
      <c r="HA17" s="434"/>
      <c r="HB17" s="434"/>
      <c r="HC17" s="434"/>
      <c r="HD17" s="434"/>
      <c r="HE17" s="434"/>
      <c r="HF17" s="434"/>
      <c r="HG17" s="434"/>
      <c r="HH17" s="434"/>
      <c r="HI17" s="434"/>
      <c r="HJ17" s="434"/>
      <c r="HK17" s="434"/>
      <c r="HL17" s="434"/>
      <c r="HM17" s="434"/>
      <c r="HN17" s="434"/>
      <c r="HO17" s="434"/>
      <c r="HP17" s="434"/>
      <c r="HQ17" s="434"/>
      <c r="HR17" s="434"/>
      <c r="HS17" s="434"/>
      <c r="HT17" s="434"/>
      <c r="HU17" s="434"/>
      <c r="HV17" s="434"/>
      <c r="HW17" s="434"/>
      <c r="HX17" s="434"/>
      <c r="HY17" s="434"/>
      <c r="HZ17" s="434"/>
      <c r="IA17" s="434"/>
      <c r="IB17" s="434"/>
      <c r="IC17" s="434"/>
      <c r="ID17" s="434"/>
      <c r="IE17" s="434"/>
      <c r="IF17" s="434"/>
      <c r="IG17" s="434"/>
      <c r="IH17" s="434"/>
      <c r="II17" s="434"/>
      <c r="IJ17" s="434"/>
      <c r="IK17" s="434"/>
      <c r="IL17" s="434"/>
      <c r="IM17" s="434"/>
      <c r="IN17" s="434"/>
      <c r="IO17" s="434"/>
      <c r="IP17" s="434"/>
      <c r="IQ17" s="434"/>
      <c r="IR17" s="434"/>
      <c r="IS17" s="434"/>
      <c r="IT17" s="434"/>
      <c r="IU17" s="434"/>
      <c r="IV17" s="434"/>
      <c r="IW17" s="434"/>
      <c r="IX17" s="434"/>
    </row>
    <row r="18" spans="1:258" s="439" customFormat="1" ht="18" customHeight="1">
      <c r="A18" s="428" t="s">
        <v>472</v>
      </c>
      <c r="B18" s="428">
        <v>7</v>
      </c>
      <c r="C18" s="763"/>
      <c r="D18" s="430" t="s">
        <v>1538</v>
      </c>
      <c r="E18" s="436" t="s">
        <v>1580</v>
      </c>
      <c r="F18" s="436" t="s">
        <v>1581</v>
      </c>
      <c r="G18" s="56" t="s">
        <v>39</v>
      </c>
      <c r="H18" s="436" t="s">
        <v>1582</v>
      </c>
      <c r="I18" s="436" t="s">
        <v>1582</v>
      </c>
      <c r="J18" s="436" t="s">
        <v>1583</v>
      </c>
      <c r="K18" s="431">
        <v>236</v>
      </c>
      <c r="L18" s="56"/>
      <c r="M18" s="436">
        <v>33</v>
      </c>
      <c r="N18" s="436">
        <v>33</v>
      </c>
      <c r="O18" s="436">
        <v>48</v>
      </c>
      <c r="P18" s="436">
        <v>24.8</v>
      </c>
      <c r="Q18" s="437">
        <f t="shared" si="0"/>
        <v>0.3125</v>
      </c>
      <c r="R18" s="437">
        <f t="shared" si="0"/>
        <v>-0.33064516129032256</v>
      </c>
      <c r="S18" s="436">
        <v>49</v>
      </c>
      <c r="T18" s="436"/>
      <c r="U18" s="436"/>
      <c r="V18" s="438">
        <f>P18-N18</f>
        <v>-8.1999999999999993</v>
      </c>
      <c r="W18" s="56">
        <f t="shared" si="1"/>
        <v>8.1999999999999993</v>
      </c>
      <c r="X18" s="436"/>
      <c r="Y18" s="436"/>
      <c r="Z18" s="436"/>
      <c r="AA18" s="436"/>
      <c r="AB18" s="436"/>
      <c r="AC18" s="429"/>
    </row>
    <row r="19" spans="1:258" s="439" customFormat="1" ht="18" customHeight="1">
      <c r="A19" s="107" t="s">
        <v>472</v>
      </c>
      <c r="B19" s="107">
        <v>8</v>
      </c>
      <c r="C19" s="763"/>
      <c r="D19" s="430" t="s">
        <v>1538</v>
      </c>
      <c r="E19" s="429" t="s">
        <v>1584</v>
      </c>
      <c r="F19" s="429" t="s">
        <v>1585</v>
      </c>
      <c r="G19" s="56" t="s">
        <v>39</v>
      </c>
      <c r="H19" s="429" t="s">
        <v>1586</v>
      </c>
      <c r="I19" s="429" t="s">
        <v>1586</v>
      </c>
      <c r="J19" s="429" t="s">
        <v>1587</v>
      </c>
      <c r="K19" s="431" t="s">
        <v>1588</v>
      </c>
      <c r="L19" s="56"/>
      <c r="M19" s="429">
        <v>34.880000000000003</v>
      </c>
      <c r="N19" s="429">
        <v>34.880000000000003</v>
      </c>
      <c r="O19" s="429">
        <v>98</v>
      </c>
      <c r="P19" s="429">
        <v>58</v>
      </c>
      <c r="Q19" s="437">
        <f t="shared" si="0"/>
        <v>0.64408163265306118</v>
      </c>
      <c r="R19" s="437">
        <f t="shared" si="0"/>
        <v>0.39862068965517239</v>
      </c>
      <c r="S19" s="429">
        <v>108</v>
      </c>
      <c r="T19" s="429"/>
      <c r="U19" s="429"/>
      <c r="V19" s="436"/>
      <c r="W19" s="56">
        <f t="shared" si="1"/>
        <v>-23.119999999999997</v>
      </c>
      <c r="X19" s="429"/>
      <c r="Y19" s="429"/>
      <c r="Z19" s="429"/>
      <c r="AA19" s="429"/>
      <c r="AB19" s="429"/>
      <c r="AC19" s="429"/>
    </row>
    <row r="20" spans="1:258" s="442" customFormat="1" ht="18" customHeight="1">
      <c r="A20" s="107" t="s">
        <v>472</v>
      </c>
      <c r="B20" s="107">
        <v>9</v>
      </c>
      <c r="C20" s="763"/>
      <c r="D20" s="430" t="s">
        <v>1538</v>
      </c>
      <c r="E20" s="440" t="s">
        <v>1589</v>
      </c>
      <c r="F20" s="440" t="s">
        <v>1590</v>
      </c>
      <c r="G20" s="56" t="s">
        <v>39</v>
      </c>
      <c r="H20" s="440" t="s">
        <v>1591</v>
      </c>
      <c r="I20" s="440" t="s">
        <v>1591</v>
      </c>
      <c r="J20" s="440" t="s">
        <v>1592</v>
      </c>
      <c r="K20" s="431" t="s">
        <v>1593</v>
      </c>
      <c r="L20" s="56"/>
      <c r="M20" s="440">
        <v>58</v>
      </c>
      <c r="N20" s="440">
        <v>49</v>
      </c>
      <c r="O20" s="440">
        <v>65</v>
      </c>
      <c r="P20" s="440">
        <v>29.9</v>
      </c>
      <c r="Q20" s="441">
        <f t="shared" si="0"/>
        <v>0.1076923076923077</v>
      </c>
      <c r="R20" s="441">
        <f t="shared" si="0"/>
        <v>-0.63879598662207371</v>
      </c>
      <c r="S20" s="440">
        <v>59.9</v>
      </c>
      <c r="T20" s="440"/>
      <c r="U20" s="440"/>
      <c r="V20" s="438">
        <f>P20-N20</f>
        <v>-19.100000000000001</v>
      </c>
      <c r="W20" s="56">
        <f t="shared" si="1"/>
        <v>19.100000000000001</v>
      </c>
      <c r="X20" s="440"/>
      <c r="Y20" s="440"/>
      <c r="Z20" s="440"/>
      <c r="AA20" s="440"/>
      <c r="AB20" s="440"/>
      <c r="AC20" s="440"/>
    </row>
    <row r="21" spans="1:258" s="442" customFormat="1" ht="18" customHeight="1">
      <c r="A21" s="107" t="s">
        <v>472</v>
      </c>
      <c r="B21" s="669">
        <v>10</v>
      </c>
      <c r="C21" s="763"/>
      <c r="D21" s="430" t="s">
        <v>1538</v>
      </c>
      <c r="E21" s="440" t="s">
        <v>1589</v>
      </c>
      <c r="F21" s="440" t="s">
        <v>1594</v>
      </c>
      <c r="G21" s="56" t="s">
        <v>39</v>
      </c>
      <c r="H21" s="630" t="s">
        <v>1595</v>
      </c>
      <c r="I21" s="440" t="s">
        <v>1596</v>
      </c>
      <c r="J21" s="440"/>
      <c r="K21" s="431" t="s">
        <v>1597</v>
      </c>
      <c r="L21" s="56"/>
      <c r="M21" s="440">
        <v>79</v>
      </c>
      <c r="N21" s="440">
        <v>69</v>
      </c>
      <c r="O21" s="440">
        <v>99</v>
      </c>
      <c r="P21" s="440">
        <v>69</v>
      </c>
      <c r="Q21" s="441">
        <f t="shared" si="0"/>
        <v>0.20202020202020202</v>
      </c>
      <c r="R21" s="441">
        <f t="shared" si="0"/>
        <v>0</v>
      </c>
      <c r="S21" s="440">
        <v>149</v>
      </c>
      <c r="T21" s="440"/>
      <c r="U21" s="440"/>
      <c r="V21" s="440"/>
      <c r="W21" s="56">
        <f t="shared" si="1"/>
        <v>0</v>
      </c>
      <c r="X21" s="440"/>
      <c r="Y21" s="440"/>
      <c r="Z21" s="440"/>
      <c r="AA21" s="440"/>
      <c r="AB21" s="440"/>
      <c r="AC21" s="440"/>
    </row>
    <row r="22" spans="1:258" s="442" customFormat="1" ht="18" customHeight="1">
      <c r="A22" s="107" t="s">
        <v>472</v>
      </c>
      <c r="B22" s="671"/>
      <c r="C22" s="763"/>
      <c r="D22" s="430" t="s">
        <v>1538</v>
      </c>
      <c r="E22" s="440" t="s">
        <v>1589</v>
      </c>
      <c r="F22" s="440" t="s">
        <v>1598</v>
      </c>
      <c r="G22" s="56" t="s">
        <v>39</v>
      </c>
      <c r="H22" s="631"/>
      <c r="I22" s="440" t="s">
        <v>1599</v>
      </c>
      <c r="J22" s="440"/>
      <c r="K22" s="431" t="s">
        <v>1600</v>
      </c>
      <c r="L22" s="56"/>
      <c r="M22" s="440">
        <v>79</v>
      </c>
      <c r="N22" s="440">
        <v>69</v>
      </c>
      <c r="O22" s="440">
        <v>99</v>
      </c>
      <c r="P22" s="440">
        <v>69</v>
      </c>
      <c r="Q22" s="441">
        <f t="shared" si="0"/>
        <v>0.20202020202020202</v>
      </c>
      <c r="R22" s="441">
        <f t="shared" si="0"/>
        <v>0</v>
      </c>
      <c r="S22" s="440">
        <v>149</v>
      </c>
      <c r="T22" s="440"/>
      <c r="U22" s="440"/>
      <c r="V22" s="440"/>
      <c r="W22" s="56">
        <f t="shared" si="1"/>
        <v>0</v>
      </c>
      <c r="X22" s="440"/>
      <c r="Y22" s="440"/>
      <c r="Z22" s="440"/>
      <c r="AA22" s="440"/>
      <c r="AB22" s="440"/>
      <c r="AC22" s="440"/>
    </row>
    <row r="23" spans="1:258" s="442" customFormat="1" ht="18" customHeight="1">
      <c r="A23" s="107" t="s">
        <v>472</v>
      </c>
      <c r="B23" s="670"/>
      <c r="C23" s="763"/>
      <c r="D23" s="430" t="s">
        <v>1538</v>
      </c>
      <c r="E23" s="440" t="s">
        <v>1589</v>
      </c>
      <c r="F23" s="440" t="s">
        <v>1601</v>
      </c>
      <c r="G23" s="56" t="s">
        <v>39</v>
      </c>
      <c r="H23" s="632"/>
      <c r="I23" s="440" t="s">
        <v>1602</v>
      </c>
      <c r="J23" s="440"/>
      <c r="K23" s="431" t="s">
        <v>1603</v>
      </c>
      <c r="L23" s="56"/>
      <c r="M23" s="440">
        <v>79</v>
      </c>
      <c r="N23" s="440">
        <v>69</v>
      </c>
      <c r="O23" s="440">
        <v>99</v>
      </c>
      <c r="P23" s="440">
        <v>69</v>
      </c>
      <c r="Q23" s="441">
        <f t="shared" si="0"/>
        <v>0.20202020202020202</v>
      </c>
      <c r="R23" s="441">
        <f t="shared" si="0"/>
        <v>0</v>
      </c>
      <c r="S23" s="440">
        <v>149</v>
      </c>
      <c r="T23" s="440"/>
      <c r="U23" s="440"/>
      <c r="V23" s="440"/>
      <c r="W23" s="56">
        <f t="shared" si="1"/>
        <v>0</v>
      </c>
      <c r="X23" s="440"/>
      <c r="Y23" s="440"/>
      <c r="Z23" s="440"/>
      <c r="AA23" s="440"/>
      <c r="AB23" s="440"/>
      <c r="AC23" s="440"/>
    </row>
    <row r="24" spans="1:258" s="442" customFormat="1" ht="18" customHeight="1">
      <c r="A24" s="107" t="s">
        <v>472</v>
      </c>
      <c r="B24" s="428">
        <v>11</v>
      </c>
      <c r="C24" s="764"/>
      <c r="D24" s="430" t="s">
        <v>1538</v>
      </c>
      <c r="E24" s="440" t="s">
        <v>1604</v>
      </c>
      <c r="F24" s="440" t="s">
        <v>1605</v>
      </c>
      <c r="G24" s="56" t="s">
        <v>39</v>
      </c>
      <c r="H24" s="440"/>
      <c r="I24" s="440" t="s">
        <v>1606</v>
      </c>
      <c r="J24" s="440" t="s">
        <v>1587</v>
      </c>
      <c r="K24" s="431" t="s">
        <v>1607</v>
      </c>
      <c r="L24" s="56"/>
      <c r="M24" s="440">
        <v>34</v>
      </c>
      <c r="N24" s="440">
        <v>34</v>
      </c>
      <c r="O24" s="440">
        <v>98</v>
      </c>
      <c r="P24" s="440">
        <v>39</v>
      </c>
      <c r="Q24" s="441">
        <f t="shared" si="0"/>
        <v>0.65306122448979587</v>
      </c>
      <c r="R24" s="441">
        <f t="shared" si="0"/>
        <v>0.12820512820512819</v>
      </c>
      <c r="S24" s="440">
        <v>79</v>
      </c>
      <c r="T24" s="440"/>
      <c r="U24" s="440"/>
      <c r="V24" s="440"/>
      <c r="W24" s="56">
        <f t="shared" si="1"/>
        <v>-5</v>
      </c>
      <c r="X24" s="440"/>
      <c r="Y24" s="440"/>
      <c r="Z24" s="440"/>
      <c r="AA24" s="440"/>
      <c r="AB24" s="440"/>
      <c r="AC24" s="440"/>
    </row>
  </sheetData>
  <mergeCells count="33">
    <mergeCell ref="B4:B6"/>
    <mergeCell ref="C4:C24"/>
    <mergeCell ref="H4:H6"/>
    <mergeCell ref="B7:B12"/>
    <mergeCell ref="H7:H12"/>
    <mergeCell ref="B14:B15"/>
    <mergeCell ref="H14:H15"/>
    <mergeCell ref="B21:B23"/>
    <mergeCell ref="H21:H23"/>
    <mergeCell ref="O2:P2"/>
    <mergeCell ref="A1:K1"/>
    <mergeCell ref="L1:Z1"/>
    <mergeCell ref="AA1:AC1"/>
    <mergeCell ref="AD1:AD3"/>
    <mergeCell ref="A2:A3"/>
    <mergeCell ref="B2:B3"/>
    <mergeCell ref="C2:C3"/>
    <mergeCell ref="D2:D3"/>
    <mergeCell ref="E2:E3"/>
    <mergeCell ref="F2:F3"/>
    <mergeCell ref="H2:H3"/>
    <mergeCell ref="I2:I3"/>
    <mergeCell ref="J2:J3"/>
    <mergeCell ref="K2:K3"/>
    <mergeCell ref="M2:N2"/>
    <mergeCell ref="AB2:AB3"/>
    <mergeCell ref="AC2:AC3"/>
    <mergeCell ref="Q2:R2"/>
    <mergeCell ref="S2:V2"/>
    <mergeCell ref="X2:X3"/>
    <mergeCell ref="Y2:Y3"/>
    <mergeCell ref="Z2:Z3"/>
    <mergeCell ref="AA2:AA3"/>
  </mergeCells>
  <phoneticPr fontId="1" type="noConversion"/>
  <conditionalFormatting sqref="R4:R19 S18:S20">
    <cfRule type="cellIs" dxfId="5" priority="1" operator="lessThanOrEqual">
      <formula>0</formula>
    </cfRule>
  </conditionalFormatting>
  <pageMargins left="0.7" right="0.7" top="0.75" bottom="0.75" header="0.3" footer="0.3"/>
</worksheet>
</file>

<file path=xl/worksheets/sheet31.xml><?xml version="1.0" encoding="utf-8"?>
<worksheet xmlns="http://schemas.openxmlformats.org/spreadsheetml/2006/main" xmlns:r="http://schemas.openxmlformats.org/officeDocument/2006/relationships">
  <dimension ref="A1:IX30"/>
  <sheetViews>
    <sheetView topLeftCell="K9" workbookViewId="0">
      <selection activeCell="W4" sqref="W4:W30"/>
    </sheetView>
  </sheetViews>
  <sheetFormatPr defaultRowHeight="13.5"/>
  <sheetData>
    <row r="1" spans="1:258" s="44" customFormat="1" ht="17.25">
      <c r="A1" s="608" t="s">
        <v>865</v>
      </c>
      <c r="B1" s="609"/>
      <c r="C1" s="610"/>
      <c r="D1" s="610"/>
      <c r="E1" s="610"/>
      <c r="F1" s="610"/>
      <c r="G1" s="610"/>
      <c r="H1" s="610"/>
      <c r="I1" s="610"/>
      <c r="J1" s="750"/>
      <c r="K1" s="611"/>
      <c r="L1" s="612"/>
      <c r="M1" s="610"/>
      <c r="N1" s="610"/>
      <c r="O1" s="610"/>
      <c r="P1" s="610"/>
      <c r="Q1" s="610"/>
      <c r="R1" s="610"/>
      <c r="S1" s="610"/>
      <c r="T1" s="610"/>
      <c r="U1" s="610"/>
      <c r="V1" s="610"/>
      <c r="W1" s="610"/>
      <c r="X1" s="610"/>
      <c r="Y1" s="610"/>
      <c r="Z1" s="611"/>
      <c r="AA1" s="613" t="s">
        <v>1</v>
      </c>
      <c r="AB1" s="610"/>
      <c r="AC1" s="611"/>
      <c r="AD1" s="614" t="s">
        <v>2</v>
      </c>
    </row>
    <row r="2" spans="1:258" s="44" customFormat="1" ht="24.75" customHeight="1">
      <c r="A2" s="617" t="s">
        <v>3</v>
      </c>
      <c r="B2" s="617" t="s">
        <v>4</v>
      </c>
      <c r="C2" s="751" t="s">
        <v>1608</v>
      </c>
      <c r="D2" s="753" t="s">
        <v>1609</v>
      </c>
      <c r="E2" s="755" t="s">
        <v>1610</v>
      </c>
      <c r="F2" s="604" t="s">
        <v>1611</v>
      </c>
      <c r="G2" s="45" t="s">
        <v>8</v>
      </c>
      <c r="H2" s="617" t="s">
        <v>9</v>
      </c>
      <c r="I2" s="604" t="s">
        <v>10</v>
      </c>
      <c r="J2" s="757" t="s">
        <v>1612</v>
      </c>
      <c r="K2" s="617" t="s">
        <v>868</v>
      </c>
      <c r="L2" s="45" t="s">
        <v>14</v>
      </c>
      <c r="M2" s="605" t="s">
        <v>15</v>
      </c>
      <c r="N2" s="606"/>
      <c r="O2" s="601" t="s">
        <v>386</v>
      </c>
      <c r="P2" s="607"/>
      <c r="Q2" s="601" t="s">
        <v>387</v>
      </c>
      <c r="R2" s="607"/>
      <c r="S2" s="601" t="s">
        <v>871</v>
      </c>
      <c r="T2" s="602"/>
      <c r="U2" s="602"/>
      <c r="V2" s="603"/>
      <c r="W2" s="46" t="s">
        <v>1613</v>
      </c>
      <c r="X2" s="604" t="s">
        <v>20</v>
      </c>
      <c r="Y2" s="604" t="s">
        <v>21</v>
      </c>
      <c r="Z2" s="604" t="s">
        <v>22</v>
      </c>
      <c r="AA2" s="593" t="s">
        <v>23</v>
      </c>
      <c r="AB2" s="593" t="s">
        <v>24</v>
      </c>
      <c r="AC2" s="593" t="s">
        <v>25</v>
      </c>
      <c r="AD2" s="615"/>
    </row>
    <row r="3" spans="1:258" s="44" customFormat="1" ht="24.75" customHeight="1">
      <c r="A3" s="618"/>
      <c r="B3" s="618"/>
      <c r="C3" s="752"/>
      <c r="D3" s="754"/>
      <c r="E3" s="756"/>
      <c r="F3" s="620"/>
      <c r="G3" s="47" t="s">
        <v>390</v>
      </c>
      <c r="H3" s="619"/>
      <c r="I3" s="620"/>
      <c r="J3" s="758"/>
      <c r="K3" s="618"/>
      <c r="L3" s="47" t="s">
        <v>27</v>
      </c>
      <c r="M3" s="48" t="s">
        <v>28</v>
      </c>
      <c r="N3" s="48" t="s">
        <v>1614</v>
      </c>
      <c r="O3" s="49" t="s">
        <v>28</v>
      </c>
      <c r="P3" s="49" t="s">
        <v>1014</v>
      </c>
      <c r="Q3" s="49" t="s">
        <v>28</v>
      </c>
      <c r="R3" s="48" t="s">
        <v>1014</v>
      </c>
      <c r="S3" s="47" t="s">
        <v>31</v>
      </c>
      <c r="T3" s="47" t="s">
        <v>32</v>
      </c>
      <c r="U3" s="47" t="s">
        <v>33</v>
      </c>
      <c r="V3" s="47" t="s">
        <v>34</v>
      </c>
      <c r="W3" s="50" t="s">
        <v>1615</v>
      </c>
      <c r="X3" s="594"/>
      <c r="Y3" s="594"/>
      <c r="Z3" s="594"/>
      <c r="AA3" s="594"/>
      <c r="AB3" s="594"/>
      <c r="AC3" s="594"/>
      <c r="AD3" s="616"/>
    </row>
    <row r="4" spans="1:258" s="451" customFormat="1" ht="18.75" customHeight="1">
      <c r="A4" s="426" t="s">
        <v>424</v>
      </c>
      <c r="B4" s="426">
        <v>1</v>
      </c>
      <c r="C4" s="767" t="s">
        <v>1718</v>
      </c>
      <c r="D4" s="443" t="s">
        <v>1617</v>
      </c>
      <c r="E4" s="444" t="s">
        <v>1618</v>
      </c>
      <c r="F4" s="445" t="s">
        <v>1619</v>
      </c>
      <c r="G4" s="444" t="s">
        <v>39</v>
      </c>
      <c r="H4" s="444" t="s">
        <v>1620</v>
      </c>
      <c r="I4" s="444" t="s">
        <v>1620</v>
      </c>
      <c r="J4" s="444"/>
      <c r="K4" s="444">
        <v>3</v>
      </c>
      <c r="L4" s="446" t="s">
        <v>1544</v>
      </c>
      <c r="M4" s="444">
        <v>348</v>
      </c>
      <c r="N4" s="444">
        <v>196</v>
      </c>
      <c r="O4" s="447">
        <v>428</v>
      </c>
      <c r="P4" s="444">
        <v>218</v>
      </c>
      <c r="Q4" s="448">
        <f t="shared" ref="Q4:R27" si="0">(O4-M4)/O4</f>
        <v>0.18691588785046728</v>
      </c>
      <c r="R4" s="448">
        <f t="shared" si="0"/>
        <v>0.10091743119266056</v>
      </c>
      <c r="S4" s="444"/>
      <c r="T4" s="444">
        <v>463</v>
      </c>
      <c r="U4" s="444"/>
      <c r="V4" s="444"/>
      <c r="W4" s="444">
        <f>N4-P4</f>
        <v>-22</v>
      </c>
      <c r="X4" s="449"/>
      <c r="Y4" s="444"/>
      <c r="Z4" s="444"/>
      <c r="AA4" s="444"/>
      <c r="AB4" s="444"/>
      <c r="AC4" s="444"/>
      <c r="AD4" s="450"/>
      <c r="AE4" s="450"/>
      <c r="AF4" s="450"/>
      <c r="AG4" s="450"/>
      <c r="AH4" s="450"/>
      <c r="AI4" s="450"/>
      <c r="AJ4" s="450"/>
      <c r="AK4" s="450"/>
      <c r="AL4" s="450"/>
      <c r="AM4" s="450"/>
      <c r="AN4" s="450"/>
      <c r="AO4" s="450"/>
      <c r="AP4" s="450"/>
      <c r="AQ4" s="450"/>
      <c r="AR4" s="450"/>
      <c r="AS4" s="450"/>
      <c r="AT4" s="450"/>
      <c r="AU4" s="450"/>
      <c r="AV4" s="450"/>
      <c r="AW4" s="450"/>
      <c r="AX4" s="450"/>
      <c r="AY4" s="450"/>
      <c r="AZ4" s="450"/>
      <c r="BA4" s="450"/>
      <c r="BB4" s="450"/>
      <c r="BC4" s="450"/>
      <c r="BD4" s="450"/>
      <c r="BE4" s="450"/>
      <c r="BF4" s="450"/>
      <c r="BG4" s="450"/>
      <c r="BH4" s="450"/>
      <c r="BI4" s="450"/>
      <c r="BJ4" s="450"/>
      <c r="BK4" s="450"/>
      <c r="BL4" s="450"/>
      <c r="BM4" s="450"/>
      <c r="BN4" s="450"/>
      <c r="BO4" s="450"/>
      <c r="BP4" s="450"/>
      <c r="BQ4" s="450"/>
      <c r="BR4" s="450"/>
      <c r="BS4" s="450"/>
      <c r="BT4" s="450"/>
      <c r="BU4" s="450"/>
      <c r="BV4" s="450"/>
      <c r="BW4" s="450"/>
      <c r="BX4" s="450"/>
      <c r="BY4" s="450"/>
      <c r="BZ4" s="450"/>
      <c r="CA4" s="450"/>
      <c r="CB4" s="450"/>
      <c r="CC4" s="450"/>
      <c r="CD4" s="450"/>
      <c r="CE4" s="450"/>
      <c r="CF4" s="450"/>
      <c r="CG4" s="450"/>
      <c r="CH4" s="450"/>
      <c r="CI4" s="450"/>
      <c r="CJ4" s="450"/>
      <c r="CK4" s="450"/>
      <c r="CL4" s="450"/>
      <c r="CM4" s="450"/>
      <c r="CN4" s="450"/>
      <c r="CO4" s="450"/>
      <c r="CP4" s="450"/>
      <c r="CQ4" s="450"/>
      <c r="CR4" s="450"/>
      <c r="CS4" s="450"/>
      <c r="CT4" s="450"/>
      <c r="CU4" s="450"/>
      <c r="CV4" s="450"/>
      <c r="CW4" s="450"/>
      <c r="CX4" s="450"/>
      <c r="CY4" s="450"/>
      <c r="CZ4" s="450"/>
      <c r="DA4" s="450"/>
      <c r="DB4" s="450"/>
      <c r="DC4" s="450"/>
      <c r="DD4" s="450"/>
      <c r="DE4" s="450"/>
      <c r="DF4" s="450"/>
      <c r="DG4" s="450"/>
      <c r="DH4" s="450"/>
      <c r="DI4" s="450"/>
      <c r="DJ4" s="450"/>
      <c r="DK4" s="450"/>
      <c r="DL4" s="450"/>
      <c r="DM4" s="450"/>
      <c r="DN4" s="450"/>
      <c r="DO4" s="450"/>
      <c r="DP4" s="450"/>
      <c r="DQ4" s="450"/>
      <c r="DR4" s="450"/>
      <c r="DS4" s="450"/>
      <c r="DT4" s="450"/>
      <c r="DU4" s="450"/>
      <c r="DV4" s="450"/>
      <c r="DW4" s="450"/>
      <c r="DX4" s="450"/>
      <c r="DY4" s="450"/>
      <c r="DZ4" s="450"/>
      <c r="EA4" s="450"/>
      <c r="EB4" s="450"/>
      <c r="EC4" s="450"/>
      <c r="ED4" s="450"/>
      <c r="EE4" s="450"/>
      <c r="EF4" s="450"/>
      <c r="EG4" s="450"/>
      <c r="EH4" s="450"/>
      <c r="EI4" s="450"/>
      <c r="EJ4" s="450"/>
      <c r="EK4" s="450"/>
      <c r="EL4" s="450"/>
      <c r="EM4" s="450"/>
      <c r="EN4" s="450"/>
      <c r="EO4" s="450"/>
      <c r="EP4" s="450"/>
      <c r="EQ4" s="450"/>
      <c r="ER4" s="450"/>
      <c r="ES4" s="450"/>
      <c r="ET4" s="450"/>
      <c r="EU4" s="450"/>
      <c r="EV4" s="450"/>
      <c r="EW4" s="450"/>
      <c r="EX4" s="450"/>
      <c r="EY4" s="450"/>
      <c r="EZ4" s="450"/>
      <c r="FA4" s="450"/>
      <c r="FB4" s="450"/>
      <c r="FC4" s="450"/>
      <c r="FD4" s="450"/>
      <c r="FE4" s="450"/>
      <c r="FF4" s="450"/>
      <c r="FG4" s="450"/>
      <c r="FH4" s="450"/>
      <c r="FI4" s="450"/>
      <c r="FJ4" s="450"/>
      <c r="FK4" s="450"/>
      <c r="FL4" s="450"/>
      <c r="FM4" s="450"/>
      <c r="FN4" s="450"/>
      <c r="FO4" s="450"/>
      <c r="FP4" s="450"/>
      <c r="FQ4" s="450"/>
      <c r="FR4" s="450"/>
      <c r="FS4" s="450"/>
      <c r="FT4" s="450"/>
      <c r="FU4" s="450"/>
      <c r="FV4" s="450"/>
      <c r="FW4" s="450"/>
      <c r="FX4" s="450"/>
      <c r="FY4" s="450"/>
      <c r="FZ4" s="450"/>
      <c r="GA4" s="450"/>
      <c r="GB4" s="450"/>
      <c r="GC4" s="450"/>
      <c r="GD4" s="450"/>
      <c r="GE4" s="450"/>
      <c r="GF4" s="450"/>
      <c r="GG4" s="450"/>
      <c r="GH4" s="450"/>
      <c r="GI4" s="450"/>
      <c r="GJ4" s="450"/>
      <c r="GK4" s="450"/>
      <c r="GL4" s="450"/>
      <c r="GM4" s="450"/>
      <c r="GN4" s="450"/>
      <c r="GO4" s="450"/>
      <c r="GP4" s="450"/>
      <c r="GQ4" s="450"/>
      <c r="GR4" s="450"/>
      <c r="GS4" s="450"/>
      <c r="GT4" s="450"/>
      <c r="GU4" s="450"/>
      <c r="GV4" s="450"/>
      <c r="GW4" s="450"/>
      <c r="GX4" s="450"/>
      <c r="GY4" s="450"/>
      <c r="GZ4" s="450"/>
      <c r="HA4" s="450"/>
      <c r="HB4" s="450"/>
      <c r="HC4" s="450"/>
      <c r="HD4" s="450"/>
      <c r="HE4" s="450"/>
      <c r="HF4" s="450"/>
      <c r="HG4" s="450"/>
      <c r="HH4" s="450"/>
      <c r="HI4" s="450"/>
      <c r="HJ4" s="450"/>
      <c r="HK4" s="450"/>
      <c r="HL4" s="450"/>
      <c r="HM4" s="450"/>
      <c r="HN4" s="450"/>
      <c r="HO4" s="450"/>
      <c r="HP4" s="450"/>
      <c r="HQ4" s="450"/>
      <c r="HR4" s="450"/>
      <c r="HS4" s="450"/>
      <c r="HT4" s="450"/>
      <c r="HU4" s="450"/>
      <c r="HV4" s="450"/>
      <c r="HW4" s="450"/>
      <c r="HX4" s="450"/>
      <c r="HY4" s="450"/>
      <c r="HZ4" s="450"/>
      <c r="IA4" s="450"/>
      <c r="IB4" s="450"/>
      <c r="IC4" s="450"/>
      <c r="ID4" s="450"/>
      <c r="IE4" s="450"/>
      <c r="IF4" s="450"/>
      <c r="IG4" s="450"/>
      <c r="IH4" s="450"/>
      <c r="II4" s="450"/>
      <c r="IJ4" s="450"/>
      <c r="IK4" s="450"/>
      <c r="IL4" s="450"/>
      <c r="IM4" s="450"/>
      <c r="IN4" s="450"/>
      <c r="IO4" s="450"/>
      <c r="IP4" s="450"/>
      <c r="IQ4" s="450"/>
      <c r="IR4" s="450"/>
      <c r="IS4" s="450"/>
      <c r="IT4" s="450"/>
      <c r="IU4" s="450"/>
      <c r="IV4" s="450"/>
      <c r="IW4" s="450"/>
      <c r="IX4" s="450"/>
    </row>
    <row r="5" spans="1:258" s="451" customFormat="1" ht="18.75" customHeight="1">
      <c r="A5" s="426" t="s">
        <v>424</v>
      </c>
      <c r="B5" s="426">
        <v>2</v>
      </c>
      <c r="C5" s="763"/>
      <c r="D5" s="443" t="s">
        <v>1617</v>
      </c>
      <c r="E5" s="444" t="s">
        <v>1618</v>
      </c>
      <c r="F5" s="445" t="s">
        <v>1621</v>
      </c>
      <c r="G5" s="444" t="s">
        <v>39</v>
      </c>
      <c r="H5" s="444" t="s">
        <v>1622</v>
      </c>
      <c r="I5" s="444" t="s">
        <v>1623</v>
      </c>
      <c r="J5" s="444"/>
      <c r="K5" s="444">
        <v>3</v>
      </c>
      <c r="L5" s="446" t="s">
        <v>1544</v>
      </c>
      <c r="M5" s="444">
        <v>374</v>
      </c>
      <c r="N5" s="444">
        <v>208</v>
      </c>
      <c r="O5" s="447">
        <v>448</v>
      </c>
      <c r="P5" s="444">
        <v>238</v>
      </c>
      <c r="Q5" s="448">
        <f t="shared" si="0"/>
        <v>0.16517857142857142</v>
      </c>
      <c r="R5" s="448">
        <f t="shared" si="0"/>
        <v>0.12605042016806722</v>
      </c>
      <c r="S5" s="444"/>
      <c r="T5" s="444">
        <v>498</v>
      </c>
      <c r="U5" s="444"/>
      <c r="V5" s="444"/>
      <c r="W5" s="544">
        <f t="shared" ref="W5:W30" si="1">N5-P5</f>
        <v>-30</v>
      </c>
      <c r="X5" s="449"/>
      <c r="Y5" s="444"/>
      <c r="Z5" s="444"/>
      <c r="AA5" s="444"/>
      <c r="AB5" s="444"/>
      <c r="AC5" s="444"/>
      <c r="AD5" s="450"/>
      <c r="AE5" s="450"/>
      <c r="AF5" s="450"/>
      <c r="AG5" s="450"/>
      <c r="AH5" s="450"/>
      <c r="AI5" s="450"/>
      <c r="AJ5" s="450"/>
      <c r="AK5" s="450"/>
      <c r="AL5" s="450"/>
      <c r="AM5" s="450"/>
      <c r="AN5" s="450"/>
      <c r="AO5" s="450"/>
      <c r="AP5" s="450"/>
      <c r="AQ5" s="450"/>
      <c r="AR5" s="450"/>
      <c r="AS5" s="450"/>
      <c r="AT5" s="450"/>
      <c r="AU5" s="450"/>
      <c r="AV5" s="450"/>
      <c r="AW5" s="450"/>
      <c r="AX5" s="450"/>
      <c r="AY5" s="450"/>
      <c r="AZ5" s="450"/>
      <c r="BA5" s="450"/>
      <c r="BB5" s="450"/>
      <c r="BC5" s="450"/>
      <c r="BD5" s="450"/>
      <c r="BE5" s="450"/>
      <c r="BF5" s="450"/>
      <c r="BG5" s="450"/>
      <c r="BH5" s="450"/>
      <c r="BI5" s="450"/>
      <c r="BJ5" s="450"/>
      <c r="BK5" s="450"/>
      <c r="BL5" s="450"/>
      <c r="BM5" s="450"/>
      <c r="BN5" s="450"/>
      <c r="BO5" s="450"/>
      <c r="BP5" s="450"/>
      <c r="BQ5" s="450"/>
      <c r="BR5" s="450"/>
      <c r="BS5" s="450"/>
      <c r="BT5" s="450"/>
      <c r="BU5" s="450"/>
      <c r="BV5" s="450"/>
      <c r="BW5" s="450"/>
      <c r="BX5" s="450"/>
      <c r="BY5" s="450"/>
      <c r="BZ5" s="450"/>
      <c r="CA5" s="450"/>
      <c r="CB5" s="450"/>
      <c r="CC5" s="450"/>
      <c r="CD5" s="450"/>
      <c r="CE5" s="450"/>
      <c r="CF5" s="450"/>
      <c r="CG5" s="450"/>
      <c r="CH5" s="450"/>
      <c r="CI5" s="450"/>
      <c r="CJ5" s="450"/>
      <c r="CK5" s="450"/>
      <c r="CL5" s="450"/>
      <c r="CM5" s="450"/>
      <c r="CN5" s="450"/>
      <c r="CO5" s="450"/>
      <c r="CP5" s="450"/>
      <c r="CQ5" s="450"/>
      <c r="CR5" s="450"/>
      <c r="CS5" s="450"/>
      <c r="CT5" s="450"/>
      <c r="CU5" s="450"/>
      <c r="CV5" s="450"/>
      <c r="CW5" s="450"/>
      <c r="CX5" s="450"/>
      <c r="CY5" s="450"/>
      <c r="CZ5" s="450"/>
      <c r="DA5" s="450"/>
      <c r="DB5" s="450"/>
      <c r="DC5" s="450"/>
      <c r="DD5" s="450"/>
      <c r="DE5" s="450"/>
      <c r="DF5" s="450"/>
      <c r="DG5" s="450"/>
      <c r="DH5" s="450"/>
      <c r="DI5" s="450"/>
      <c r="DJ5" s="450"/>
      <c r="DK5" s="450"/>
      <c r="DL5" s="450"/>
      <c r="DM5" s="450"/>
      <c r="DN5" s="450"/>
      <c r="DO5" s="450"/>
      <c r="DP5" s="450"/>
      <c r="DQ5" s="450"/>
      <c r="DR5" s="450"/>
      <c r="DS5" s="450"/>
      <c r="DT5" s="450"/>
      <c r="DU5" s="450"/>
      <c r="DV5" s="450"/>
      <c r="DW5" s="450"/>
      <c r="DX5" s="450"/>
      <c r="DY5" s="450"/>
      <c r="DZ5" s="450"/>
      <c r="EA5" s="450"/>
      <c r="EB5" s="450"/>
      <c r="EC5" s="450"/>
      <c r="ED5" s="450"/>
      <c r="EE5" s="450"/>
      <c r="EF5" s="450"/>
      <c r="EG5" s="450"/>
      <c r="EH5" s="450"/>
      <c r="EI5" s="450"/>
      <c r="EJ5" s="450"/>
      <c r="EK5" s="450"/>
      <c r="EL5" s="450"/>
      <c r="EM5" s="450"/>
      <c r="EN5" s="450"/>
      <c r="EO5" s="450"/>
      <c r="EP5" s="450"/>
      <c r="EQ5" s="450"/>
      <c r="ER5" s="450"/>
      <c r="ES5" s="450"/>
      <c r="ET5" s="450"/>
      <c r="EU5" s="450"/>
      <c r="EV5" s="450"/>
      <c r="EW5" s="450"/>
      <c r="EX5" s="450"/>
      <c r="EY5" s="450"/>
      <c r="EZ5" s="450"/>
      <c r="FA5" s="450"/>
      <c r="FB5" s="450"/>
      <c r="FC5" s="450"/>
      <c r="FD5" s="450"/>
      <c r="FE5" s="450"/>
      <c r="FF5" s="450"/>
      <c r="FG5" s="450"/>
      <c r="FH5" s="450"/>
      <c r="FI5" s="450"/>
      <c r="FJ5" s="450"/>
      <c r="FK5" s="450"/>
      <c r="FL5" s="450"/>
      <c r="FM5" s="450"/>
      <c r="FN5" s="450"/>
      <c r="FO5" s="450"/>
      <c r="FP5" s="450"/>
      <c r="FQ5" s="450"/>
      <c r="FR5" s="450"/>
      <c r="FS5" s="450"/>
      <c r="FT5" s="450"/>
      <c r="FU5" s="450"/>
      <c r="FV5" s="450"/>
      <c r="FW5" s="450"/>
      <c r="FX5" s="450"/>
      <c r="FY5" s="450"/>
      <c r="FZ5" s="450"/>
      <c r="GA5" s="450"/>
      <c r="GB5" s="450"/>
      <c r="GC5" s="450"/>
      <c r="GD5" s="450"/>
      <c r="GE5" s="450"/>
      <c r="GF5" s="450"/>
      <c r="GG5" s="450"/>
      <c r="GH5" s="450"/>
      <c r="GI5" s="450"/>
      <c r="GJ5" s="450"/>
      <c r="GK5" s="450"/>
      <c r="GL5" s="450"/>
      <c r="GM5" s="450"/>
      <c r="GN5" s="450"/>
      <c r="GO5" s="450"/>
      <c r="GP5" s="450"/>
      <c r="GQ5" s="450"/>
      <c r="GR5" s="450"/>
      <c r="GS5" s="450"/>
      <c r="GT5" s="450"/>
      <c r="GU5" s="450"/>
      <c r="GV5" s="450"/>
      <c r="GW5" s="450"/>
      <c r="GX5" s="450"/>
      <c r="GY5" s="450"/>
      <c r="GZ5" s="450"/>
      <c r="HA5" s="450"/>
      <c r="HB5" s="450"/>
      <c r="HC5" s="450"/>
      <c r="HD5" s="450"/>
      <c r="HE5" s="450"/>
      <c r="HF5" s="450"/>
      <c r="HG5" s="450"/>
      <c r="HH5" s="450"/>
      <c r="HI5" s="450"/>
      <c r="HJ5" s="450"/>
      <c r="HK5" s="450"/>
      <c r="HL5" s="450"/>
      <c r="HM5" s="450"/>
      <c r="HN5" s="450"/>
      <c r="HO5" s="450"/>
      <c r="HP5" s="450"/>
      <c r="HQ5" s="450"/>
      <c r="HR5" s="450"/>
      <c r="HS5" s="450"/>
      <c r="HT5" s="450"/>
      <c r="HU5" s="450"/>
      <c r="HV5" s="450"/>
      <c r="HW5" s="450"/>
      <c r="HX5" s="450"/>
      <c r="HY5" s="450"/>
      <c r="HZ5" s="450"/>
      <c r="IA5" s="450"/>
      <c r="IB5" s="450"/>
      <c r="IC5" s="450"/>
      <c r="ID5" s="450"/>
      <c r="IE5" s="450"/>
      <c r="IF5" s="450"/>
      <c r="IG5" s="450"/>
      <c r="IH5" s="450"/>
      <c r="II5" s="450"/>
      <c r="IJ5" s="450"/>
      <c r="IK5" s="450"/>
      <c r="IL5" s="450"/>
      <c r="IM5" s="450"/>
      <c r="IN5" s="450"/>
      <c r="IO5" s="450"/>
      <c r="IP5" s="450"/>
      <c r="IQ5" s="450"/>
      <c r="IR5" s="450"/>
      <c r="IS5" s="450"/>
      <c r="IT5" s="450"/>
      <c r="IU5" s="450"/>
      <c r="IV5" s="450"/>
      <c r="IW5" s="450"/>
      <c r="IX5" s="450"/>
    </row>
    <row r="6" spans="1:258" s="451" customFormat="1" ht="18.75" customHeight="1">
      <c r="A6" s="426" t="s">
        <v>424</v>
      </c>
      <c r="B6" s="595">
        <v>3</v>
      </c>
      <c r="C6" s="763"/>
      <c r="D6" s="443" t="s">
        <v>1617</v>
      </c>
      <c r="E6" s="444" t="s">
        <v>1624</v>
      </c>
      <c r="F6" s="445" t="s">
        <v>1625</v>
      </c>
      <c r="G6" s="444" t="s">
        <v>39</v>
      </c>
      <c r="H6" s="765" t="s">
        <v>1626</v>
      </c>
      <c r="I6" s="444" t="s">
        <v>1626</v>
      </c>
      <c r="J6" s="444" t="s">
        <v>1627</v>
      </c>
      <c r="K6" s="444" t="s">
        <v>1628</v>
      </c>
      <c r="L6" s="446"/>
      <c r="M6" s="444">
        <v>165</v>
      </c>
      <c r="N6" s="444">
        <v>165</v>
      </c>
      <c r="O6" s="447">
        <v>356</v>
      </c>
      <c r="P6" s="444">
        <v>178</v>
      </c>
      <c r="Q6" s="448">
        <f t="shared" si="0"/>
        <v>0.5365168539325843</v>
      </c>
      <c r="R6" s="448">
        <f t="shared" si="0"/>
        <v>7.3033707865168537E-2</v>
      </c>
      <c r="S6" s="444"/>
      <c r="T6" s="444">
        <v>356</v>
      </c>
      <c r="U6" s="444"/>
      <c r="V6" s="444"/>
      <c r="W6" s="544">
        <f t="shared" si="1"/>
        <v>-13</v>
      </c>
      <c r="X6" s="449"/>
      <c r="Y6" s="444"/>
      <c r="Z6" s="444"/>
      <c r="AA6" s="444"/>
      <c r="AB6" s="444"/>
      <c r="AC6" s="444"/>
      <c r="AD6" s="450"/>
      <c r="AE6" s="450"/>
      <c r="AF6" s="450"/>
      <c r="AG6" s="450"/>
      <c r="AH6" s="450"/>
      <c r="AI6" s="450"/>
      <c r="AJ6" s="450"/>
      <c r="AK6" s="450"/>
      <c r="AL6" s="450"/>
      <c r="AM6" s="450"/>
      <c r="AN6" s="450"/>
      <c r="AO6" s="450"/>
      <c r="AP6" s="450"/>
      <c r="AQ6" s="450"/>
      <c r="AR6" s="450"/>
      <c r="AS6" s="450"/>
      <c r="AT6" s="450"/>
      <c r="AU6" s="450"/>
      <c r="AV6" s="450"/>
      <c r="AW6" s="450"/>
      <c r="AX6" s="450"/>
      <c r="AY6" s="450"/>
      <c r="AZ6" s="450"/>
      <c r="BA6" s="450"/>
      <c r="BB6" s="450"/>
      <c r="BC6" s="450"/>
      <c r="BD6" s="450"/>
      <c r="BE6" s="450"/>
      <c r="BF6" s="450"/>
      <c r="BG6" s="450"/>
      <c r="BH6" s="450"/>
      <c r="BI6" s="450"/>
      <c r="BJ6" s="450"/>
      <c r="BK6" s="450"/>
      <c r="BL6" s="450"/>
      <c r="BM6" s="450"/>
      <c r="BN6" s="450"/>
      <c r="BO6" s="450"/>
      <c r="BP6" s="450"/>
      <c r="BQ6" s="450"/>
      <c r="BR6" s="450"/>
      <c r="BS6" s="450"/>
      <c r="BT6" s="450"/>
      <c r="BU6" s="450"/>
      <c r="BV6" s="450"/>
      <c r="BW6" s="450"/>
      <c r="BX6" s="450"/>
      <c r="BY6" s="450"/>
      <c r="BZ6" s="450"/>
      <c r="CA6" s="450"/>
      <c r="CB6" s="450"/>
      <c r="CC6" s="450"/>
      <c r="CD6" s="450"/>
      <c r="CE6" s="450"/>
      <c r="CF6" s="450"/>
      <c r="CG6" s="450"/>
      <c r="CH6" s="450"/>
      <c r="CI6" s="450"/>
      <c r="CJ6" s="450"/>
      <c r="CK6" s="450"/>
      <c r="CL6" s="450"/>
      <c r="CM6" s="450"/>
      <c r="CN6" s="450"/>
      <c r="CO6" s="450"/>
      <c r="CP6" s="450"/>
      <c r="CQ6" s="450"/>
      <c r="CR6" s="450"/>
      <c r="CS6" s="450"/>
      <c r="CT6" s="450"/>
      <c r="CU6" s="450"/>
      <c r="CV6" s="450"/>
      <c r="CW6" s="450"/>
      <c r="CX6" s="450"/>
      <c r="CY6" s="450"/>
      <c r="CZ6" s="450"/>
      <c r="DA6" s="450"/>
      <c r="DB6" s="450"/>
      <c r="DC6" s="450"/>
      <c r="DD6" s="450"/>
      <c r="DE6" s="450"/>
      <c r="DF6" s="450"/>
      <c r="DG6" s="450"/>
      <c r="DH6" s="450"/>
      <c r="DI6" s="450"/>
      <c r="DJ6" s="450"/>
      <c r="DK6" s="450"/>
      <c r="DL6" s="450"/>
      <c r="DM6" s="450"/>
      <c r="DN6" s="450"/>
      <c r="DO6" s="450"/>
      <c r="DP6" s="450"/>
      <c r="DQ6" s="450"/>
      <c r="DR6" s="450"/>
      <c r="DS6" s="450"/>
      <c r="DT6" s="450"/>
      <c r="DU6" s="450"/>
      <c r="DV6" s="450"/>
      <c r="DW6" s="450"/>
      <c r="DX6" s="450"/>
      <c r="DY6" s="450"/>
      <c r="DZ6" s="450"/>
      <c r="EA6" s="450"/>
      <c r="EB6" s="450"/>
      <c r="EC6" s="450"/>
      <c r="ED6" s="450"/>
      <c r="EE6" s="450"/>
      <c r="EF6" s="450"/>
      <c r="EG6" s="450"/>
      <c r="EH6" s="450"/>
      <c r="EI6" s="450"/>
      <c r="EJ6" s="450"/>
      <c r="EK6" s="450"/>
      <c r="EL6" s="450"/>
      <c r="EM6" s="450"/>
      <c r="EN6" s="450"/>
      <c r="EO6" s="450"/>
      <c r="EP6" s="450"/>
      <c r="EQ6" s="450"/>
      <c r="ER6" s="450"/>
      <c r="ES6" s="450"/>
      <c r="ET6" s="450"/>
      <c r="EU6" s="450"/>
      <c r="EV6" s="450"/>
      <c r="EW6" s="450"/>
      <c r="EX6" s="450"/>
      <c r="EY6" s="450"/>
      <c r="EZ6" s="450"/>
      <c r="FA6" s="450"/>
      <c r="FB6" s="450"/>
      <c r="FC6" s="450"/>
      <c r="FD6" s="450"/>
      <c r="FE6" s="450"/>
      <c r="FF6" s="450"/>
      <c r="FG6" s="450"/>
      <c r="FH6" s="450"/>
      <c r="FI6" s="450"/>
      <c r="FJ6" s="450"/>
      <c r="FK6" s="450"/>
      <c r="FL6" s="450"/>
      <c r="FM6" s="450"/>
      <c r="FN6" s="450"/>
      <c r="FO6" s="450"/>
      <c r="FP6" s="450"/>
      <c r="FQ6" s="450"/>
      <c r="FR6" s="450"/>
      <c r="FS6" s="450"/>
      <c r="FT6" s="450"/>
      <c r="FU6" s="450"/>
      <c r="FV6" s="450"/>
      <c r="FW6" s="450"/>
      <c r="FX6" s="450"/>
      <c r="FY6" s="450"/>
      <c r="FZ6" s="450"/>
      <c r="GA6" s="450"/>
      <c r="GB6" s="450"/>
      <c r="GC6" s="450"/>
      <c r="GD6" s="450"/>
      <c r="GE6" s="450"/>
      <c r="GF6" s="450"/>
      <c r="GG6" s="450"/>
      <c r="GH6" s="450"/>
      <c r="GI6" s="450"/>
      <c r="GJ6" s="450"/>
      <c r="GK6" s="450"/>
      <c r="GL6" s="450"/>
      <c r="GM6" s="450"/>
      <c r="GN6" s="450"/>
      <c r="GO6" s="450"/>
      <c r="GP6" s="450"/>
      <c r="GQ6" s="450"/>
      <c r="GR6" s="450"/>
      <c r="GS6" s="450"/>
      <c r="GT6" s="450"/>
      <c r="GU6" s="450"/>
      <c r="GV6" s="450"/>
      <c r="GW6" s="450"/>
      <c r="GX6" s="450"/>
      <c r="GY6" s="450"/>
      <c r="GZ6" s="450"/>
      <c r="HA6" s="450"/>
      <c r="HB6" s="450"/>
      <c r="HC6" s="450"/>
      <c r="HD6" s="450"/>
      <c r="HE6" s="450"/>
      <c r="HF6" s="450"/>
      <c r="HG6" s="450"/>
      <c r="HH6" s="450"/>
      <c r="HI6" s="450"/>
      <c r="HJ6" s="450"/>
      <c r="HK6" s="450"/>
      <c r="HL6" s="450"/>
      <c r="HM6" s="450"/>
      <c r="HN6" s="450"/>
      <c r="HO6" s="450"/>
      <c r="HP6" s="450"/>
      <c r="HQ6" s="450"/>
      <c r="HR6" s="450"/>
      <c r="HS6" s="450"/>
      <c r="HT6" s="450"/>
      <c r="HU6" s="450"/>
      <c r="HV6" s="450"/>
      <c r="HW6" s="450"/>
      <c r="HX6" s="450"/>
      <c r="HY6" s="450"/>
      <c r="HZ6" s="450"/>
      <c r="IA6" s="450"/>
      <c r="IB6" s="450"/>
      <c r="IC6" s="450"/>
      <c r="ID6" s="450"/>
      <c r="IE6" s="450"/>
      <c r="IF6" s="450"/>
      <c r="IG6" s="450"/>
      <c r="IH6" s="450"/>
      <c r="II6" s="450"/>
      <c r="IJ6" s="450"/>
      <c r="IK6" s="450"/>
      <c r="IL6" s="450"/>
      <c r="IM6" s="450"/>
      <c r="IN6" s="450"/>
      <c r="IO6" s="450"/>
      <c r="IP6" s="450"/>
      <c r="IQ6" s="450"/>
      <c r="IR6" s="450"/>
      <c r="IS6" s="450"/>
      <c r="IT6" s="450"/>
      <c r="IU6" s="450"/>
      <c r="IV6" s="450"/>
      <c r="IW6" s="450"/>
      <c r="IX6" s="450"/>
    </row>
    <row r="7" spans="1:258" s="451" customFormat="1" ht="18.75" customHeight="1">
      <c r="A7" s="426" t="s">
        <v>424</v>
      </c>
      <c r="B7" s="595"/>
      <c r="C7" s="763"/>
      <c r="D7" s="443" t="s">
        <v>1617</v>
      </c>
      <c r="E7" s="444" t="s">
        <v>1624</v>
      </c>
      <c r="F7" s="445" t="s">
        <v>1629</v>
      </c>
      <c r="G7" s="444" t="s">
        <v>39</v>
      </c>
      <c r="H7" s="592"/>
      <c r="I7" s="444" t="s">
        <v>1630</v>
      </c>
      <c r="J7" s="444" t="s">
        <v>1627</v>
      </c>
      <c r="K7" s="444" t="s">
        <v>1628</v>
      </c>
      <c r="L7" s="446"/>
      <c r="M7" s="444">
        <v>165</v>
      </c>
      <c r="N7" s="444">
        <v>165</v>
      </c>
      <c r="O7" s="447">
        <v>356</v>
      </c>
      <c r="P7" s="444">
        <v>178</v>
      </c>
      <c r="Q7" s="448">
        <f t="shared" si="0"/>
        <v>0.5365168539325843</v>
      </c>
      <c r="R7" s="448">
        <f t="shared" si="0"/>
        <v>7.3033707865168537E-2</v>
      </c>
      <c r="S7" s="444"/>
      <c r="T7" s="444">
        <v>356</v>
      </c>
      <c r="U7" s="444"/>
      <c r="V7" s="444"/>
      <c r="W7" s="544">
        <f t="shared" si="1"/>
        <v>-13</v>
      </c>
      <c r="X7" s="449"/>
      <c r="Y7" s="444"/>
      <c r="Z7" s="444"/>
      <c r="AA7" s="444"/>
      <c r="AB7" s="444"/>
      <c r="AC7" s="444"/>
      <c r="AD7" s="450"/>
      <c r="AE7" s="450"/>
      <c r="AF7" s="450"/>
      <c r="AG7" s="450"/>
      <c r="AH7" s="450"/>
      <c r="AI7" s="450"/>
      <c r="AJ7" s="450"/>
      <c r="AK7" s="450"/>
      <c r="AL7" s="450"/>
      <c r="AM7" s="450"/>
      <c r="AN7" s="450"/>
      <c r="AO7" s="450"/>
      <c r="AP7" s="450"/>
      <c r="AQ7" s="450"/>
      <c r="AR7" s="450"/>
      <c r="AS7" s="450"/>
      <c r="AT7" s="450"/>
      <c r="AU7" s="450"/>
      <c r="AV7" s="450"/>
      <c r="AW7" s="450"/>
      <c r="AX7" s="450"/>
      <c r="AY7" s="450"/>
      <c r="AZ7" s="450"/>
      <c r="BA7" s="450"/>
      <c r="BB7" s="450"/>
      <c r="BC7" s="450"/>
      <c r="BD7" s="450"/>
      <c r="BE7" s="450"/>
      <c r="BF7" s="450"/>
      <c r="BG7" s="450"/>
      <c r="BH7" s="450"/>
      <c r="BI7" s="450"/>
      <c r="BJ7" s="450"/>
      <c r="BK7" s="450"/>
      <c r="BL7" s="450"/>
      <c r="BM7" s="450"/>
      <c r="BN7" s="450"/>
      <c r="BO7" s="450"/>
      <c r="BP7" s="450"/>
      <c r="BQ7" s="450"/>
      <c r="BR7" s="450"/>
      <c r="BS7" s="450"/>
      <c r="BT7" s="450"/>
      <c r="BU7" s="450"/>
      <c r="BV7" s="450"/>
      <c r="BW7" s="450"/>
      <c r="BX7" s="450"/>
      <c r="BY7" s="450"/>
      <c r="BZ7" s="450"/>
      <c r="CA7" s="450"/>
      <c r="CB7" s="450"/>
      <c r="CC7" s="450"/>
      <c r="CD7" s="450"/>
      <c r="CE7" s="450"/>
      <c r="CF7" s="450"/>
      <c r="CG7" s="450"/>
      <c r="CH7" s="450"/>
      <c r="CI7" s="450"/>
      <c r="CJ7" s="450"/>
      <c r="CK7" s="450"/>
      <c r="CL7" s="450"/>
      <c r="CM7" s="450"/>
      <c r="CN7" s="450"/>
      <c r="CO7" s="450"/>
      <c r="CP7" s="450"/>
      <c r="CQ7" s="450"/>
      <c r="CR7" s="450"/>
      <c r="CS7" s="450"/>
      <c r="CT7" s="450"/>
      <c r="CU7" s="450"/>
      <c r="CV7" s="450"/>
      <c r="CW7" s="450"/>
      <c r="CX7" s="450"/>
      <c r="CY7" s="450"/>
      <c r="CZ7" s="450"/>
      <c r="DA7" s="450"/>
      <c r="DB7" s="450"/>
      <c r="DC7" s="450"/>
      <c r="DD7" s="450"/>
      <c r="DE7" s="450"/>
      <c r="DF7" s="450"/>
      <c r="DG7" s="450"/>
      <c r="DH7" s="450"/>
      <c r="DI7" s="450"/>
      <c r="DJ7" s="450"/>
      <c r="DK7" s="450"/>
      <c r="DL7" s="450"/>
      <c r="DM7" s="450"/>
      <c r="DN7" s="450"/>
      <c r="DO7" s="450"/>
      <c r="DP7" s="450"/>
      <c r="DQ7" s="450"/>
      <c r="DR7" s="450"/>
      <c r="DS7" s="450"/>
      <c r="DT7" s="450"/>
      <c r="DU7" s="450"/>
      <c r="DV7" s="450"/>
      <c r="DW7" s="450"/>
      <c r="DX7" s="450"/>
      <c r="DY7" s="450"/>
      <c r="DZ7" s="450"/>
      <c r="EA7" s="450"/>
      <c r="EB7" s="450"/>
      <c r="EC7" s="450"/>
      <c r="ED7" s="450"/>
      <c r="EE7" s="450"/>
      <c r="EF7" s="450"/>
      <c r="EG7" s="450"/>
      <c r="EH7" s="450"/>
      <c r="EI7" s="450"/>
      <c r="EJ7" s="450"/>
      <c r="EK7" s="450"/>
      <c r="EL7" s="450"/>
      <c r="EM7" s="450"/>
      <c r="EN7" s="450"/>
      <c r="EO7" s="450"/>
      <c r="EP7" s="450"/>
      <c r="EQ7" s="450"/>
      <c r="ER7" s="450"/>
      <c r="ES7" s="450"/>
      <c r="ET7" s="450"/>
      <c r="EU7" s="450"/>
      <c r="EV7" s="450"/>
      <c r="EW7" s="450"/>
      <c r="EX7" s="450"/>
      <c r="EY7" s="450"/>
      <c r="EZ7" s="450"/>
      <c r="FA7" s="450"/>
      <c r="FB7" s="450"/>
      <c r="FC7" s="450"/>
      <c r="FD7" s="450"/>
      <c r="FE7" s="450"/>
      <c r="FF7" s="450"/>
      <c r="FG7" s="450"/>
      <c r="FH7" s="450"/>
      <c r="FI7" s="450"/>
      <c r="FJ7" s="450"/>
      <c r="FK7" s="450"/>
      <c r="FL7" s="450"/>
      <c r="FM7" s="450"/>
      <c r="FN7" s="450"/>
      <c r="FO7" s="450"/>
      <c r="FP7" s="450"/>
      <c r="FQ7" s="450"/>
      <c r="FR7" s="450"/>
      <c r="FS7" s="450"/>
      <c r="FT7" s="450"/>
      <c r="FU7" s="450"/>
      <c r="FV7" s="450"/>
      <c r="FW7" s="450"/>
      <c r="FX7" s="450"/>
      <c r="FY7" s="450"/>
      <c r="FZ7" s="450"/>
      <c r="GA7" s="450"/>
      <c r="GB7" s="450"/>
      <c r="GC7" s="450"/>
      <c r="GD7" s="450"/>
      <c r="GE7" s="450"/>
      <c r="GF7" s="450"/>
      <c r="GG7" s="450"/>
      <c r="GH7" s="450"/>
      <c r="GI7" s="450"/>
      <c r="GJ7" s="450"/>
      <c r="GK7" s="450"/>
      <c r="GL7" s="450"/>
      <c r="GM7" s="450"/>
      <c r="GN7" s="450"/>
      <c r="GO7" s="450"/>
      <c r="GP7" s="450"/>
      <c r="GQ7" s="450"/>
      <c r="GR7" s="450"/>
      <c r="GS7" s="450"/>
      <c r="GT7" s="450"/>
      <c r="GU7" s="450"/>
      <c r="GV7" s="450"/>
      <c r="GW7" s="450"/>
      <c r="GX7" s="450"/>
      <c r="GY7" s="450"/>
      <c r="GZ7" s="450"/>
      <c r="HA7" s="450"/>
      <c r="HB7" s="450"/>
      <c r="HC7" s="450"/>
      <c r="HD7" s="450"/>
      <c r="HE7" s="450"/>
      <c r="HF7" s="450"/>
      <c r="HG7" s="450"/>
      <c r="HH7" s="450"/>
      <c r="HI7" s="450"/>
      <c r="HJ7" s="450"/>
      <c r="HK7" s="450"/>
      <c r="HL7" s="450"/>
      <c r="HM7" s="450"/>
      <c r="HN7" s="450"/>
      <c r="HO7" s="450"/>
      <c r="HP7" s="450"/>
      <c r="HQ7" s="450"/>
      <c r="HR7" s="450"/>
      <c r="HS7" s="450"/>
      <c r="HT7" s="450"/>
      <c r="HU7" s="450"/>
      <c r="HV7" s="450"/>
      <c r="HW7" s="450"/>
      <c r="HX7" s="450"/>
      <c r="HY7" s="450"/>
      <c r="HZ7" s="450"/>
      <c r="IA7" s="450"/>
      <c r="IB7" s="450"/>
      <c r="IC7" s="450"/>
      <c r="ID7" s="450"/>
      <c r="IE7" s="450"/>
      <c r="IF7" s="450"/>
      <c r="IG7" s="450"/>
      <c r="IH7" s="450"/>
      <c r="II7" s="450"/>
      <c r="IJ7" s="450"/>
      <c r="IK7" s="450"/>
      <c r="IL7" s="450"/>
      <c r="IM7" s="450"/>
      <c r="IN7" s="450"/>
      <c r="IO7" s="450"/>
      <c r="IP7" s="450"/>
      <c r="IQ7" s="450"/>
      <c r="IR7" s="450"/>
      <c r="IS7" s="450"/>
      <c r="IT7" s="450"/>
      <c r="IU7" s="450"/>
      <c r="IV7" s="450"/>
      <c r="IW7" s="450"/>
      <c r="IX7" s="450"/>
    </row>
    <row r="8" spans="1:258" s="451" customFormat="1" ht="18.75" customHeight="1">
      <c r="A8" s="426" t="s">
        <v>424</v>
      </c>
      <c r="B8" s="595"/>
      <c r="C8" s="763"/>
      <c r="D8" s="443" t="s">
        <v>1617</v>
      </c>
      <c r="E8" s="444" t="s">
        <v>1624</v>
      </c>
      <c r="F8" s="445" t="s">
        <v>1631</v>
      </c>
      <c r="G8" s="444" t="s">
        <v>39</v>
      </c>
      <c r="H8" s="591"/>
      <c r="I8" s="444" t="s">
        <v>1632</v>
      </c>
      <c r="J8" s="444" t="s">
        <v>1627</v>
      </c>
      <c r="K8" s="444" t="s">
        <v>1633</v>
      </c>
      <c r="L8" s="446"/>
      <c r="M8" s="444">
        <v>175</v>
      </c>
      <c r="N8" s="444">
        <v>175</v>
      </c>
      <c r="O8" s="447">
        <v>376</v>
      </c>
      <c r="P8" s="444">
        <v>188</v>
      </c>
      <c r="Q8" s="448">
        <f t="shared" si="0"/>
        <v>0.53457446808510634</v>
      </c>
      <c r="R8" s="448">
        <f t="shared" si="0"/>
        <v>6.9148936170212769E-2</v>
      </c>
      <c r="S8" s="444"/>
      <c r="T8" s="444">
        <v>376</v>
      </c>
      <c r="U8" s="444"/>
      <c r="V8" s="444"/>
      <c r="W8" s="544">
        <f t="shared" si="1"/>
        <v>-13</v>
      </c>
      <c r="X8" s="449"/>
      <c r="Y8" s="444"/>
      <c r="Z8" s="444"/>
      <c r="AA8" s="444"/>
      <c r="AB8" s="444"/>
      <c r="AC8" s="444"/>
      <c r="AD8" s="450"/>
      <c r="AE8" s="450"/>
      <c r="AF8" s="450"/>
      <c r="AG8" s="450"/>
      <c r="AH8" s="450"/>
      <c r="AI8" s="450"/>
      <c r="AJ8" s="450"/>
      <c r="AK8" s="450"/>
      <c r="AL8" s="450"/>
      <c r="AM8" s="450"/>
      <c r="AN8" s="450"/>
      <c r="AO8" s="450"/>
      <c r="AP8" s="450"/>
      <c r="AQ8" s="450"/>
      <c r="AR8" s="450"/>
      <c r="AS8" s="450"/>
      <c r="AT8" s="450"/>
      <c r="AU8" s="450"/>
      <c r="AV8" s="450"/>
      <c r="AW8" s="450"/>
      <c r="AX8" s="450"/>
      <c r="AY8" s="450"/>
      <c r="AZ8" s="450"/>
      <c r="BA8" s="450"/>
      <c r="BB8" s="450"/>
      <c r="BC8" s="450"/>
      <c r="BD8" s="450"/>
      <c r="BE8" s="450"/>
      <c r="BF8" s="450"/>
      <c r="BG8" s="450"/>
      <c r="BH8" s="450"/>
      <c r="BI8" s="450"/>
      <c r="BJ8" s="450"/>
      <c r="BK8" s="450"/>
      <c r="BL8" s="450"/>
      <c r="BM8" s="450"/>
      <c r="BN8" s="450"/>
      <c r="BO8" s="450"/>
      <c r="BP8" s="450"/>
      <c r="BQ8" s="450"/>
      <c r="BR8" s="450"/>
      <c r="BS8" s="450"/>
      <c r="BT8" s="450"/>
      <c r="BU8" s="450"/>
      <c r="BV8" s="450"/>
      <c r="BW8" s="450"/>
      <c r="BX8" s="450"/>
      <c r="BY8" s="450"/>
      <c r="BZ8" s="450"/>
      <c r="CA8" s="450"/>
      <c r="CB8" s="450"/>
      <c r="CC8" s="450"/>
      <c r="CD8" s="450"/>
      <c r="CE8" s="450"/>
      <c r="CF8" s="450"/>
      <c r="CG8" s="450"/>
      <c r="CH8" s="450"/>
      <c r="CI8" s="450"/>
      <c r="CJ8" s="450"/>
      <c r="CK8" s="450"/>
      <c r="CL8" s="450"/>
      <c r="CM8" s="450"/>
      <c r="CN8" s="450"/>
      <c r="CO8" s="450"/>
      <c r="CP8" s="450"/>
      <c r="CQ8" s="450"/>
      <c r="CR8" s="450"/>
      <c r="CS8" s="450"/>
      <c r="CT8" s="450"/>
      <c r="CU8" s="450"/>
      <c r="CV8" s="450"/>
      <c r="CW8" s="450"/>
      <c r="CX8" s="450"/>
      <c r="CY8" s="450"/>
      <c r="CZ8" s="450"/>
      <c r="DA8" s="450"/>
      <c r="DB8" s="450"/>
      <c r="DC8" s="450"/>
      <c r="DD8" s="450"/>
      <c r="DE8" s="450"/>
      <c r="DF8" s="450"/>
      <c r="DG8" s="450"/>
      <c r="DH8" s="450"/>
      <c r="DI8" s="450"/>
      <c r="DJ8" s="450"/>
      <c r="DK8" s="450"/>
      <c r="DL8" s="450"/>
      <c r="DM8" s="450"/>
      <c r="DN8" s="450"/>
      <c r="DO8" s="450"/>
      <c r="DP8" s="450"/>
      <c r="DQ8" s="450"/>
      <c r="DR8" s="450"/>
      <c r="DS8" s="450"/>
      <c r="DT8" s="450"/>
      <c r="DU8" s="450"/>
      <c r="DV8" s="450"/>
      <c r="DW8" s="450"/>
      <c r="DX8" s="450"/>
      <c r="DY8" s="450"/>
      <c r="DZ8" s="450"/>
      <c r="EA8" s="450"/>
      <c r="EB8" s="450"/>
      <c r="EC8" s="450"/>
      <c r="ED8" s="450"/>
      <c r="EE8" s="450"/>
      <c r="EF8" s="450"/>
      <c r="EG8" s="450"/>
      <c r="EH8" s="450"/>
      <c r="EI8" s="450"/>
      <c r="EJ8" s="450"/>
      <c r="EK8" s="450"/>
      <c r="EL8" s="450"/>
      <c r="EM8" s="450"/>
      <c r="EN8" s="450"/>
      <c r="EO8" s="450"/>
      <c r="EP8" s="450"/>
      <c r="EQ8" s="450"/>
      <c r="ER8" s="450"/>
      <c r="ES8" s="450"/>
      <c r="ET8" s="450"/>
      <c r="EU8" s="450"/>
      <c r="EV8" s="450"/>
      <c r="EW8" s="450"/>
      <c r="EX8" s="450"/>
      <c r="EY8" s="450"/>
      <c r="EZ8" s="450"/>
      <c r="FA8" s="450"/>
      <c r="FB8" s="450"/>
      <c r="FC8" s="450"/>
      <c r="FD8" s="450"/>
      <c r="FE8" s="450"/>
      <c r="FF8" s="450"/>
      <c r="FG8" s="450"/>
      <c r="FH8" s="450"/>
      <c r="FI8" s="450"/>
      <c r="FJ8" s="450"/>
      <c r="FK8" s="450"/>
      <c r="FL8" s="450"/>
      <c r="FM8" s="450"/>
      <c r="FN8" s="450"/>
      <c r="FO8" s="450"/>
      <c r="FP8" s="450"/>
      <c r="FQ8" s="450"/>
      <c r="FR8" s="450"/>
      <c r="FS8" s="450"/>
      <c r="FT8" s="450"/>
      <c r="FU8" s="450"/>
      <c r="FV8" s="450"/>
      <c r="FW8" s="450"/>
      <c r="FX8" s="450"/>
      <c r="FY8" s="450"/>
      <c r="FZ8" s="450"/>
      <c r="GA8" s="450"/>
      <c r="GB8" s="450"/>
      <c r="GC8" s="450"/>
      <c r="GD8" s="450"/>
      <c r="GE8" s="450"/>
      <c r="GF8" s="450"/>
      <c r="GG8" s="450"/>
      <c r="GH8" s="450"/>
      <c r="GI8" s="450"/>
      <c r="GJ8" s="450"/>
      <c r="GK8" s="450"/>
      <c r="GL8" s="450"/>
      <c r="GM8" s="450"/>
      <c r="GN8" s="450"/>
      <c r="GO8" s="450"/>
      <c r="GP8" s="450"/>
      <c r="GQ8" s="450"/>
      <c r="GR8" s="450"/>
      <c r="GS8" s="450"/>
      <c r="GT8" s="450"/>
      <c r="GU8" s="450"/>
      <c r="GV8" s="450"/>
      <c r="GW8" s="450"/>
      <c r="GX8" s="450"/>
      <c r="GY8" s="450"/>
      <c r="GZ8" s="450"/>
      <c r="HA8" s="450"/>
      <c r="HB8" s="450"/>
      <c r="HC8" s="450"/>
      <c r="HD8" s="450"/>
      <c r="HE8" s="450"/>
      <c r="HF8" s="450"/>
      <c r="HG8" s="450"/>
      <c r="HH8" s="450"/>
      <c r="HI8" s="450"/>
      <c r="HJ8" s="450"/>
      <c r="HK8" s="450"/>
      <c r="HL8" s="450"/>
      <c r="HM8" s="450"/>
      <c r="HN8" s="450"/>
      <c r="HO8" s="450"/>
      <c r="HP8" s="450"/>
      <c r="HQ8" s="450"/>
      <c r="HR8" s="450"/>
      <c r="HS8" s="450"/>
      <c r="HT8" s="450"/>
      <c r="HU8" s="450"/>
      <c r="HV8" s="450"/>
      <c r="HW8" s="450"/>
      <c r="HX8" s="450"/>
      <c r="HY8" s="450"/>
      <c r="HZ8" s="450"/>
      <c r="IA8" s="450"/>
      <c r="IB8" s="450"/>
      <c r="IC8" s="450"/>
      <c r="ID8" s="450"/>
      <c r="IE8" s="450"/>
      <c r="IF8" s="450"/>
      <c r="IG8" s="450"/>
      <c r="IH8" s="450"/>
      <c r="II8" s="450"/>
      <c r="IJ8" s="450"/>
      <c r="IK8" s="450"/>
      <c r="IL8" s="450"/>
      <c r="IM8" s="450"/>
      <c r="IN8" s="450"/>
      <c r="IO8" s="450"/>
      <c r="IP8" s="450"/>
      <c r="IQ8" s="450"/>
      <c r="IR8" s="450"/>
      <c r="IS8" s="450"/>
      <c r="IT8" s="450"/>
      <c r="IU8" s="450"/>
      <c r="IV8" s="450"/>
      <c r="IW8" s="450"/>
      <c r="IX8" s="450"/>
    </row>
    <row r="9" spans="1:258" s="451" customFormat="1" ht="18.75" customHeight="1">
      <c r="A9" s="426" t="s">
        <v>424</v>
      </c>
      <c r="B9" s="595">
        <v>4</v>
      </c>
      <c r="C9" s="763"/>
      <c r="D9" s="443" t="s">
        <v>1617</v>
      </c>
      <c r="E9" s="444" t="s">
        <v>1634</v>
      </c>
      <c r="F9" s="445" t="s">
        <v>1635</v>
      </c>
      <c r="G9" s="444" t="s">
        <v>39</v>
      </c>
      <c r="H9" s="765" t="s">
        <v>1636</v>
      </c>
      <c r="I9" s="444" t="s">
        <v>1636</v>
      </c>
      <c r="J9" s="444" t="s">
        <v>1637</v>
      </c>
      <c r="K9" s="444" t="s">
        <v>1638</v>
      </c>
      <c r="L9" s="446"/>
      <c r="M9" s="444">
        <v>53</v>
      </c>
      <c r="N9" s="444">
        <v>53</v>
      </c>
      <c r="O9" s="447">
        <v>118</v>
      </c>
      <c r="P9" s="444">
        <v>58</v>
      </c>
      <c r="Q9" s="448">
        <f t="shared" si="0"/>
        <v>0.55084745762711862</v>
      </c>
      <c r="R9" s="448">
        <f t="shared" si="0"/>
        <v>8.6206896551724144E-2</v>
      </c>
      <c r="S9" s="444">
        <v>229</v>
      </c>
      <c r="T9" s="444"/>
      <c r="U9" s="444"/>
      <c r="V9" s="444"/>
      <c r="W9" s="544">
        <f t="shared" si="1"/>
        <v>-5</v>
      </c>
      <c r="X9" s="449"/>
      <c r="Y9" s="444"/>
      <c r="Z9" s="444"/>
      <c r="AA9" s="444"/>
      <c r="AB9" s="444"/>
      <c r="AC9" s="444"/>
      <c r="AD9" s="450"/>
      <c r="AE9" s="450"/>
      <c r="AF9" s="450"/>
      <c r="AG9" s="450"/>
      <c r="AH9" s="450"/>
      <c r="AI9" s="450"/>
      <c r="AJ9" s="450"/>
      <c r="AK9" s="450"/>
      <c r="AL9" s="450"/>
      <c r="AM9" s="450"/>
      <c r="AN9" s="450"/>
      <c r="AO9" s="450"/>
      <c r="AP9" s="450"/>
      <c r="AQ9" s="450"/>
      <c r="AR9" s="450"/>
      <c r="AS9" s="450"/>
      <c r="AT9" s="450"/>
      <c r="AU9" s="450"/>
      <c r="AV9" s="450"/>
      <c r="AW9" s="450"/>
      <c r="AX9" s="450"/>
      <c r="AY9" s="450"/>
      <c r="AZ9" s="450"/>
      <c r="BA9" s="450"/>
      <c r="BB9" s="450"/>
      <c r="BC9" s="450"/>
      <c r="BD9" s="450"/>
      <c r="BE9" s="450"/>
      <c r="BF9" s="450"/>
      <c r="BG9" s="450"/>
      <c r="BH9" s="450"/>
      <c r="BI9" s="450"/>
      <c r="BJ9" s="450"/>
      <c r="BK9" s="450"/>
      <c r="BL9" s="450"/>
      <c r="BM9" s="450"/>
      <c r="BN9" s="450"/>
      <c r="BO9" s="450"/>
      <c r="BP9" s="450"/>
      <c r="BQ9" s="450"/>
      <c r="BR9" s="450"/>
      <c r="BS9" s="450"/>
      <c r="BT9" s="450"/>
      <c r="BU9" s="450"/>
      <c r="BV9" s="450"/>
      <c r="BW9" s="450"/>
      <c r="BX9" s="450"/>
      <c r="BY9" s="450"/>
      <c r="BZ9" s="450"/>
      <c r="CA9" s="450"/>
      <c r="CB9" s="450"/>
      <c r="CC9" s="450"/>
      <c r="CD9" s="450"/>
      <c r="CE9" s="450"/>
      <c r="CF9" s="450"/>
      <c r="CG9" s="450"/>
      <c r="CH9" s="450"/>
      <c r="CI9" s="450"/>
      <c r="CJ9" s="450"/>
      <c r="CK9" s="450"/>
      <c r="CL9" s="450"/>
      <c r="CM9" s="450"/>
      <c r="CN9" s="450"/>
      <c r="CO9" s="450"/>
      <c r="CP9" s="450"/>
      <c r="CQ9" s="450"/>
      <c r="CR9" s="450"/>
      <c r="CS9" s="450"/>
      <c r="CT9" s="450"/>
      <c r="CU9" s="450"/>
      <c r="CV9" s="450"/>
      <c r="CW9" s="450"/>
      <c r="CX9" s="450"/>
      <c r="CY9" s="450"/>
      <c r="CZ9" s="450"/>
      <c r="DA9" s="450"/>
      <c r="DB9" s="450"/>
      <c r="DC9" s="450"/>
      <c r="DD9" s="450"/>
      <c r="DE9" s="450"/>
      <c r="DF9" s="450"/>
      <c r="DG9" s="450"/>
      <c r="DH9" s="450"/>
      <c r="DI9" s="450"/>
      <c r="DJ9" s="450"/>
      <c r="DK9" s="450"/>
      <c r="DL9" s="450"/>
      <c r="DM9" s="450"/>
      <c r="DN9" s="450"/>
      <c r="DO9" s="450"/>
      <c r="DP9" s="450"/>
      <c r="DQ9" s="450"/>
      <c r="DR9" s="450"/>
      <c r="DS9" s="450"/>
      <c r="DT9" s="450"/>
      <c r="DU9" s="450"/>
      <c r="DV9" s="450"/>
      <c r="DW9" s="450"/>
      <c r="DX9" s="450"/>
      <c r="DY9" s="450"/>
      <c r="DZ9" s="450"/>
      <c r="EA9" s="450"/>
      <c r="EB9" s="450"/>
      <c r="EC9" s="450"/>
      <c r="ED9" s="450"/>
      <c r="EE9" s="450"/>
      <c r="EF9" s="450"/>
      <c r="EG9" s="450"/>
      <c r="EH9" s="450"/>
      <c r="EI9" s="450"/>
      <c r="EJ9" s="450"/>
      <c r="EK9" s="450"/>
      <c r="EL9" s="450"/>
      <c r="EM9" s="450"/>
      <c r="EN9" s="450"/>
      <c r="EO9" s="450"/>
      <c r="EP9" s="450"/>
      <c r="EQ9" s="450"/>
      <c r="ER9" s="450"/>
      <c r="ES9" s="450"/>
      <c r="ET9" s="450"/>
      <c r="EU9" s="450"/>
      <c r="EV9" s="450"/>
      <c r="EW9" s="450"/>
      <c r="EX9" s="450"/>
      <c r="EY9" s="450"/>
      <c r="EZ9" s="450"/>
      <c r="FA9" s="450"/>
      <c r="FB9" s="450"/>
      <c r="FC9" s="450"/>
      <c r="FD9" s="450"/>
      <c r="FE9" s="450"/>
      <c r="FF9" s="450"/>
      <c r="FG9" s="450"/>
      <c r="FH9" s="450"/>
      <c r="FI9" s="450"/>
      <c r="FJ9" s="450"/>
      <c r="FK9" s="450"/>
      <c r="FL9" s="450"/>
      <c r="FM9" s="450"/>
      <c r="FN9" s="450"/>
      <c r="FO9" s="450"/>
      <c r="FP9" s="450"/>
      <c r="FQ9" s="450"/>
      <c r="FR9" s="450"/>
      <c r="FS9" s="450"/>
      <c r="FT9" s="450"/>
      <c r="FU9" s="450"/>
      <c r="FV9" s="450"/>
      <c r="FW9" s="450"/>
      <c r="FX9" s="450"/>
      <c r="FY9" s="450"/>
      <c r="FZ9" s="450"/>
      <c r="GA9" s="450"/>
      <c r="GB9" s="450"/>
      <c r="GC9" s="450"/>
      <c r="GD9" s="450"/>
      <c r="GE9" s="450"/>
      <c r="GF9" s="450"/>
      <c r="GG9" s="450"/>
      <c r="GH9" s="450"/>
      <c r="GI9" s="450"/>
      <c r="GJ9" s="450"/>
      <c r="GK9" s="450"/>
      <c r="GL9" s="450"/>
      <c r="GM9" s="450"/>
      <c r="GN9" s="450"/>
      <c r="GO9" s="450"/>
      <c r="GP9" s="450"/>
      <c r="GQ9" s="450"/>
      <c r="GR9" s="450"/>
      <c r="GS9" s="450"/>
      <c r="GT9" s="450"/>
      <c r="GU9" s="450"/>
      <c r="GV9" s="450"/>
      <c r="GW9" s="450"/>
      <c r="GX9" s="450"/>
      <c r="GY9" s="450"/>
      <c r="GZ9" s="450"/>
      <c r="HA9" s="450"/>
      <c r="HB9" s="450"/>
      <c r="HC9" s="450"/>
      <c r="HD9" s="450"/>
      <c r="HE9" s="450"/>
      <c r="HF9" s="450"/>
      <c r="HG9" s="450"/>
      <c r="HH9" s="450"/>
      <c r="HI9" s="450"/>
      <c r="HJ9" s="450"/>
      <c r="HK9" s="450"/>
      <c r="HL9" s="450"/>
      <c r="HM9" s="450"/>
      <c r="HN9" s="450"/>
      <c r="HO9" s="450"/>
      <c r="HP9" s="450"/>
      <c r="HQ9" s="450"/>
      <c r="HR9" s="450"/>
      <c r="HS9" s="450"/>
      <c r="HT9" s="450"/>
      <c r="HU9" s="450"/>
      <c r="HV9" s="450"/>
      <c r="HW9" s="450"/>
      <c r="HX9" s="450"/>
      <c r="HY9" s="450"/>
      <c r="HZ9" s="450"/>
      <c r="IA9" s="450"/>
      <c r="IB9" s="450"/>
      <c r="IC9" s="450"/>
      <c r="ID9" s="450"/>
      <c r="IE9" s="450"/>
      <c r="IF9" s="450"/>
      <c r="IG9" s="450"/>
      <c r="IH9" s="450"/>
      <c r="II9" s="450"/>
      <c r="IJ9" s="450"/>
      <c r="IK9" s="450"/>
      <c r="IL9" s="450"/>
      <c r="IM9" s="450"/>
      <c r="IN9" s="450"/>
      <c r="IO9" s="450"/>
      <c r="IP9" s="450"/>
      <c r="IQ9" s="450"/>
      <c r="IR9" s="450"/>
      <c r="IS9" s="450"/>
      <c r="IT9" s="450"/>
      <c r="IU9" s="450"/>
      <c r="IV9" s="450"/>
      <c r="IW9" s="450"/>
      <c r="IX9" s="450"/>
    </row>
    <row r="10" spans="1:258" s="451" customFormat="1" ht="18.75" customHeight="1">
      <c r="A10" s="426" t="s">
        <v>424</v>
      </c>
      <c r="B10" s="595"/>
      <c r="C10" s="763"/>
      <c r="D10" s="443" t="s">
        <v>1617</v>
      </c>
      <c r="E10" s="444" t="s">
        <v>1634</v>
      </c>
      <c r="F10" s="445" t="s">
        <v>1639</v>
      </c>
      <c r="G10" s="444" t="s">
        <v>39</v>
      </c>
      <c r="H10" s="591"/>
      <c r="I10" s="444" t="s">
        <v>1640</v>
      </c>
      <c r="J10" s="444" t="s">
        <v>1637</v>
      </c>
      <c r="K10" s="444" t="s">
        <v>1641</v>
      </c>
      <c r="L10" s="446"/>
      <c r="M10" s="444">
        <v>53</v>
      </c>
      <c r="N10" s="444">
        <v>53</v>
      </c>
      <c r="O10" s="447">
        <v>118</v>
      </c>
      <c r="P10" s="444">
        <v>58</v>
      </c>
      <c r="Q10" s="448">
        <f t="shared" si="0"/>
        <v>0.55084745762711862</v>
      </c>
      <c r="R10" s="448">
        <f t="shared" si="0"/>
        <v>8.6206896551724144E-2</v>
      </c>
      <c r="S10" s="444">
        <v>229</v>
      </c>
      <c r="T10" s="444"/>
      <c r="U10" s="444"/>
      <c r="V10" s="444"/>
      <c r="W10" s="544">
        <f t="shared" si="1"/>
        <v>-5</v>
      </c>
      <c r="X10" s="449"/>
      <c r="Y10" s="444"/>
      <c r="Z10" s="444"/>
      <c r="AA10" s="444"/>
      <c r="AB10" s="444"/>
      <c r="AC10" s="444"/>
      <c r="AD10" s="450"/>
      <c r="AE10" s="450"/>
      <c r="AF10" s="450"/>
      <c r="AG10" s="450"/>
      <c r="AH10" s="450"/>
      <c r="AI10" s="450"/>
      <c r="AJ10" s="450"/>
      <c r="AK10" s="450"/>
      <c r="AL10" s="450"/>
      <c r="AM10" s="450"/>
      <c r="AN10" s="450"/>
      <c r="AO10" s="450"/>
      <c r="AP10" s="450"/>
      <c r="AQ10" s="450"/>
      <c r="AR10" s="450"/>
      <c r="AS10" s="450"/>
      <c r="AT10" s="450"/>
      <c r="AU10" s="450"/>
      <c r="AV10" s="450"/>
      <c r="AW10" s="450"/>
      <c r="AX10" s="450"/>
      <c r="AY10" s="450"/>
      <c r="AZ10" s="450"/>
      <c r="BA10" s="450"/>
      <c r="BB10" s="450"/>
      <c r="BC10" s="450"/>
      <c r="BD10" s="450"/>
      <c r="BE10" s="450"/>
      <c r="BF10" s="450"/>
      <c r="BG10" s="450"/>
      <c r="BH10" s="450"/>
      <c r="BI10" s="450"/>
      <c r="BJ10" s="450"/>
      <c r="BK10" s="450"/>
      <c r="BL10" s="450"/>
      <c r="BM10" s="450"/>
      <c r="BN10" s="450"/>
      <c r="BO10" s="450"/>
      <c r="BP10" s="450"/>
      <c r="BQ10" s="450"/>
      <c r="BR10" s="450"/>
      <c r="BS10" s="450"/>
      <c r="BT10" s="450"/>
      <c r="BU10" s="450"/>
      <c r="BV10" s="450"/>
      <c r="BW10" s="450"/>
      <c r="BX10" s="450"/>
      <c r="BY10" s="450"/>
      <c r="BZ10" s="450"/>
      <c r="CA10" s="450"/>
      <c r="CB10" s="450"/>
      <c r="CC10" s="450"/>
      <c r="CD10" s="450"/>
      <c r="CE10" s="450"/>
      <c r="CF10" s="450"/>
      <c r="CG10" s="450"/>
      <c r="CH10" s="450"/>
      <c r="CI10" s="450"/>
      <c r="CJ10" s="450"/>
      <c r="CK10" s="450"/>
      <c r="CL10" s="450"/>
      <c r="CM10" s="450"/>
      <c r="CN10" s="450"/>
      <c r="CO10" s="450"/>
      <c r="CP10" s="450"/>
      <c r="CQ10" s="450"/>
      <c r="CR10" s="450"/>
      <c r="CS10" s="450"/>
      <c r="CT10" s="450"/>
      <c r="CU10" s="450"/>
      <c r="CV10" s="450"/>
      <c r="CW10" s="450"/>
      <c r="CX10" s="450"/>
      <c r="CY10" s="450"/>
      <c r="CZ10" s="450"/>
      <c r="DA10" s="450"/>
      <c r="DB10" s="450"/>
      <c r="DC10" s="450"/>
      <c r="DD10" s="450"/>
      <c r="DE10" s="450"/>
      <c r="DF10" s="450"/>
      <c r="DG10" s="450"/>
      <c r="DH10" s="450"/>
      <c r="DI10" s="450"/>
      <c r="DJ10" s="450"/>
      <c r="DK10" s="450"/>
      <c r="DL10" s="450"/>
      <c r="DM10" s="450"/>
      <c r="DN10" s="450"/>
      <c r="DO10" s="450"/>
      <c r="DP10" s="450"/>
      <c r="DQ10" s="450"/>
      <c r="DR10" s="450"/>
      <c r="DS10" s="450"/>
      <c r="DT10" s="450"/>
      <c r="DU10" s="450"/>
      <c r="DV10" s="450"/>
      <c r="DW10" s="450"/>
      <c r="DX10" s="450"/>
      <c r="DY10" s="450"/>
      <c r="DZ10" s="450"/>
      <c r="EA10" s="450"/>
      <c r="EB10" s="450"/>
      <c r="EC10" s="450"/>
      <c r="ED10" s="450"/>
      <c r="EE10" s="450"/>
      <c r="EF10" s="450"/>
      <c r="EG10" s="450"/>
      <c r="EH10" s="450"/>
      <c r="EI10" s="450"/>
      <c r="EJ10" s="450"/>
      <c r="EK10" s="450"/>
      <c r="EL10" s="450"/>
      <c r="EM10" s="450"/>
      <c r="EN10" s="450"/>
      <c r="EO10" s="450"/>
      <c r="EP10" s="450"/>
      <c r="EQ10" s="450"/>
      <c r="ER10" s="450"/>
      <c r="ES10" s="450"/>
      <c r="ET10" s="450"/>
      <c r="EU10" s="450"/>
      <c r="EV10" s="450"/>
      <c r="EW10" s="450"/>
      <c r="EX10" s="450"/>
      <c r="EY10" s="450"/>
      <c r="EZ10" s="450"/>
      <c r="FA10" s="450"/>
      <c r="FB10" s="450"/>
      <c r="FC10" s="450"/>
      <c r="FD10" s="450"/>
      <c r="FE10" s="450"/>
      <c r="FF10" s="450"/>
      <c r="FG10" s="450"/>
      <c r="FH10" s="450"/>
      <c r="FI10" s="450"/>
      <c r="FJ10" s="450"/>
      <c r="FK10" s="450"/>
      <c r="FL10" s="450"/>
      <c r="FM10" s="450"/>
      <c r="FN10" s="450"/>
      <c r="FO10" s="450"/>
      <c r="FP10" s="450"/>
      <c r="FQ10" s="450"/>
      <c r="FR10" s="450"/>
      <c r="FS10" s="450"/>
      <c r="FT10" s="450"/>
      <c r="FU10" s="450"/>
      <c r="FV10" s="450"/>
      <c r="FW10" s="450"/>
      <c r="FX10" s="450"/>
      <c r="FY10" s="450"/>
      <c r="FZ10" s="450"/>
      <c r="GA10" s="450"/>
      <c r="GB10" s="450"/>
      <c r="GC10" s="450"/>
      <c r="GD10" s="450"/>
      <c r="GE10" s="450"/>
      <c r="GF10" s="450"/>
      <c r="GG10" s="450"/>
      <c r="GH10" s="450"/>
      <c r="GI10" s="450"/>
      <c r="GJ10" s="450"/>
      <c r="GK10" s="450"/>
      <c r="GL10" s="450"/>
      <c r="GM10" s="450"/>
      <c r="GN10" s="450"/>
      <c r="GO10" s="450"/>
      <c r="GP10" s="450"/>
      <c r="GQ10" s="450"/>
      <c r="GR10" s="450"/>
      <c r="GS10" s="450"/>
      <c r="GT10" s="450"/>
      <c r="GU10" s="450"/>
      <c r="GV10" s="450"/>
      <c r="GW10" s="450"/>
      <c r="GX10" s="450"/>
      <c r="GY10" s="450"/>
      <c r="GZ10" s="450"/>
      <c r="HA10" s="450"/>
      <c r="HB10" s="450"/>
      <c r="HC10" s="450"/>
      <c r="HD10" s="450"/>
      <c r="HE10" s="450"/>
      <c r="HF10" s="450"/>
      <c r="HG10" s="450"/>
      <c r="HH10" s="450"/>
      <c r="HI10" s="450"/>
      <c r="HJ10" s="450"/>
      <c r="HK10" s="450"/>
      <c r="HL10" s="450"/>
      <c r="HM10" s="450"/>
      <c r="HN10" s="450"/>
      <c r="HO10" s="450"/>
      <c r="HP10" s="450"/>
      <c r="HQ10" s="450"/>
      <c r="HR10" s="450"/>
      <c r="HS10" s="450"/>
      <c r="HT10" s="450"/>
      <c r="HU10" s="450"/>
      <c r="HV10" s="450"/>
      <c r="HW10" s="450"/>
      <c r="HX10" s="450"/>
      <c r="HY10" s="450"/>
      <c r="HZ10" s="450"/>
      <c r="IA10" s="450"/>
      <c r="IB10" s="450"/>
      <c r="IC10" s="450"/>
      <c r="ID10" s="450"/>
      <c r="IE10" s="450"/>
      <c r="IF10" s="450"/>
      <c r="IG10" s="450"/>
      <c r="IH10" s="450"/>
      <c r="II10" s="450"/>
      <c r="IJ10" s="450"/>
      <c r="IK10" s="450"/>
      <c r="IL10" s="450"/>
      <c r="IM10" s="450"/>
      <c r="IN10" s="450"/>
      <c r="IO10" s="450"/>
      <c r="IP10" s="450"/>
      <c r="IQ10" s="450"/>
      <c r="IR10" s="450"/>
      <c r="IS10" s="450"/>
      <c r="IT10" s="450"/>
      <c r="IU10" s="450"/>
      <c r="IV10" s="450"/>
      <c r="IW10" s="450"/>
      <c r="IX10" s="450"/>
    </row>
    <row r="11" spans="1:258" s="451" customFormat="1" ht="18.75" customHeight="1">
      <c r="A11" s="426" t="s">
        <v>424</v>
      </c>
      <c r="B11" s="595">
        <v>5</v>
      </c>
      <c r="C11" s="763"/>
      <c r="D11" s="443" t="s">
        <v>1642</v>
      </c>
      <c r="E11" s="444" t="s">
        <v>1539</v>
      </c>
      <c r="F11" s="445" t="s">
        <v>1643</v>
      </c>
      <c r="G11" s="444" t="s">
        <v>39</v>
      </c>
      <c r="H11" s="765" t="s">
        <v>1644</v>
      </c>
      <c r="I11" s="444" t="s">
        <v>1645</v>
      </c>
      <c r="J11" s="444" t="s">
        <v>1646</v>
      </c>
      <c r="K11" s="444" t="s">
        <v>1647</v>
      </c>
      <c r="L11" s="446"/>
      <c r="M11" s="444">
        <v>90</v>
      </c>
      <c r="N11" s="444">
        <v>73</v>
      </c>
      <c r="O11" s="447">
        <v>139</v>
      </c>
      <c r="P11" s="444">
        <v>78</v>
      </c>
      <c r="Q11" s="448">
        <f t="shared" si="0"/>
        <v>0.35251798561151076</v>
      </c>
      <c r="R11" s="448">
        <f t="shared" si="0"/>
        <v>6.4102564102564097E-2</v>
      </c>
      <c r="S11" s="444">
        <v>149</v>
      </c>
      <c r="T11" s="444"/>
      <c r="U11" s="444"/>
      <c r="V11" s="444"/>
      <c r="W11" s="544">
        <f t="shared" si="1"/>
        <v>-5</v>
      </c>
      <c r="X11" s="449"/>
      <c r="Y11" s="444"/>
      <c r="Z11" s="444"/>
      <c r="AA11" s="444"/>
      <c r="AB11" s="444"/>
      <c r="AC11" s="444"/>
      <c r="AD11" s="450"/>
      <c r="AE11" s="450"/>
      <c r="AF11" s="450"/>
      <c r="AG11" s="450"/>
      <c r="AH11" s="450"/>
      <c r="AI11" s="450"/>
      <c r="AJ11" s="450"/>
      <c r="AK11" s="450"/>
      <c r="AL11" s="450"/>
      <c r="AM11" s="450"/>
      <c r="AN11" s="450"/>
      <c r="AO11" s="450"/>
      <c r="AP11" s="450"/>
      <c r="AQ11" s="450"/>
      <c r="AR11" s="450"/>
      <c r="AS11" s="450"/>
      <c r="AT11" s="450"/>
      <c r="AU11" s="450"/>
      <c r="AV11" s="450"/>
      <c r="AW11" s="450"/>
      <c r="AX11" s="450"/>
      <c r="AY11" s="450"/>
      <c r="AZ11" s="450"/>
      <c r="BA11" s="450"/>
      <c r="BB11" s="450"/>
      <c r="BC11" s="450"/>
      <c r="BD11" s="450"/>
      <c r="BE11" s="450"/>
      <c r="BF11" s="450"/>
      <c r="BG11" s="450"/>
      <c r="BH11" s="450"/>
      <c r="BI11" s="450"/>
      <c r="BJ11" s="450"/>
      <c r="BK11" s="450"/>
      <c r="BL11" s="450"/>
      <c r="BM11" s="450"/>
      <c r="BN11" s="450"/>
      <c r="BO11" s="450"/>
      <c r="BP11" s="450"/>
      <c r="BQ11" s="450"/>
      <c r="BR11" s="450"/>
      <c r="BS11" s="450"/>
      <c r="BT11" s="450"/>
      <c r="BU11" s="450"/>
      <c r="BV11" s="450"/>
      <c r="BW11" s="450"/>
      <c r="BX11" s="450"/>
      <c r="BY11" s="450"/>
      <c r="BZ11" s="450"/>
      <c r="CA11" s="450"/>
      <c r="CB11" s="450"/>
      <c r="CC11" s="450"/>
      <c r="CD11" s="450"/>
      <c r="CE11" s="450"/>
      <c r="CF11" s="450"/>
      <c r="CG11" s="450"/>
      <c r="CH11" s="450"/>
      <c r="CI11" s="450"/>
      <c r="CJ11" s="450"/>
      <c r="CK11" s="450"/>
      <c r="CL11" s="450"/>
      <c r="CM11" s="450"/>
      <c r="CN11" s="450"/>
      <c r="CO11" s="450"/>
      <c r="CP11" s="450"/>
      <c r="CQ11" s="450"/>
      <c r="CR11" s="450"/>
      <c r="CS11" s="450"/>
      <c r="CT11" s="450"/>
      <c r="CU11" s="450"/>
      <c r="CV11" s="450"/>
      <c r="CW11" s="450"/>
      <c r="CX11" s="450"/>
      <c r="CY11" s="450"/>
      <c r="CZ11" s="450"/>
      <c r="DA11" s="450"/>
      <c r="DB11" s="450"/>
      <c r="DC11" s="450"/>
      <c r="DD11" s="450"/>
      <c r="DE11" s="450"/>
      <c r="DF11" s="450"/>
      <c r="DG11" s="450"/>
      <c r="DH11" s="450"/>
      <c r="DI11" s="450"/>
      <c r="DJ11" s="450"/>
      <c r="DK11" s="450"/>
      <c r="DL11" s="450"/>
      <c r="DM11" s="450"/>
      <c r="DN11" s="450"/>
      <c r="DO11" s="450"/>
      <c r="DP11" s="450"/>
      <c r="DQ11" s="450"/>
      <c r="DR11" s="450"/>
      <c r="DS11" s="450"/>
      <c r="DT11" s="450"/>
      <c r="DU11" s="450"/>
      <c r="DV11" s="450"/>
      <c r="DW11" s="450"/>
      <c r="DX11" s="450"/>
      <c r="DY11" s="450"/>
      <c r="DZ11" s="450"/>
      <c r="EA11" s="450"/>
      <c r="EB11" s="450"/>
      <c r="EC11" s="450"/>
      <c r="ED11" s="450"/>
      <c r="EE11" s="450"/>
      <c r="EF11" s="450"/>
      <c r="EG11" s="450"/>
      <c r="EH11" s="450"/>
      <c r="EI11" s="450"/>
      <c r="EJ11" s="450"/>
      <c r="EK11" s="450"/>
      <c r="EL11" s="450"/>
      <c r="EM11" s="450"/>
      <c r="EN11" s="450"/>
      <c r="EO11" s="450"/>
      <c r="EP11" s="450"/>
      <c r="EQ11" s="450"/>
      <c r="ER11" s="450"/>
      <c r="ES11" s="450"/>
      <c r="ET11" s="450"/>
      <c r="EU11" s="450"/>
      <c r="EV11" s="450"/>
      <c r="EW11" s="450"/>
      <c r="EX11" s="450"/>
      <c r="EY11" s="450"/>
      <c r="EZ11" s="450"/>
      <c r="FA11" s="450"/>
      <c r="FB11" s="450"/>
      <c r="FC11" s="450"/>
      <c r="FD11" s="450"/>
      <c r="FE11" s="450"/>
      <c r="FF11" s="450"/>
      <c r="FG11" s="450"/>
      <c r="FH11" s="450"/>
      <c r="FI11" s="450"/>
      <c r="FJ11" s="450"/>
      <c r="FK11" s="450"/>
      <c r="FL11" s="450"/>
      <c r="FM11" s="450"/>
      <c r="FN11" s="450"/>
      <c r="FO11" s="450"/>
      <c r="FP11" s="450"/>
      <c r="FQ11" s="450"/>
      <c r="FR11" s="450"/>
      <c r="FS11" s="450"/>
      <c r="FT11" s="450"/>
      <c r="FU11" s="450"/>
      <c r="FV11" s="450"/>
      <c r="FW11" s="450"/>
      <c r="FX11" s="450"/>
      <c r="FY11" s="450"/>
      <c r="FZ11" s="450"/>
      <c r="GA11" s="450"/>
      <c r="GB11" s="450"/>
      <c r="GC11" s="450"/>
      <c r="GD11" s="450"/>
      <c r="GE11" s="450"/>
      <c r="GF11" s="450"/>
      <c r="GG11" s="450"/>
      <c r="GH11" s="450"/>
      <c r="GI11" s="450"/>
      <c r="GJ11" s="450"/>
      <c r="GK11" s="450"/>
      <c r="GL11" s="450"/>
      <c r="GM11" s="450"/>
      <c r="GN11" s="450"/>
      <c r="GO11" s="450"/>
      <c r="GP11" s="450"/>
      <c r="GQ11" s="450"/>
      <c r="GR11" s="450"/>
      <c r="GS11" s="450"/>
      <c r="GT11" s="450"/>
      <c r="GU11" s="450"/>
      <c r="GV11" s="450"/>
      <c r="GW11" s="450"/>
      <c r="GX11" s="450"/>
      <c r="GY11" s="450"/>
      <c r="GZ11" s="450"/>
      <c r="HA11" s="450"/>
      <c r="HB11" s="450"/>
      <c r="HC11" s="450"/>
      <c r="HD11" s="450"/>
      <c r="HE11" s="450"/>
      <c r="HF11" s="450"/>
      <c r="HG11" s="450"/>
      <c r="HH11" s="450"/>
      <c r="HI11" s="450"/>
      <c r="HJ11" s="450"/>
      <c r="HK11" s="450"/>
      <c r="HL11" s="450"/>
      <c r="HM11" s="450"/>
      <c r="HN11" s="450"/>
      <c r="HO11" s="450"/>
      <c r="HP11" s="450"/>
      <c r="HQ11" s="450"/>
      <c r="HR11" s="450"/>
      <c r="HS11" s="450"/>
      <c r="HT11" s="450"/>
      <c r="HU11" s="450"/>
      <c r="HV11" s="450"/>
      <c r="HW11" s="450"/>
      <c r="HX11" s="450"/>
      <c r="HY11" s="450"/>
      <c r="HZ11" s="450"/>
      <c r="IA11" s="450"/>
      <c r="IB11" s="450"/>
      <c r="IC11" s="450"/>
      <c r="ID11" s="450"/>
      <c r="IE11" s="450"/>
      <c r="IF11" s="450"/>
      <c r="IG11" s="450"/>
      <c r="IH11" s="450"/>
      <c r="II11" s="450"/>
      <c r="IJ11" s="450"/>
      <c r="IK11" s="450"/>
      <c r="IL11" s="450"/>
      <c r="IM11" s="450"/>
      <c r="IN11" s="450"/>
      <c r="IO11" s="450"/>
      <c r="IP11" s="450"/>
      <c r="IQ11" s="450"/>
      <c r="IR11" s="450"/>
      <c r="IS11" s="450"/>
      <c r="IT11" s="450"/>
      <c r="IU11" s="450"/>
      <c r="IV11" s="450"/>
      <c r="IW11" s="450"/>
      <c r="IX11" s="450"/>
    </row>
    <row r="12" spans="1:258" s="451" customFormat="1" ht="18.75" customHeight="1">
      <c r="A12" s="426" t="s">
        <v>424</v>
      </c>
      <c r="B12" s="595"/>
      <c r="C12" s="763"/>
      <c r="D12" s="443" t="s">
        <v>1642</v>
      </c>
      <c r="E12" s="444" t="s">
        <v>1539</v>
      </c>
      <c r="F12" s="445" t="s">
        <v>1648</v>
      </c>
      <c r="G12" s="444" t="s">
        <v>39</v>
      </c>
      <c r="H12" s="591"/>
      <c r="I12" s="444" t="s">
        <v>1649</v>
      </c>
      <c r="J12" s="444" t="s">
        <v>1646</v>
      </c>
      <c r="K12" s="444" t="s">
        <v>1650</v>
      </c>
      <c r="L12" s="446"/>
      <c r="M12" s="444">
        <v>80</v>
      </c>
      <c r="N12" s="444">
        <v>73</v>
      </c>
      <c r="O12" s="447">
        <v>139</v>
      </c>
      <c r="P12" s="444">
        <v>78</v>
      </c>
      <c r="Q12" s="448">
        <f t="shared" si="0"/>
        <v>0.42446043165467628</v>
      </c>
      <c r="R12" s="448">
        <f t="shared" si="0"/>
        <v>6.4102564102564097E-2</v>
      </c>
      <c r="S12" s="444">
        <v>149</v>
      </c>
      <c r="T12" s="444"/>
      <c r="U12" s="444"/>
      <c r="V12" s="444"/>
      <c r="W12" s="544">
        <f t="shared" si="1"/>
        <v>-5</v>
      </c>
      <c r="X12" s="449"/>
      <c r="Y12" s="444"/>
      <c r="Z12" s="444"/>
      <c r="AA12" s="444"/>
      <c r="AB12" s="444"/>
      <c r="AC12" s="444"/>
      <c r="AD12" s="450"/>
      <c r="AE12" s="450"/>
      <c r="AF12" s="450"/>
      <c r="AG12" s="450"/>
      <c r="AH12" s="450"/>
      <c r="AI12" s="450"/>
      <c r="AJ12" s="450"/>
      <c r="AK12" s="450"/>
      <c r="AL12" s="450"/>
      <c r="AM12" s="450"/>
      <c r="AN12" s="450"/>
      <c r="AO12" s="450"/>
      <c r="AP12" s="450"/>
      <c r="AQ12" s="450"/>
      <c r="AR12" s="450"/>
      <c r="AS12" s="450"/>
      <c r="AT12" s="450"/>
      <c r="AU12" s="450"/>
      <c r="AV12" s="450"/>
      <c r="AW12" s="450"/>
      <c r="AX12" s="450"/>
      <c r="AY12" s="450"/>
      <c r="AZ12" s="450"/>
      <c r="BA12" s="450"/>
      <c r="BB12" s="450"/>
      <c r="BC12" s="450"/>
      <c r="BD12" s="450"/>
      <c r="BE12" s="450"/>
      <c r="BF12" s="450"/>
      <c r="BG12" s="450"/>
      <c r="BH12" s="450"/>
      <c r="BI12" s="450"/>
      <c r="BJ12" s="450"/>
      <c r="BK12" s="450"/>
      <c r="BL12" s="450"/>
      <c r="BM12" s="450"/>
      <c r="BN12" s="450"/>
      <c r="BO12" s="450"/>
      <c r="BP12" s="450"/>
      <c r="BQ12" s="450"/>
      <c r="BR12" s="450"/>
      <c r="BS12" s="450"/>
      <c r="BT12" s="450"/>
      <c r="BU12" s="450"/>
      <c r="BV12" s="450"/>
      <c r="BW12" s="450"/>
      <c r="BX12" s="450"/>
      <c r="BY12" s="450"/>
      <c r="BZ12" s="450"/>
      <c r="CA12" s="450"/>
      <c r="CB12" s="450"/>
      <c r="CC12" s="450"/>
      <c r="CD12" s="450"/>
      <c r="CE12" s="450"/>
      <c r="CF12" s="450"/>
      <c r="CG12" s="450"/>
      <c r="CH12" s="450"/>
      <c r="CI12" s="450"/>
      <c r="CJ12" s="450"/>
      <c r="CK12" s="450"/>
      <c r="CL12" s="450"/>
      <c r="CM12" s="450"/>
      <c r="CN12" s="450"/>
      <c r="CO12" s="450"/>
      <c r="CP12" s="450"/>
      <c r="CQ12" s="450"/>
      <c r="CR12" s="450"/>
      <c r="CS12" s="450"/>
      <c r="CT12" s="450"/>
      <c r="CU12" s="450"/>
      <c r="CV12" s="450"/>
      <c r="CW12" s="450"/>
      <c r="CX12" s="450"/>
      <c r="CY12" s="450"/>
      <c r="CZ12" s="450"/>
      <c r="DA12" s="450"/>
      <c r="DB12" s="450"/>
      <c r="DC12" s="450"/>
      <c r="DD12" s="450"/>
      <c r="DE12" s="450"/>
      <c r="DF12" s="450"/>
      <c r="DG12" s="450"/>
      <c r="DH12" s="450"/>
      <c r="DI12" s="450"/>
      <c r="DJ12" s="450"/>
      <c r="DK12" s="450"/>
      <c r="DL12" s="450"/>
      <c r="DM12" s="450"/>
      <c r="DN12" s="450"/>
      <c r="DO12" s="450"/>
      <c r="DP12" s="450"/>
      <c r="DQ12" s="450"/>
      <c r="DR12" s="450"/>
      <c r="DS12" s="450"/>
      <c r="DT12" s="450"/>
      <c r="DU12" s="450"/>
      <c r="DV12" s="450"/>
      <c r="DW12" s="450"/>
      <c r="DX12" s="450"/>
      <c r="DY12" s="450"/>
      <c r="DZ12" s="450"/>
      <c r="EA12" s="450"/>
      <c r="EB12" s="450"/>
      <c r="EC12" s="450"/>
      <c r="ED12" s="450"/>
      <c r="EE12" s="450"/>
      <c r="EF12" s="450"/>
      <c r="EG12" s="450"/>
      <c r="EH12" s="450"/>
      <c r="EI12" s="450"/>
      <c r="EJ12" s="450"/>
      <c r="EK12" s="450"/>
      <c r="EL12" s="450"/>
      <c r="EM12" s="450"/>
      <c r="EN12" s="450"/>
      <c r="EO12" s="450"/>
      <c r="EP12" s="450"/>
      <c r="EQ12" s="450"/>
      <c r="ER12" s="450"/>
      <c r="ES12" s="450"/>
      <c r="ET12" s="450"/>
      <c r="EU12" s="450"/>
      <c r="EV12" s="450"/>
      <c r="EW12" s="450"/>
      <c r="EX12" s="450"/>
      <c r="EY12" s="450"/>
      <c r="EZ12" s="450"/>
      <c r="FA12" s="450"/>
      <c r="FB12" s="450"/>
      <c r="FC12" s="450"/>
      <c r="FD12" s="450"/>
      <c r="FE12" s="450"/>
      <c r="FF12" s="450"/>
      <c r="FG12" s="450"/>
      <c r="FH12" s="450"/>
      <c r="FI12" s="450"/>
      <c r="FJ12" s="450"/>
      <c r="FK12" s="450"/>
      <c r="FL12" s="450"/>
      <c r="FM12" s="450"/>
      <c r="FN12" s="450"/>
      <c r="FO12" s="450"/>
      <c r="FP12" s="450"/>
      <c r="FQ12" s="450"/>
      <c r="FR12" s="450"/>
      <c r="FS12" s="450"/>
      <c r="FT12" s="450"/>
      <c r="FU12" s="450"/>
      <c r="FV12" s="450"/>
      <c r="FW12" s="450"/>
      <c r="FX12" s="450"/>
      <c r="FY12" s="450"/>
      <c r="FZ12" s="450"/>
      <c r="GA12" s="450"/>
      <c r="GB12" s="450"/>
      <c r="GC12" s="450"/>
      <c r="GD12" s="450"/>
      <c r="GE12" s="450"/>
      <c r="GF12" s="450"/>
      <c r="GG12" s="450"/>
      <c r="GH12" s="450"/>
      <c r="GI12" s="450"/>
      <c r="GJ12" s="450"/>
      <c r="GK12" s="450"/>
      <c r="GL12" s="450"/>
      <c r="GM12" s="450"/>
      <c r="GN12" s="450"/>
      <c r="GO12" s="450"/>
      <c r="GP12" s="450"/>
      <c r="GQ12" s="450"/>
      <c r="GR12" s="450"/>
      <c r="GS12" s="450"/>
      <c r="GT12" s="450"/>
      <c r="GU12" s="450"/>
      <c r="GV12" s="450"/>
      <c r="GW12" s="450"/>
      <c r="GX12" s="450"/>
      <c r="GY12" s="450"/>
      <c r="GZ12" s="450"/>
      <c r="HA12" s="450"/>
      <c r="HB12" s="450"/>
      <c r="HC12" s="450"/>
      <c r="HD12" s="450"/>
      <c r="HE12" s="450"/>
      <c r="HF12" s="450"/>
      <c r="HG12" s="450"/>
      <c r="HH12" s="450"/>
      <c r="HI12" s="450"/>
      <c r="HJ12" s="450"/>
      <c r="HK12" s="450"/>
      <c r="HL12" s="450"/>
      <c r="HM12" s="450"/>
      <c r="HN12" s="450"/>
      <c r="HO12" s="450"/>
      <c r="HP12" s="450"/>
      <c r="HQ12" s="450"/>
      <c r="HR12" s="450"/>
      <c r="HS12" s="450"/>
      <c r="HT12" s="450"/>
      <c r="HU12" s="450"/>
      <c r="HV12" s="450"/>
      <c r="HW12" s="450"/>
      <c r="HX12" s="450"/>
      <c r="HY12" s="450"/>
      <c r="HZ12" s="450"/>
      <c r="IA12" s="450"/>
      <c r="IB12" s="450"/>
      <c r="IC12" s="450"/>
      <c r="ID12" s="450"/>
      <c r="IE12" s="450"/>
      <c r="IF12" s="450"/>
      <c r="IG12" s="450"/>
      <c r="IH12" s="450"/>
      <c r="II12" s="450"/>
      <c r="IJ12" s="450"/>
      <c r="IK12" s="450"/>
      <c r="IL12" s="450"/>
      <c r="IM12" s="450"/>
      <c r="IN12" s="450"/>
      <c r="IO12" s="450"/>
      <c r="IP12" s="450"/>
      <c r="IQ12" s="450"/>
      <c r="IR12" s="450"/>
      <c r="IS12" s="450"/>
      <c r="IT12" s="450"/>
      <c r="IU12" s="450"/>
      <c r="IV12" s="450"/>
      <c r="IW12" s="450"/>
      <c r="IX12" s="450"/>
    </row>
    <row r="13" spans="1:258" s="451" customFormat="1" ht="18.75" customHeight="1">
      <c r="A13" s="426" t="s">
        <v>424</v>
      </c>
      <c r="B13" s="595">
        <v>6</v>
      </c>
      <c r="C13" s="763"/>
      <c r="D13" s="443" t="s">
        <v>1642</v>
      </c>
      <c r="E13" s="444" t="s">
        <v>1624</v>
      </c>
      <c r="F13" s="445" t="s">
        <v>1651</v>
      </c>
      <c r="G13" s="444" t="s">
        <v>39</v>
      </c>
      <c r="H13" s="765" t="s">
        <v>1652</v>
      </c>
      <c r="I13" s="444" t="s">
        <v>1652</v>
      </c>
      <c r="J13" s="444" t="s">
        <v>1653</v>
      </c>
      <c r="K13" s="444" t="s">
        <v>1654</v>
      </c>
      <c r="L13" s="446"/>
      <c r="M13" s="444">
        <v>192.5</v>
      </c>
      <c r="N13" s="444">
        <v>192.5</v>
      </c>
      <c r="O13" s="444">
        <v>268</v>
      </c>
      <c r="P13" s="444">
        <v>139.9</v>
      </c>
      <c r="Q13" s="448">
        <f t="shared" si="0"/>
        <v>0.28171641791044777</v>
      </c>
      <c r="R13" s="448">
        <f t="shared" si="0"/>
        <v>-0.37598284488920652</v>
      </c>
      <c r="S13" s="444">
        <v>279.8</v>
      </c>
      <c r="T13" s="444"/>
      <c r="U13" s="444"/>
      <c r="V13" s="444"/>
      <c r="W13" s="544">
        <f t="shared" si="1"/>
        <v>52.599999999999994</v>
      </c>
      <c r="X13" s="449"/>
      <c r="Y13" s="444"/>
      <c r="Z13" s="444"/>
      <c r="AA13" s="444"/>
      <c r="AB13" s="444"/>
      <c r="AC13" s="444"/>
      <c r="AD13" s="450"/>
      <c r="AE13" s="450"/>
      <c r="AF13" s="450"/>
      <c r="AG13" s="450"/>
      <c r="AH13" s="450"/>
      <c r="AI13" s="450"/>
      <c r="AJ13" s="450"/>
      <c r="AK13" s="450"/>
      <c r="AL13" s="450"/>
      <c r="AM13" s="450"/>
      <c r="AN13" s="450"/>
      <c r="AO13" s="450"/>
      <c r="AP13" s="450"/>
      <c r="AQ13" s="450"/>
      <c r="AR13" s="450"/>
      <c r="AS13" s="450"/>
      <c r="AT13" s="450"/>
      <c r="AU13" s="450"/>
      <c r="AV13" s="450"/>
      <c r="AW13" s="450"/>
      <c r="AX13" s="450"/>
      <c r="AY13" s="450"/>
      <c r="AZ13" s="450"/>
      <c r="BA13" s="450"/>
      <c r="BB13" s="450"/>
      <c r="BC13" s="450"/>
      <c r="BD13" s="450"/>
      <c r="BE13" s="450"/>
      <c r="BF13" s="450"/>
      <c r="BG13" s="450"/>
      <c r="BH13" s="450"/>
      <c r="BI13" s="450"/>
      <c r="BJ13" s="450"/>
      <c r="BK13" s="450"/>
      <c r="BL13" s="450"/>
      <c r="BM13" s="450"/>
      <c r="BN13" s="450"/>
      <c r="BO13" s="450"/>
      <c r="BP13" s="450"/>
      <c r="BQ13" s="450"/>
      <c r="BR13" s="450"/>
      <c r="BS13" s="450"/>
      <c r="BT13" s="450"/>
      <c r="BU13" s="450"/>
      <c r="BV13" s="450"/>
      <c r="BW13" s="450"/>
      <c r="BX13" s="450"/>
      <c r="BY13" s="450"/>
      <c r="BZ13" s="450"/>
      <c r="CA13" s="450"/>
      <c r="CB13" s="450"/>
      <c r="CC13" s="450"/>
      <c r="CD13" s="450"/>
      <c r="CE13" s="450"/>
      <c r="CF13" s="450"/>
      <c r="CG13" s="450"/>
      <c r="CH13" s="450"/>
      <c r="CI13" s="450"/>
      <c r="CJ13" s="450"/>
      <c r="CK13" s="450"/>
      <c r="CL13" s="450"/>
      <c r="CM13" s="450"/>
      <c r="CN13" s="450"/>
      <c r="CO13" s="450"/>
      <c r="CP13" s="450"/>
      <c r="CQ13" s="450"/>
      <c r="CR13" s="450"/>
      <c r="CS13" s="450"/>
      <c r="CT13" s="450"/>
      <c r="CU13" s="450"/>
      <c r="CV13" s="450"/>
      <c r="CW13" s="450"/>
      <c r="CX13" s="450"/>
      <c r="CY13" s="450"/>
      <c r="CZ13" s="450"/>
      <c r="DA13" s="450"/>
      <c r="DB13" s="450"/>
      <c r="DC13" s="450"/>
      <c r="DD13" s="450"/>
      <c r="DE13" s="450"/>
      <c r="DF13" s="450"/>
      <c r="DG13" s="450"/>
      <c r="DH13" s="450"/>
      <c r="DI13" s="450"/>
      <c r="DJ13" s="450"/>
      <c r="DK13" s="450"/>
      <c r="DL13" s="450"/>
      <c r="DM13" s="450"/>
      <c r="DN13" s="450"/>
      <c r="DO13" s="450"/>
      <c r="DP13" s="450"/>
      <c r="DQ13" s="450"/>
      <c r="DR13" s="450"/>
      <c r="DS13" s="450"/>
      <c r="DT13" s="450"/>
      <c r="DU13" s="450"/>
      <c r="DV13" s="450"/>
      <c r="DW13" s="450"/>
      <c r="DX13" s="450"/>
      <c r="DY13" s="450"/>
      <c r="DZ13" s="450"/>
      <c r="EA13" s="450"/>
      <c r="EB13" s="450"/>
      <c r="EC13" s="450"/>
      <c r="ED13" s="450"/>
      <c r="EE13" s="450"/>
      <c r="EF13" s="450"/>
      <c r="EG13" s="450"/>
      <c r="EH13" s="450"/>
      <c r="EI13" s="450"/>
      <c r="EJ13" s="450"/>
      <c r="EK13" s="450"/>
      <c r="EL13" s="450"/>
      <c r="EM13" s="450"/>
      <c r="EN13" s="450"/>
      <c r="EO13" s="450"/>
      <c r="EP13" s="450"/>
      <c r="EQ13" s="450"/>
      <c r="ER13" s="450"/>
      <c r="ES13" s="450"/>
      <c r="ET13" s="450"/>
      <c r="EU13" s="450"/>
      <c r="EV13" s="450"/>
      <c r="EW13" s="450"/>
      <c r="EX13" s="450"/>
      <c r="EY13" s="450"/>
      <c r="EZ13" s="450"/>
      <c r="FA13" s="450"/>
      <c r="FB13" s="450"/>
      <c r="FC13" s="450"/>
      <c r="FD13" s="450"/>
      <c r="FE13" s="450"/>
      <c r="FF13" s="450"/>
      <c r="FG13" s="450"/>
      <c r="FH13" s="450"/>
      <c r="FI13" s="450"/>
      <c r="FJ13" s="450"/>
      <c r="FK13" s="450"/>
      <c r="FL13" s="450"/>
      <c r="FM13" s="450"/>
      <c r="FN13" s="450"/>
      <c r="FO13" s="450"/>
      <c r="FP13" s="450"/>
      <c r="FQ13" s="450"/>
      <c r="FR13" s="450"/>
      <c r="FS13" s="450"/>
      <c r="FT13" s="450"/>
      <c r="FU13" s="450"/>
      <c r="FV13" s="450"/>
      <c r="FW13" s="450"/>
      <c r="FX13" s="450"/>
      <c r="FY13" s="450"/>
      <c r="FZ13" s="450"/>
      <c r="GA13" s="450"/>
      <c r="GB13" s="450"/>
      <c r="GC13" s="450"/>
      <c r="GD13" s="450"/>
      <c r="GE13" s="450"/>
      <c r="GF13" s="450"/>
      <c r="GG13" s="450"/>
      <c r="GH13" s="450"/>
      <c r="GI13" s="450"/>
      <c r="GJ13" s="450"/>
      <c r="GK13" s="450"/>
      <c r="GL13" s="450"/>
      <c r="GM13" s="450"/>
      <c r="GN13" s="450"/>
      <c r="GO13" s="450"/>
      <c r="GP13" s="450"/>
      <c r="GQ13" s="450"/>
      <c r="GR13" s="450"/>
      <c r="GS13" s="450"/>
      <c r="GT13" s="450"/>
      <c r="GU13" s="450"/>
      <c r="GV13" s="450"/>
      <c r="GW13" s="450"/>
      <c r="GX13" s="450"/>
      <c r="GY13" s="450"/>
      <c r="GZ13" s="450"/>
      <c r="HA13" s="450"/>
      <c r="HB13" s="450"/>
      <c r="HC13" s="450"/>
      <c r="HD13" s="450"/>
      <c r="HE13" s="450"/>
      <c r="HF13" s="450"/>
      <c r="HG13" s="450"/>
      <c r="HH13" s="450"/>
      <c r="HI13" s="450"/>
      <c r="HJ13" s="450"/>
      <c r="HK13" s="450"/>
      <c r="HL13" s="450"/>
      <c r="HM13" s="450"/>
      <c r="HN13" s="450"/>
      <c r="HO13" s="450"/>
      <c r="HP13" s="450"/>
      <c r="HQ13" s="450"/>
      <c r="HR13" s="450"/>
      <c r="HS13" s="450"/>
      <c r="HT13" s="450"/>
      <c r="HU13" s="450"/>
      <c r="HV13" s="450"/>
      <c r="HW13" s="450"/>
      <c r="HX13" s="450"/>
      <c r="HY13" s="450"/>
      <c r="HZ13" s="450"/>
      <c r="IA13" s="450"/>
      <c r="IB13" s="450"/>
      <c r="IC13" s="450"/>
      <c r="ID13" s="450"/>
      <c r="IE13" s="450"/>
      <c r="IF13" s="450"/>
      <c r="IG13" s="450"/>
      <c r="IH13" s="450"/>
      <c r="II13" s="450"/>
      <c r="IJ13" s="450"/>
      <c r="IK13" s="450"/>
      <c r="IL13" s="450"/>
      <c r="IM13" s="450"/>
      <c r="IN13" s="450"/>
      <c r="IO13" s="450"/>
      <c r="IP13" s="450"/>
      <c r="IQ13" s="450"/>
      <c r="IR13" s="450"/>
      <c r="IS13" s="450"/>
      <c r="IT13" s="450"/>
      <c r="IU13" s="450"/>
      <c r="IV13" s="450"/>
      <c r="IW13" s="450"/>
      <c r="IX13" s="450"/>
    </row>
    <row r="14" spans="1:258" s="451" customFormat="1" ht="18.75" customHeight="1">
      <c r="A14" s="426" t="s">
        <v>424</v>
      </c>
      <c r="B14" s="595"/>
      <c r="C14" s="763"/>
      <c r="D14" s="443" t="s">
        <v>1642</v>
      </c>
      <c r="E14" s="444" t="s">
        <v>1624</v>
      </c>
      <c r="F14" s="445" t="s">
        <v>1655</v>
      </c>
      <c r="G14" s="444" t="s">
        <v>39</v>
      </c>
      <c r="H14" s="591"/>
      <c r="I14" s="444" t="s">
        <v>1656</v>
      </c>
      <c r="J14" s="444" t="s">
        <v>1653</v>
      </c>
      <c r="K14" s="444" t="s">
        <v>1657</v>
      </c>
      <c r="L14" s="446"/>
      <c r="M14" s="444">
        <v>169</v>
      </c>
      <c r="N14" s="444">
        <v>169</v>
      </c>
      <c r="O14" s="444">
        <v>228</v>
      </c>
      <c r="P14" s="444">
        <v>119.9</v>
      </c>
      <c r="Q14" s="448">
        <f t="shared" si="0"/>
        <v>0.25877192982456143</v>
      </c>
      <c r="R14" s="448">
        <f t="shared" si="0"/>
        <v>-0.40950792326939112</v>
      </c>
      <c r="S14" s="444">
        <v>239.8</v>
      </c>
      <c r="T14" s="444"/>
      <c r="U14" s="444"/>
      <c r="V14" s="444"/>
      <c r="W14" s="544">
        <f t="shared" si="1"/>
        <v>49.099999999999994</v>
      </c>
      <c r="X14" s="449"/>
      <c r="Y14" s="444"/>
      <c r="Z14" s="444"/>
      <c r="AA14" s="444"/>
      <c r="AB14" s="444"/>
      <c r="AC14" s="444"/>
      <c r="AD14" s="450"/>
      <c r="AE14" s="450"/>
      <c r="AF14" s="450"/>
      <c r="AG14" s="450"/>
      <c r="AH14" s="450"/>
      <c r="AI14" s="450"/>
      <c r="AJ14" s="450"/>
      <c r="AK14" s="450"/>
      <c r="AL14" s="450"/>
      <c r="AM14" s="450"/>
      <c r="AN14" s="450"/>
      <c r="AO14" s="450"/>
      <c r="AP14" s="450"/>
      <c r="AQ14" s="450"/>
      <c r="AR14" s="450"/>
      <c r="AS14" s="450"/>
      <c r="AT14" s="450"/>
      <c r="AU14" s="450"/>
      <c r="AV14" s="450"/>
      <c r="AW14" s="450"/>
      <c r="AX14" s="450"/>
      <c r="AY14" s="450"/>
      <c r="AZ14" s="450"/>
      <c r="BA14" s="450"/>
      <c r="BB14" s="450"/>
      <c r="BC14" s="450"/>
      <c r="BD14" s="450"/>
      <c r="BE14" s="450"/>
      <c r="BF14" s="450"/>
      <c r="BG14" s="450"/>
      <c r="BH14" s="450"/>
      <c r="BI14" s="450"/>
      <c r="BJ14" s="450"/>
      <c r="BK14" s="450"/>
      <c r="BL14" s="450"/>
      <c r="BM14" s="450"/>
      <c r="BN14" s="450"/>
      <c r="BO14" s="450"/>
      <c r="BP14" s="450"/>
      <c r="BQ14" s="450"/>
      <c r="BR14" s="450"/>
      <c r="BS14" s="450"/>
      <c r="BT14" s="450"/>
      <c r="BU14" s="450"/>
      <c r="BV14" s="450"/>
      <c r="BW14" s="450"/>
      <c r="BX14" s="450"/>
      <c r="BY14" s="450"/>
      <c r="BZ14" s="450"/>
      <c r="CA14" s="450"/>
      <c r="CB14" s="450"/>
      <c r="CC14" s="450"/>
      <c r="CD14" s="450"/>
      <c r="CE14" s="450"/>
      <c r="CF14" s="450"/>
      <c r="CG14" s="450"/>
      <c r="CH14" s="450"/>
      <c r="CI14" s="450"/>
      <c r="CJ14" s="450"/>
      <c r="CK14" s="450"/>
      <c r="CL14" s="450"/>
      <c r="CM14" s="450"/>
      <c r="CN14" s="450"/>
      <c r="CO14" s="450"/>
      <c r="CP14" s="450"/>
      <c r="CQ14" s="450"/>
      <c r="CR14" s="450"/>
      <c r="CS14" s="450"/>
      <c r="CT14" s="450"/>
      <c r="CU14" s="450"/>
      <c r="CV14" s="450"/>
      <c r="CW14" s="450"/>
      <c r="CX14" s="450"/>
      <c r="CY14" s="450"/>
      <c r="CZ14" s="450"/>
      <c r="DA14" s="450"/>
      <c r="DB14" s="450"/>
      <c r="DC14" s="450"/>
      <c r="DD14" s="450"/>
      <c r="DE14" s="450"/>
      <c r="DF14" s="450"/>
      <c r="DG14" s="450"/>
      <c r="DH14" s="450"/>
      <c r="DI14" s="450"/>
      <c r="DJ14" s="450"/>
      <c r="DK14" s="450"/>
      <c r="DL14" s="450"/>
      <c r="DM14" s="450"/>
      <c r="DN14" s="450"/>
      <c r="DO14" s="450"/>
      <c r="DP14" s="450"/>
      <c r="DQ14" s="450"/>
      <c r="DR14" s="450"/>
      <c r="DS14" s="450"/>
      <c r="DT14" s="450"/>
      <c r="DU14" s="450"/>
      <c r="DV14" s="450"/>
      <c r="DW14" s="450"/>
      <c r="DX14" s="450"/>
      <c r="DY14" s="450"/>
      <c r="DZ14" s="450"/>
      <c r="EA14" s="450"/>
      <c r="EB14" s="450"/>
      <c r="EC14" s="450"/>
      <c r="ED14" s="450"/>
      <c r="EE14" s="450"/>
      <c r="EF14" s="450"/>
      <c r="EG14" s="450"/>
      <c r="EH14" s="450"/>
      <c r="EI14" s="450"/>
      <c r="EJ14" s="450"/>
      <c r="EK14" s="450"/>
      <c r="EL14" s="450"/>
      <c r="EM14" s="450"/>
      <c r="EN14" s="450"/>
      <c r="EO14" s="450"/>
      <c r="EP14" s="450"/>
      <c r="EQ14" s="450"/>
      <c r="ER14" s="450"/>
      <c r="ES14" s="450"/>
      <c r="ET14" s="450"/>
      <c r="EU14" s="450"/>
      <c r="EV14" s="450"/>
      <c r="EW14" s="450"/>
      <c r="EX14" s="450"/>
      <c r="EY14" s="450"/>
      <c r="EZ14" s="450"/>
      <c r="FA14" s="450"/>
      <c r="FB14" s="450"/>
      <c r="FC14" s="450"/>
      <c r="FD14" s="450"/>
      <c r="FE14" s="450"/>
      <c r="FF14" s="450"/>
      <c r="FG14" s="450"/>
      <c r="FH14" s="450"/>
      <c r="FI14" s="450"/>
      <c r="FJ14" s="450"/>
      <c r="FK14" s="450"/>
      <c r="FL14" s="450"/>
      <c r="FM14" s="450"/>
      <c r="FN14" s="450"/>
      <c r="FO14" s="450"/>
      <c r="FP14" s="450"/>
      <c r="FQ14" s="450"/>
      <c r="FR14" s="450"/>
      <c r="FS14" s="450"/>
      <c r="FT14" s="450"/>
      <c r="FU14" s="450"/>
      <c r="FV14" s="450"/>
      <c r="FW14" s="450"/>
      <c r="FX14" s="450"/>
      <c r="FY14" s="450"/>
      <c r="FZ14" s="450"/>
      <c r="GA14" s="450"/>
      <c r="GB14" s="450"/>
      <c r="GC14" s="450"/>
      <c r="GD14" s="450"/>
      <c r="GE14" s="450"/>
      <c r="GF14" s="450"/>
      <c r="GG14" s="450"/>
      <c r="GH14" s="450"/>
      <c r="GI14" s="450"/>
      <c r="GJ14" s="450"/>
      <c r="GK14" s="450"/>
      <c r="GL14" s="450"/>
      <c r="GM14" s="450"/>
      <c r="GN14" s="450"/>
      <c r="GO14" s="450"/>
      <c r="GP14" s="450"/>
      <c r="GQ14" s="450"/>
      <c r="GR14" s="450"/>
      <c r="GS14" s="450"/>
      <c r="GT14" s="450"/>
      <c r="GU14" s="450"/>
      <c r="GV14" s="450"/>
      <c r="GW14" s="450"/>
      <c r="GX14" s="450"/>
      <c r="GY14" s="450"/>
      <c r="GZ14" s="450"/>
      <c r="HA14" s="450"/>
      <c r="HB14" s="450"/>
      <c r="HC14" s="450"/>
      <c r="HD14" s="450"/>
      <c r="HE14" s="450"/>
      <c r="HF14" s="450"/>
      <c r="HG14" s="450"/>
      <c r="HH14" s="450"/>
      <c r="HI14" s="450"/>
      <c r="HJ14" s="450"/>
      <c r="HK14" s="450"/>
      <c r="HL14" s="450"/>
      <c r="HM14" s="450"/>
      <c r="HN14" s="450"/>
      <c r="HO14" s="450"/>
      <c r="HP14" s="450"/>
      <c r="HQ14" s="450"/>
      <c r="HR14" s="450"/>
      <c r="HS14" s="450"/>
      <c r="HT14" s="450"/>
      <c r="HU14" s="450"/>
      <c r="HV14" s="450"/>
      <c r="HW14" s="450"/>
      <c r="HX14" s="450"/>
      <c r="HY14" s="450"/>
      <c r="HZ14" s="450"/>
      <c r="IA14" s="450"/>
      <c r="IB14" s="450"/>
      <c r="IC14" s="450"/>
      <c r="ID14" s="450"/>
      <c r="IE14" s="450"/>
      <c r="IF14" s="450"/>
      <c r="IG14" s="450"/>
      <c r="IH14" s="450"/>
      <c r="II14" s="450"/>
      <c r="IJ14" s="450"/>
      <c r="IK14" s="450"/>
      <c r="IL14" s="450"/>
      <c r="IM14" s="450"/>
      <c r="IN14" s="450"/>
      <c r="IO14" s="450"/>
      <c r="IP14" s="450"/>
      <c r="IQ14" s="450"/>
      <c r="IR14" s="450"/>
      <c r="IS14" s="450"/>
      <c r="IT14" s="450"/>
      <c r="IU14" s="450"/>
      <c r="IV14" s="450"/>
      <c r="IW14" s="450"/>
      <c r="IX14" s="450"/>
    </row>
    <row r="15" spans="1:258" s="451" customFormat="1" ht="18.75" customHeight="1">
      <c r="A15" s="426" t="s">
        <v>424</v>
      </c>
      <c r="B15" s="595">
        <v>7</v>
      </c>
      <c r="C15" s="763"/>
      <c r="D15" s="443" t="s">
        <v>1642</v>
      </c>
      <c r="E15" s="444" t="s">
        <v>1634</v>
      </c>
      <c r="F15" s="445" t="s">
        <v>1658</v>
      </c>
      <c r="G15" s="444" t="s">
        <v>39</v>
      </c>
      <c r="H15" s="765" t="s">
        <v>1659</v>
      </c>
      <c r="I15" s="444" t="s">
        <v>1659</v>
      </c>
      <c r="J15" s="444" t="s">
        <v>1660</v>
      </c>
      <c r="K15" s="444" t="s">
        <v>1661</v>
      </c>
      <c r="L15" s="446"/>
      <c r="M15" s="444">
        <v>89</v>
      </c>
      <c r="N15" s="444">
        <v>89</v>
      </c>
      <c r="O15" s="447">
        <v>198</v>
      </c>
      <c r="P15" s="444">
        <v>99</v>
      </c>
      <c r="Q15" s="448">
        <f t="shared" si="0"/>
        <v>0.5505050505050505</v>
      </c>
      <c r="R15" s="448">
        <f t="shared" si="0"/>
        <v>0.10101010101010101</v>
      </c>
      <c r="S15" s="444"/>
      <c r="T15" s="444"/>
      <c r="U15" s="444"/>
      <c r="V15" s="444">
        <v>198</v>
      </c>
      <c r="W15" s="544">
        <f t="shared" si="1"/>
        <v>-10</v>
      </c>
      <c r="X15" s="449"/>
      <c r="Y15" s="444"/>
      <c r="Z15" s="444"/>
      <c r="AA15" s="444"/>
      <c r="AB15" s="444"/>
      <c r="AC15" s="444"/>
      <c r="AD15" s="450"/>
      <c r="AE15" s="450"/>
      <c r="AF15" s="450"/>
      <c r="AG15" s="450"/>
      <c r="AH15" s="450"/>
      <c r="AI15" s="450"/>
      <c r="AJ15" s="450"/>
      <c r="AK15" s="450"/>
      <c r="AL15" s="450"/>
      <c r="AM15" s="450"/>
      <c r="AN15" s="450"/>
      <c r="AO15" s="450"/>
      <c r="AP15" s="450"/>
      <c r="AQ15" s="450"/>
      <c r="AR15" s="450"/>
      <c r="AS15" s="450"/>
      <c r="AT15" s="450"/>
      <c r="AU15" s="450"/>
      <c r="AV15" s="450"/>
      <c r="AW15" s="450"/>
      <c r="AX15" s="450"/>
      <c r="AY15" s="450"/>
      <c r="AZ15" s="450"/>
      <c r="BA15" s="450"/>
      <c r="BB15" s="450"/>
      <c r="BC15" s="450"/>
      <c r="BD15" s="450"/>
      <c r="BE15" s="450"/>
      <c r="BF15" s="450"/>
      <c r="BG15" s="450"/>
      <c r="BH15" s="450"/>
      <c r="BI15" s="450"/>
      <c r="BJ15" s="450"/>
      <c r="BK15" s="450"/>
      <c r="BL15" s="450"/>
      <c r="BM15" s="450"/>
      <c r="BN15" s="450"/>
      <c r="BO15" s="450"/>
      <c r="BP15" s="450"/>
      <c r="BQ15" s="450"/>
      <c r="BR15" s="450"/>
      <c r="BS15" s="450"/>
      <c r="BT15" s="450"/>
      <c r="BU15" s="450"/>
      <c r="BV15" s="450"/>
      <c r="BW15" s="450"/>
      <c r="BX15" s="450"/>
      <c r="BY15" s="450"/>
      <c r="BZ15" s="450"/>
      <c r="CA15" s="450"/>
      <c r="CB15" s="450"/>
      <c r="CC15" s="450"/>
      <c r="CD15" s="450"/>
      <c r="CE15" s="450"/>
      <c r="CF15" s="450"/>
      <c r="CG15" s="450"/>
      <c r="CH15" s="450"/>
      <c r="CI15" s="450"/>
      <c r="CJ15" s="450"/>
      <c r="CK15" s="450"/>
      <c r="CL15" s="450"/>
      <c r="CM15" s="450"/>
      <c r="CN15" s="450"/>
      <c r="CO15" s="450"/>
      <c r="CP15" s="450"/>
      <c r="CQ15" s="450"/>
      <c r="CR15" s="450"/>
      <c r="CS15" s="450"/>
      <c r="CT15" s="450"/>
      <c r="CU15" s="450"/>
      <c r="CV15" s="450"/>
      <c r="CW15" s="450"/>
      <c r="CX15" s="450"/>
      <c r="CY15" s="450"/>
      <c r="CZ15" s="450"/>
      <c r="DA15" s="450"/>
      <c r="DB15" s="450"/>
      <c r="DC15" s="450"/>
      <c r="DD15" s="450"/>
      <c r="DE15" s="450"/>
      <c r="DF15" s="450"/>
      <c r="DG15" s="450"/>
      <c r="DH15" s="450"/>
      <c r="DI15" s="450"/>
      <c r="DJ15" s="450"/>
      <c r="DK15" s="450"/>
      <c r="DL15" s="450"/>
      <c r="DM15" s="450"/>
      <c r="DN15" s="450"/>
      <c r="DO15" s="450"/>
      <c r="DP15" s="450"/>
      <c r="DQ15" s="450"/>
      <c r="DR15" s="450"/>
      <c r="DS15" s="450"/>
      <c r="DT15" s="450"/>
      <c r="DU15" s="450"/>
      <c r="DV15" s="450"/>
      <c r="DW15" s="450"/>
      <c r="DX15" s="450"/>
      <c r="DY15" s="450"/>
      <c r="DZ15" s="450"/>
      <c r="EA15" s="450"/>
      <c r="EB15" s="450"/>
      <c r="EC15" s="450"/>
      <c r="ED15" s="450"/>
      <c r="EE15" s="450"/>
      <c r="EF15" s="450"/>
      <c r="EG15" s="450"/>
      <c r="EH15" s="450"/>
      <c r="EI15" s="450"/>
      <c r="EJ15" s="450"/>
      <c r="EK15" s="450"/>
      <c r="EL15" s="450"/>
      <c r="EM15" s="450"/>
      <c r="EN15" s="450"/>
      <c r="EO15" s="450"/>
      <c r="EP15" s="450"/>
      <c r="EQ15" s="450"/>
      <c r="ER15" s="450"/>
      <c r="ES15" s="450"/>
      <c r="ET15" s="450"/>
      <c r="EU15" s="450"/>
      <c r="EV15" s="450"/>
      <c r="EW15" s="450"/>
      <c r="EX15" s="450"/>
      <c r="EY15" s="450"/>
      <c r="EZ15" s="450"/>
      <c r="FA15" s="450"/>
      <c r="FB15" s="450"/>
      <c r="FC15" s="450"/>
      <c r="FD15" s="450"/>
      <c r="FE15" s="450"/>
      <c r="FF15" s="450"/>
      <c r="FG15" s="450"/>
      <c r="FH15" s="450"/>
      <c r="FI15" s="450"/>
      <c r="FJ15" s="450"/>
      <c r="FK15" s="450"/>
      <c r="FL15" s="450"/>
      <c r="FM15" s="450"/>
      <c r="FN15" s="450"/>
      <c r="FO15" s="450"/>
      <c r="FP15" s="450"/>
      <c r="FQ15" s="450"/>
      <c r="FR15" s="450"/>
      <c r="FS15" s="450"/>
      <c r="FT15" s="450"/>
      <c r="FU15" s="450"/>
      <c r="FV15" s="450"/>
      <c r="FW15" s="450"/>
      <c r="FX15" s="450"/>
      <c r="FY15" s="450"/>
      <c r="FZ15" s="450"/>
      <c r="GA15" s="450"/>
      <c r="GB15" s="450"/>
      <c r="GC15" s="450"/>
      <c r="GD15" s="450"/>
      <c r="GE15" s="450"/>
      <c r="GF15" s="450"/>
      <c r="GG15" s="450"/>
      <c r="GH15" s="450"/>
      <c r="GI15" s="450"/>
      <c r="GJ15" s="450"/>
      <c r="GK15" s="450"/>
      <c r="GL15" s="450"/>
      <c r="GM15" s="450"/>
      <c r="GN15" s="450"/>
      <c r="GO15" s="450"/>
      <c r="GP15" s="450"/>
      <c r="GQ15" s="450"/>
      <c r="GR15" s="450"/>
      <c r="GS15" s="450"/>
      <c r="GT15" s="450"/>
      <c r="GU15" s="450"/>
      <c r="GV15" s="450"/>
      <c r="GW15" s="450"/>
      <c r="GX15" s="450"/>
      <c r="GY15" s="450"/>
      <c r="GZ15" s="450"/>
      <c r="HA15" s="450"/>
      <c r="HB15" s="450"/>
      <c r="HC15" s="450"/>
      <c r="HD15" s="450"/>
      <c r="HE15" s="450"/>
      <c r="HF15" s="450"/>
      <c r="HG15" s="450"/>
      <c r="HH15" s="450"/>
      <c r="HI15" s="450"/>
      <c r="HJ15" s="450"/>
      <c r="HK15" s="450"/>
      <c r="HL15" s="450"/>
      <c r="HM15" s="450"/>
      <c r="HN15" s="450"/>
      <c r="HO15" s="450"/>
      <c r="HP15" s="450"/>
      <c r="HQ15" s="450"/>
      <c r="HR15" s="450"/>
      <c r="HS15" s="450"/>
      <c r="HT15" s="450"/>
      <c r="HU15" s="450"/>
      <c r="HV15" s="450"/>
      <c r="HW15" s="450"/>
      <c r="HX15" s="450"/>
      <c r="HY15" s="450"/>
      <c r="HZ15" s="450"/>
      <c r="IA15" s="450"/>
      <c r="IB15" s="450"/>
      <c r="IC15" s="450"/>
      <c r="ID15" s="450"/>
      <c r="IE15" s="450"/>
      <c r="IF15" s="450"/>
      <c r="IG15" s="450"/>
      <c r="IH15" s="450"/>
      <c r="II15" s="450"/>
      <c r="IJ15" s="450"/>
      <c r="IK15" s="450"/>
      <c r="IL15" s="450"/>
      <c r="IM15" s="450"/>
      <c r="IN15" s="450"/>
      <c r="IO15" s="450"/>
      <c r="IP15" s="450"/>
      <c r="IQ15" s="450"/>
      <c r="IR15" s="450"/>
      <c r="IS15" s="450"/>
      <c r="IT15" s="450"/>
      <c r="IU15" s="450"/>
      <c r="IV15" s="450"/>
      <c r="IW15" s="450"/>
      <c r="IX15" s="450"/>
    </row>
    <row r="16" spans="1:258" s="451" customFormat="1" ht="18.75" customHeight="1">
      <c r="A16" s="426" t="s">
        <v>424</v>
      </c>
      <c r="B16" s="595"/>
      <c r="C16" s="763"/>
      <c r="D16" s="443" t="s">
        <v>1642</v>
      </c>
      <c r="E16" s="444" t="s">
        <v>1634</v>
      </c>
      <c r="F16" s="445" t="s">
        <v>1662</v>
      </c>
      <c r="G16" s="444" t="s">
        <v>39</v>
      </c>
      <c r="H16" s="591"/>
      <c r="I16" s="444" t="s">
        <v>1663</v>
      </c>
      <c r="J16" s="444" t="s">
        <v>1664</v>
      </c>
      <c r="K16" s="444" t="s">
        <v>1661</v>
      </c>
      <c r="L16" s="446"/>
      <c r="M16" s="444">
        <v>68</v>
      </c>
      <c r="N16" s="444">
        <v>68</v>
      </c>
      <c r="O16" s="447">
        <v>156</v>
      </c>
      <c r="P16" s="444">
        <v>78</v>
      </c>
      <c r="Q16" s="448">
        <f t="shared" si="0"/>
        <v>0.5641025641025641</v>
      </c>
      <c r="R16" s="448">
        <f t="shared" si="0"/>
        <v>0.12820512820512819</v>
      </c>
      <c r="S16" s="444"/>
      <c r="T16" s="444"/>
      <c r="U16" s="444"/>
      <c r="V16" s="444">
        <v>156</v>
      </c>
      <c r="W16" s="544">
        <f t="shared" si="1"/>
        <v>-10</v>
      </c>
      <c r="X16" s="449"/>
      <c r="Y16" s="444"/>
      <c r="Z16" s="444"/>
      <c r="AA16" s="444"/>
      <c r="AB16" s="444"/>
      <c r="AC16" s="444"/>
      <c r="AD16" s="450"/>
      <c r="AE16" s="450"/>
      <c r="AF16" s="450"/>
      <c r="AG16" s="450"/>
      <c r="AH16" s="450"/>
      <c r="AI16" s="450"/>
      <c r="AJ16" s="450"/>
      <c r="AK16" s="450"/>
      <c r="AL16" s="450"/>
      <c r="AM16" s="450"/>
      <c r="AN16" s="450"/>
      <c r="AO16" s="450"/>
      <c r="AP16" s="450"/>
      <c r="AQ16" s="450"/>
      <c r="AR16" s="450"/>
      <c r="AS16" s="450"/>
      <c r="AT16" s="450"/>
      <c r="AU16" s="450"/>
      <c r="AV16" s="450"/>
      <c r="AW16" s="450"/>
      <c r="AX16" s="450"/>
      <c r="AY16" s="450"/>
      <c r="AZ16" s="450"/>
      <c r="BA16" s="450"/>
      <c r="BB16" s="450"/>
      <c r="BC16" s="450"/>
      <c r="BD16" s="450"/>
      <c r="BE16" s="450"/>
      <c r="BF16" s="450"/>
      <c r="BG16" s="450"/>
      <c r="BH16" s="450"/>
      <c r="BI16" s="450"/>
      <c r="BJ16" s="450"/>
      <c r="BK16" s="450"/>
      <c r="BL16" s="450"/>
      <c r="BM16" s="450"/>
      <c r="BN16" s="450"/>
      <c r="BO16" s="450"/>
      <c r="BP16" s="450"/>
      <c r="BQ16" s="450"/>
      <c r="BR16" s="450"/>
      <c r="BS16" s="450"/>
      <c r="BT16" s="450"/>
      <c r="BU16" s="450"/>
      <c r="BV16" s="450"/>
      <c r="BW16" s="450"/>
      <c r="BX16" s="450"/>
      <c r="BY16" s="450"/>
      <c r="BZ16" s="450"/>
      <c r="CA16" s="450"/>
      <c r="CB16" s="450"/>
      <c r="CC16" s="450"/>
      <c r="CD16" s="450"/>
      <c r="CE16" s="450"/>
      <c r="CF16" s="450"/>
      <c r="CG16" s="450"/>
      <c r="CH16" s="450"/>
      <c r="CI16" s="450"/>
      <c r="CJ16" s="450"/>
      <c r="CK16" s="450"/>
      <c r="CL16" s="450"/>
      <c r="CM16" s="450"/>
      <c r="CN16" s="450"/>
      <c r="CO16" s="450"/>
      <c r="CP16" s="450"/>
      <c r="CQ16" s="450"/>
      <c r="CR16" s="450"/>
      <c r="CS16" s="450"/>
      <c r="CT16" s="450"/>
      <c r="CU16" s="450"/>
      <c r="CV16" s="450"/>
      <c r="CW16" s="450"/>
      <c r="CX16" s="450"/>
      <c r="CY16" s="450"/>
      <c r="CZ16" s="450"/>
      <c r="DA16" s="450"/>
      <c r="DB16" s="450"/>
      <c r="DC16" s="450"/>
      <c r="DD16" s="450"/>
      <c r="DE16" s="450"/>
      <c r="DF16" s="450"/>
      <c r="DG16" s="450"/>
      <c r="DH16" s="450"/>
      <c r="DI16" s="450"/>
      <c r="DJ16" s="450"/>
      <c r="DK16" s="450"/>
      <c r="DL16" s="450"/>
      <c r="DM16" s="450"/>
      <c r="DN16" s="450"/>
      <c r="DO16" s="450"/>
      <c r="DP16" s="450"/>
      <c r="DQ16" s="450"/>
      <c r="DR16" s="450"/>
      <c r="DS16" s="450"/>
      <c r="DT16" s="450"/>
      <c r="DU16" s="450"/>
      <c r="DV16" s="450"/>
      <c r="DW16" s="450"/>
      <c r="DX16" s="450"/>
      <c r="DY16" s="450"/>
      <c r="DZ16" s="450"/>
      <c r="EA16" s="450"/>
      <c r="EB16" s="450"/>
      <c r="EC16" s="450"/>
      <c r="ED16" s="450"/>
      <c r="EE16" s="450"/>
      <c r="EF16" s="450"/>
      <c r="EG16" s="450"/>
      <c r="EH16" s="450"/>
      <c r="EI16" s="450"/>
      <c r="EJ16" s="450"/>
      <c r="EK16" s="450"/>
      <c r="EL16" s="450"/>
      <c r="EM16" s="450"/>
      <c r="EN16" s="450"/>
      <c r="EO16" s="450"/>
      <c r="EP16" s="450"/>
      <c r="EQ16" s="450"/>
      <c r="ER16" s="450"/>
      <c r="ES16" s="450"/>
      <c r="ET16" s="450"/>
      <c r="EU16" s="450"/>
      <c r="EV16" s="450"/>
      <c r="EW16" s="450"/>
      <c r="EX16" s="450"/>
      <c r="EY16" s="450"/>
      <c r="EZ16" s="450"/>
      <c r="FA16" s="450"/>
      <c r="FB16" s="450"/>
      <c r="FC16" s="450"/>
      <c r="FD16" s="450"/>
      <c r="FE16" s="450"/>
      <c r="FF16" s="450"/>
      <c r="FG16" s="450"/>
      <c r="FH16" s="450"/>
      <c r="FI16" s="450"/>
      <c r="FJ16" s="450"/>
      <c r="FK16" s="450"/>
      <c r="FL16" s="450"/>
      <c r="FM16" s="450"/>
      <c r="FN16" s="450"/>
      <c r="FO16" s="450"/>
      <c r="FP16" s="450"/>
      <c r="FQ16" s="450"/>
      <c r="FR16" s="450"/>
      <c r="FS16" s="450"/>
      <c r="FT16" s="450"/>
      <c r="FU16" s="450"/>
      <c r="FV16" s="450"/>
      <c r="FW16" s="450"/>
      <c r="FX16" s="450"/>
      <c r="FY16" s="450"/>
      <c r="FZ16" s="450"/>
      <c r="GA16" s="450"/>
      <c r="GB16" s="450"/>
      <c r="GC16" s="450"/>
      <c r="GD16" s="450"/>
      <c r="GE16" s="450"/>
      <c r="GF16" s="450"/>
      <c r="GG16" s="450"/>
      <c r="GH16" s="450"/>
      <c r="GI16" s="450"/>
      <c r="GJ16" s="450"/>
      <c r="GK16" s="450"/>
      <c r="GL16" s="450"/>
      <c r="GM16" s="450"/>
      <c r="GN16" s="450"/>
      <c r="GO16" s="450"/>
      <c r="GP16" s="450"/>
      <c r="GQ16" s="450"/>
      <c r="GR16" s="450"/>
      <c r="GS16" s="450"/>
      <c r="GT16" s="450"/>
      <c r="GU16" s="450"/>
      <c r="GV16" s="450"/>
      <c r="GW16" s="450"/>
      <c r="GX16" s="450"/>
      <c r="GY16" s="450"/>
      <c r="GZ16" s="450"/>
      <c r="HA16" s="450"/>
      <c r="HB16" s="450"/>
      <c r="HC16" s="450"/>
      <c r="HD16" s="450"/>
      <c r="HE16" s="450"/>
      <c r="HF16" s="450"/>
      <c r="HG16" s="450"/>
      <c r="HH16" s="450"/>
      <c r="HI16" s="450"/>
      <c r="HJ16" s="450"/>
      <c r="HK16" s="450"/>
      <c r="HL16" s="450"/>
      <c r="HM16" s="450"/>
      <c r="HN16" s="450"/>
      <c r="HO16" s="450"/>
      <c r="HP16" s="450"/>
      <c r="HQ16" s="450"/>
      <c r="HR16" s="450"/>
      <c r="HS16" s="450"/>
      <c r="HT16" s="450"/>
      <c r="HU16" s="450"/>
      <c r="HV16" s="450"/>
      <c r="HW16" s="450"/>
      <c r="HX16" s="450"/>
      <c r="HY16" s="450"/>
      <c r="HZ16" s="450"/>
      <c r="IA16" s="450"/>
      <c r="IB16" s="450"/>
      <c r="IC16" s="450"/>
      <c r="ID16" s="450"/>
      <c r="IE16" s="450"/>
      <c r="IF16" s="450"/>
      <c r="IG16" s="450"/>
      <c r="IH16" s="450"/>
      <c r="II16" s="450"/>
      <c r="IJ16" s="450"/>
      <c r="IK16" s="450"/>
      <c r="IL16" s="450"/>
      <c r="IM16" s="450"/>
      <c r="IN16" s="450"/>
      <c r="IO16" s="450"/>
      <c r="IP16" s="450"/>
      <c r="IQ16" s="450"/>
      <c r="IR16" s="450"/>
      <c r="IS16" s="450"/>
      <c r="IT16" s="450"/>
      <c r="IU16" s="450"/>
      <c r="IV16" s="450"/>
      <c r="IW16" s="450"/>
      <c r="IX16" s="450"/>
    </row>
    <row r="17" spans="1:258" s="451" customFormat="1" ht="18.75" customHeight="1">
      <c r="A17" s="426" t="s">
        <v>424</v>
      </c>
      <c r="B17" s="595">
        <v>8</v>
      </c>
      <c r="C17" s="763"/>
      <c r="D17" s="443" t="s">
        <v>1642</v>
      </c>
      <c r="E17" s="444" t="s">
        <v>1584</v>
      </c>
      <c r="F17" s="445" t="s">
        <v>1665</v>
      </c>
      <c r="G17" s="444" t="s">
        <v>39</v>
      </c>
      <c r="H17" s="765" t="s">
        <v>1666</v>
      </c>
      <c r="I17" s="444" t="s">
        <v>1666</v>
      </c>
      <c r="J17" s="444" t="s">
        <v>1667</v>
      </c>
      <c r="K17" s="444" t="s">
        <v>1668</v>
      </c>
      <c r="L17" s="446"/>
      <c r="M17" s="444">
        <v>45.92</v>
      </c>
      <c r="N17" s="444">
        <v>45.92</v>
      </c>
      <c r="O17" s="447">
        <v>96</v>
      </c>
      <c r="P17" s="444">
        <v>48</v>
      </c>
      <c r="Q17" s="448">
        <f t="shared" si="0"/>
        <v>0.52166666666666661</v>
      </c>
      <c r="R17" s="448">
        <f t="shared" si="0"/>
        <v>4.33333333333333E-2</v>
      </c>
      <c r="S17" s="444"/>
      <c r="T17" s="444"/>
      <c r="U17" s="444"/>
      <c r="V17" s="444">
        <v>96</v>
      </c>
      <c r="W17" s="544">
        <f t="shared" si="1"/>
        <v>-2.0799999999999983</v>
      </c>
      <c r="X17" s="449"/>
      <c r="Y17" s="444"/>
      <c r="Z17" s="444"/>
      <c r="AA17" s="444"/>
      <c r="AB17" s="444"/>
      <c r="AC17" s="444"/>
      <c r="AD17" s="450"/>
      <c r="AE17" s="450"/>
      <c r="AF17" s="450"/>
      <c r="AG17" s="450"/>
      <c r="AH17" s="450"/>
      <c r="AI17" s="450"/>
      <c r="AJ17" s="450"/>
      <c r="AK17" s="450"/>
      <c r="AL17" s="450"/>
      <c r="AM17" s="450"/>
      <c r="AN17" s="450"/>
      <c r="AO17" s="450"/>
      <c r="AP17" s="450"/>
      <c r="AQ17" s="450"/>
      <c r="AR17" s="450"/>
      <c r="AS17" s="450"/>
      <c r="AT17" s="450"/>
      <c r="AU17" s="450"/>
      <c r="AV17" s="450"/>
      <c r="AW17" s="450"/>
      <c r="AX17" s="450"/>
      <c r="AY17" s="450"/>
      <c r="AZ17" s="450"/>
      <c r="BA17" s="450"/>
      <c r="BB17" s="450"/>
      <c r="BC17" s="450"/>
      <c r="BD17" s="450"/>
      <c r="BE17" s="450"/>
      <c r="BF17" s="450"/>
      <c r="BG17" s="450"/>
      <c r="BH17" s="450"/>
      <c r="BI17" s="450"/>
      <c r="BJ17" s="450"/>
      <c r="BK17" s="450"/>
      <c r="BL17" s="450"/>
      <c r="BM17" s="450"/>
      <c r="BN17" s="450"/>
      <c r="BO17" s="450"/>
      <c r="BP17" s="450"/>
      <c r="BQ17" s="450"/>
      <c r="BR17" s="450"/>
      <c r="BS17" s="450"/>
      <c r="BT17" s="450"/>
      <c r="BU17" s="450"/>
      <c r="BV17" s="450"/>
      <c r="BW17" s="450"/>
      <c r="BX17" s="450"/>
      <c r="BY17" s="450"/>
      <c r="BZ17" s="450"/>
      <c r="CA17" s="450"/>
      <c r="CB17" s="450"/>
      <c r="CC17" s="450"/>
      <c r="CD17" s="450"/>
      <c r="CE17" s="450"/>
      <c r="CF17" s="450"/>
      <c r="CG17" s="450"/>
      <c r="CH17" s="450"/>
      <c r="CI17" s="450"/>
      <c r="CJ17" s="450"/>
      <c r="CK17" s="450"/>
      <c r="CL17" s="450"/>
      <c r="CM17" s="450"/>
      <c r="CN17" s="450"/>
      <c r="CO17" s="450"/>
      <c r="CP17" s="450"/>
      <c r="CQ17" s="450"/>
      <c r="CR17" s="450"/>
      <c r="CS17" s="450"/>
      <c r="CT17" s="450"/>
      <c r="CU17" s="450"/>
      <c r="CV17" s="450"/>
      <c r="CW17" s="450"/>
      <c r="CX17" s="450"/>
      <c r="CY17" s="450"/>
      <c r="CZ17" s="450"/>
      <c r="DA17" s="450"/>
      <c r="DB17" s="450"/>
      <c r="DC17" s="450"/>
      <c r="DD17" s="450"/>
      <c r="DE17" s="450"/>
      <c r="DF17" s="450"/>
      <c r="DG17" s="450"/>
      <c r="DH17" s="450"/>
      <c r="DI17" s="450"/>
      <c r="DJ17" s="450"/>
      <c r="DK17" s="450"/>
      <c r="DL17" s="450"/>
      <c r="DM17" s="450"/>
      <c r="DN17" s="450"/>
      <c r="DO17" s="450"/>
      <c r="DP17" s="450"/>
      <c r="DQ17" s="450"/>
      <c r="DR17" s="450"/>
      <c r="DS17" s="450"/>
      <c r="DT17" s="450"/>
      <c r="DU17" s="450"/>
      <c r="DV17" s="450"/>
      <c r="DW17" s="450"/>
      <c r="DX17" s="450"/>
      <c r="DY17" s="450"/>
      <c r="DZ17" s="450"/>
      <c r="EA17" s="450"/>
      <c r="EB17" s="450"/>
      <c r="EC17" s="450"/>
      <c r="ED17" s="450"/>
      <c r="EE17" s="450"/>
      <c r="EF17" s="450"/>
      <c r="EG17" s="450"/>
      <c r="EH17" s="450"/>
      <c r="EI17" s="450"/>
      <c r="EJ17" s="450"/>
      <c r="EK17" s="450"/>
      <c r="EL17" s="450"/>
      <c r="EM17" s="450"/>
      <c r="EN17" s="450"/>
      <c r="EO17" s="450"/>
      <c r="EP17" s="450"/>
      <c r="EQ17" s="450"/>
      <c r="ER17" s="450"/>
      <c r="ES17" s="450"/>
      <c r="ET17" s="450"/>
      <c r="EU17" s="450"/>
      <c r="EV17" s="450"/>
      <c r="EW17" s="450"/>
      <c r="EX17" s="450"/>
      <c r="EY17" s="450"/>
      <c r="EZ17" s="450"/>
      <c r="FA17" s="450"/>
      <c r="FB17" s="450"/>
      <c r="FC17" s="450"/>
      <c r="FD17" s="450"/>
      <c r="FE17" s="450"/>
      <c r="FF17" s="450"/>
      <c r="FG17" s="450"/>
      <c r="FH17" s="450"/>
      <c r="FI17" s="450"/>
      <c r="FJ17" s="450"/>
      <c r="FK17" s="450"/>
      <c r="FL17" s="450"/>
      <c r="FM17" s="450"/>
      <c r="FN17" s="450"/>
      <c r="FO17" s="450"/>
      <c r="FP17" s="450"/>
      <c r="FQ17" s="450"/>
      <c r="FR17" s="450"/>
      <c r="FS17" s="450"/>
      <c r="FT17" s="450"/>
      <c r="FU17" s="450"/>
      <c r="FV17" s="450"/>
      <c r="FW17" s="450"/>
      <c r="FX17" s="450"/>
      <c r="FY17" s="450"/>
      <c r="FZ17" s="450"/>
      <c r="GA17" s="450"/>
      <c r="GB17" s="450"/>
      <c r="GC17" s="450"/>
      <c r="GD17" s="450"/>
      <c r="GE17" s="450"/>
      <c r="GF17" s="450"/>
      <c r="GG17" s="450"/>
      <c r="GH17" s="450"/>
      <c r="GI17" s="450"/>
      <c r="GJ17" s="450"/>
      <c r="GK17" s="450"/>
      <c r="GL17" s="450"/>
      <c r="GM17" s="450"/>
      <c r="GN17" s="450"/>
      <c r="GO17" s="450"/>
      <c r="GP17" s="450"/>
      <c r="GQ17" s="450"/>
      <c r="GR17" s="450"/>
      <c r="GS17" s="450"/>
      <c r="GT17" s="450"/>
      <c r="GU17" s="450"/>
      <c r="GV17" s="450"/>
      <c r="GW17" s="450"/>
      <c r="GX17" s="450"/>
      <c r="GY17" s="450"/>
      <c r="GZ17" s="450"/>
      <c r="HA17" s="450"/>
      <c r="HB17" s="450"/>
      <c r="HC17" s="450"/>
      <c r="HD17" s="450"/>
      <c r="HE17" s="450"/>
      <c r="HF17" s="450"/>
      <c r="HG17" s="450"/>
      <c r="HH17" s="450"/>
      <c r="HI17" s="450"/>
      <c r="HJ17" s="450"/>
      <c r="HK17" s="450"/>
      <c r="HL17" s="450"/>
      <c r="HM17" s="450"/>
      <c r="HN17" s="450"/>
      <c r="HO17" s="450"/>
      <c r="HP17" s="450"/>
      <c r="HQ17" s="450"/>
      <c r="HR17" s="450"/>
      <c r="HS17" s="450"/>
      <c r="HT17" s="450"/>
      <c r="HU17" s="450"/>
      <c r="HV17" s="450"/>
      <c r="HW17" s="450"/>
      <c r="HX17" s="450"/>
      <c r="HY17" s="450"/>
      <c r="HZ17" s="450"/>
      <c r="IA17" s="450"/>
      <c r="IB17" s="450"/>
      <c r="IC17" s="450"/>
      <c r="ID17" s="450"/>
      <c r="IE17" s="450"/>
      <c r="IF17" s="450"/>
      <c r="IG17" s="450"/>
      <c r="IH17" s="450"/>
      <c r="II17" s="450"/>
      <c r="IJ17" s="450"/>
      <c r="IK17" s="450"/>
      <c r="IL17" s="450"/>
      <c r="IM17" s="450"/>
      <c r="IN17" s="450"/>
      <c r="IO17" s="450"/>
      <c r="IP17" s="450"/>
      <c r="IQ17" s="450"/>
      <c r="IR17" s="450"/>
      <c r="IS17" s="450"/>
      <c r="IT17" s="450"/>
      <c r="IU17" s="450"/>
      <c r="IV17" s="450"/>
      <c r="IW17" s="450"/>
      <c r="IX17" s="450"/>
    </row>
    <row r="18" spans="1:258" s="451" customFormat="1" ht="18.75" customHeight="1">
      <c r="A18" s="426" t="s">
        <v>424</v>
      </c>
      <c r="B18" s="595"/>
      <c r="C18" s="763"/>
      <c r="D18" s="443" t="s">
        <v>1642</v>
      </c>
      <c r="E18" s="444" t="s">
        <v>1584</v>
      </c>
      <c r="F18" s="445" t="s">
        <v>1669</v>
      </c>
      <c r="G18" s="444" t="s">
        <v>39</v>
      </c>
      <c r="H18" s="591"/>
      <c r="I18" s="444" t="s">
        <v>1670</v>
      </c>
      <c r="J18" s="444" t="s">
        <v>1667</v>
      </c>
      <c r="K18" s="444" t="s">
        <v>864</v>
      </c>
      <c r="L18" s="446"/>
      <c r="M18" s="444">
        <v>40.07</v>
      </c>
      <c r="N18" s="444">
        <v>40.07</v>
      </c>
      <c r="O18" s="447">
        <v>89.8</v>
      </c>
      <c r="P18" s="444">
        <v>44.9</v>
      </c>
      <c r="Q18" s="448">
        <f t="shared" si="0"/>
        <v>0.55378619153674835</v>
      </c>
      <c r="R18" s="448">
        <f t="shared" si="0"/>
        <v>0.10757238307349662</v>
      </c>
      <c r="S18" s="444"/>
      <c r="T18" s="444"/>
      <c r="U18" s="444"/>
      <c r="V18" s="444">
        <v>89.8</v>
      </c>
      <c r="W18" s="544">
        <f t="shared" si="1"/>
        <v>-4.8299999999999983</v>
      </c>
      <c r="X18" s="449"/>
      <c r="Y18" s="444"/>
      <c r="Z18" s="444"/>
      <c r="AA18" s="444"/>
      <c r="AB18" s="444"/>
      <c r="AC18" s="444"/>
      <c r="AD18" s="450"/>
      <c r="AE18" s="450"/>
      <c r="AF18" s="450"/>
      <c r="AG18" s="450"/>
      <c r="AH18" s="450"/>
      <c r="AI18" s="450"/>
      <c r="AJ18" s="450"/>
      <c r="AK18" s="450"/>
      <c r="AL18" s="450"/>
      <c r="AM18" s="450"/>
      <c r="AN18" s="450"/>
      <c r="AO18" s="450"/>
      <c r="AP18" s="450"/>
      <c r="AQ18" s="450"/>
      <c r="AR18" s="450"/>
      <c r="AS18" s="450"/>
      <c r="AT18" s="450"/>
      <c r="AU18" s="450"/>
      <c r="AV18" s="450"/>
      <c r="AW18" s="450"/>
      <c r="AX18" s="450"/>
      <c r="AY18" s="450"/>
      <c r="AZ18" s="450"/>
      <c r="BA18" s="450"/>
      <c r="BB18" s="450"/>
      <c r="BC18" s="450"/>
      <c r="BD18" s="450"/>
      <c r="BE18" s="450"/>
      <c r="BF18" s="450"/>
      <c r="BG18" s="450"/>
      <c r="BH18" s="450"/>
      <c r="BI18" s="450"/>
      <c r="BJ18" s="450"/>
      <c r="BK18" s="450"/>
      <c r="BL18" s="450"/>
      <c r="BM18" s="450"/>
      <c r="BN18" s="450"/>
      <c r="BO18" s="450"/>
      <c r="BP18" s="450"/>
      <c r="BQ18" s="450"/>
      <c r="BR18" s="450"/>
      <c r="BS18" s="450"/>
      <c r="BT18" s="450"/>
      <c r="BU18" s="450"/>
      <c r="BV18" s="450"/>
      <c r="BW18" s="450"/>
      <c r="BX18" s="450"/>
      <c r="BY18" s="450"/>
      <c r="BZ18" s="450"/>
      <c r="CA18" s="450"/>
      <c r="CB18" s="450"/>
      <c r="CC18" s="450"/>
      <c r="CD18" s="450"/>
      <c r="CE18" s="450"/>
      <c r="CF18" s="450"/>
      <c r="CG18" s="450"/>
      <c r="CH18" s="450"/>
      <c r="CI18" s="450"/>
      <c r="CJ18" s="450"/>
      <c r="CK18" s="450"/>
      <c r="CL18" s="450"/>
      <c r="CM18" s="450"/>
      <c r="CN18" s="450"/>
      <c r="CO18" s="450"/>
      <c r="CP18" s="450"/>
      <c r="CQ18" s="450"/>
      <c r="CR18" s="450"/>
      <c r="CS18" s="450"/>
      <c r="CT18" s="450"/>
      <c r="CU18" s="450"/>
      <c r="CV18" s="450"/>
      <c r="CW18" s="450"/>
      <c r="CX18" s="450"/>
      <c r="CY18" s="450"/>
      <c r="CZ18" s="450"/>
      <c r="DA18" s="450"/>
      <c r="DB18" s="450"/>
      <c r="DC18" s="450"/>
      <c r="DD18" s="450"/>
      <c r="DE18" s="450"/>
      <c r="DF18" s="450"/>
      <c r="DG18" s="450"/>
      <c r="DH18" s="450"/>
      <c r="DI18" s="450"/>
      <c r="DJ18" s="450"/>
      <c r="DK18" s="450"/>
      <c r="DL18" s="450"/>
      <c r="DM18" s="450"/>
      <c r="DN18" s="450"/>
      <c r="DO18" s="450"/>
      <c r="DP18" s="450"/>
      <c r="DQ18" s="450"/>
      <c r="DR18" s="450"/>
      <c r="DS18" s="450"/>
      <c r="DT18" s="450"/>
      <c r="DU18" s="450"/>
      <c r="DV18" s="450"/>
      <c r="DW18" s="450"/>
      <c r="DX18" s="450"/>
      <c r="DY18" s="450"/>
      <c r="DZ18" s="450"/>
      <c r="EA18" s="450"/>
      <c r="EB18" s="450"/>
      <c r="EC18" s="450"/>
      <c r="ED18" s="450"/>
      <c r="EE18" s="450"/>
      <c r="EF18" s="450"/>
      <c r="EG18" s="450"/>
      <c r="EH18" s="450"/>
      <c r="EI18" s="450"/>
      <c r="EJ18" s="450"/>
      <c r="EK18" s="450"/>
      <c r="EL18" s="450"/>
      <c r="EM18" s="450"/>
      <c r="EN18" s="450"/>
      <c r="EO18" s="450"/>
      <c r="EP18" s="450"/>
      <c r="EQ18" s="450"/>
      <c r="ER18" s="450"/>
      <c r="ES18" s="450"/>
      <c r="ET18" s="450"/>
      <c r="EU18" s="450"/>
      <c r="EV18" s="450"/>
      <c r="EW18" s="450"/>
      <c r="EX18" s="450"/>
      <c r="EY18" s="450"/>
      <c r="EZ18" s="450"/>
      <c r="FA18" s="450"/>
      <c r="FB18" s="450"/>
      <c r="FC18" s="450"/>
      <c r="FD18" s="450"/>
      <c r="FE18" s="450"/>
      <c r="FF18" s="450"/>
      <c r="FG18" s="450"/>
      <c r="FH18" s="450"/>
      <c r="FI18" s="450"/>
      <c r="FJ18" s="450"/>
      <c r="FK18" s="450"/>
      <c r="FL18" s="450"/>
      <c r="FM18" s="450"/>
      <c r="FN18" s="450"/>
      <c r="FO18" s="450"/>
      <c r="FP18" s="450"/>
      <c r="FQ18" s="450"/>
      <c r="FR18" s="450"/>
      <c r="FS18" s="450"/>
      <c r="FT18" s="450"/>
      <c r="FU18" s="450"/>
      <c r="FV18" s="450"/>
      <c r="FW18" s="450"/>
      <c r="FX18" s="450"/>
      <c r="FY18" s="450"/>
      <c r="FZ18" s="450"/>
      <c r="GA18" s="450"/>
      <c r="GB18" s="450"/>
      <c r="GC18" s="450"/>
      <c r="GD18" s="450"/>
      <c r="GE18" s="450"/>
      <c r="GF18" s="450"/>
      <c r="GG18" s="450"/>
      <c r="GH18" s="450"/>
      <c r="GI18" s="450"/>
      <c r="GJ18" s="450"/>
      <c r="GK18" s="450"/>
      <c r="GL18" s="450"/>
      <c r="GM18" s="450"/>
      <c r="GN18" s="450"/>
      <c r="GO18" s="450"/>
      <c r="GP18" s="450"/>
      <c r="GQ18" s="450"/>
      <c r="GR18" s="450"/>
      <c r="GS18" s="450"/>
      <c r="GT18" s="450"/>
      <c r="GU18" s="450"/>
      <c r="GV18" s="450"/>
      <c r="GW18" s="450"/>
      <c r="GX18" s="450"/>
      <c r="GY18" s="450"/>
      <c r="GZ18" s="450"/>
      <c r="HA18" s="450"/>
      <c r="HB18" s="450"/>
      <c r="HC18" s="450"/>
      <c r="HD18" s="450"/>
      <c r="HE18" s="450"/>
      <c r="HF18" s="450"/>
      <c r="HG18" s="450"/>
      <c r="HH18" s="450"/>
      <c r="HI18" s="450"/>
      <c r="HJ18" s="450"/>
      <c r="HK18" s="450"/>
      <c r="HL18" s="450"/>
      <c r="HM18" s="450"/>
      <c r="HN18" s="450"/>
      <c r="HO18" s="450"/>
      <c r="HP18" s="450"/>
      <c r="HQ18" s="450"/>
      <c r="HR18" s="450"/>
      <c r="HS18" s="450"/>
      <c r="HT18" s="450"/>
      <c r="HU18" s="450"/>
      <c r="HV18" s="450"/>
      <c r="HW18" s="450"/>
      <c r="HX18" s="450"/>
      <c r="HY18" s="450"/>
      <c r="HZ18" s="450"/>
      <c r="IA18" s="450"/>
      <c r="IB18" s="450"/>
      <c r="IC18" s="450"/>
      <c r="ID18" s="450"/>
      <c r="IE18" s="450"/>
      <c r="IF18" s="450"/>
      <c r="IG18" s="450"/>
      <c r="IH18" s="450"/>
      <c r="II18" s="450"/>
      <c r="IJ18" s="450"/>
      <c r="IK18" s="450"/>
      <c r="IL18" s="450"/>
      <c r="IM18" s="450"/>
      <c r="IN18" s="450"/>
      <c r="IO18" s="450"/>
      <c r="IP18" s="450"/>
      <c r="IQ18" s="450"/>
      <c r="IR18" s="450"/>
      <c r="IS18" s="450"/>
      <c r="IT18" s="450"/>
      <c r="IU18" s="450"/>
      <c r="IV18" s="450"/>
      <c r="IW18" s="450"/>
      <c r="IX18" s="450"/>
    </row>
    <row r="19" spans="1:258" s="451" customFormat="1" ht="18.75" customHeight="1">
      <c r="A19" s="426" t="s">
        <v>424</v>
      </c>
      <c r="B19" s="595">
        <v>9</v>
      </c>
      <c r="C19" s="763"/>
      <c r="D19" s="443" t="s">
        <v>1642</v>
      </c>
      <c r="E19" s="444" t="s">
        <v>1584</v>
      </c>
      <c r="F19" s="445" t="s">
        <v>1671</v>
      </c>
      <c r="G19" s="444" t="s">
        <v>39</v>
      </c>
      <c r="H19" s="765" t="s">
        <v>1672</v>
      </c>
      <c r="I19" s="444" t="s">
        <v>1672</v>
      </c>
      <c r="J19" s="444" t="s">
        <v>1673</v>
      </c>
      <c r="K19" s="444" t="s">
        <v>1674</v>
      </c>
      <c r="L19" s="446"/>
      <c r="M19" s="444">
        <v>104.53</v>
      </c>
      <c r="N19" s="444">
        <v>104.53</v>
      </c>
      <c r="O19" s="447">
        <v>218</v>
      </c>
      <c r="P19" s="444">
        <v>109</v>
      </c>
      <c r="Q19" s="448">
        <f t="shared" si="0"/>
        <v>0.52050458715596326</v>
      </c>
      <c r="R19" s="448">
        <f t="shared" si="0"/>
        <v>4.1009174311926598E-2</v>
      </c>
      <c r="S19" s="444"/>
      <c r="T19" s="444"/>
      <c r="U19" s="444"/>
      <c r="V19" s="444">
        <v>218</v>
      </c>
      <c r="W19" s="544">
        <f t="shared" si="1"/>
        <v>-4.4699999999999989</v>
      </c>
      <c r="X19" s="449"/>
      <c r="Y19" s="444"/>
      <c r="Z19" s="444"/>
      <c r="AA19" s="444"/>
      <c r="AB19" s="444"/>
      <c r="AC19" s="444"/>
      <c r="AD19" s="450"/>
      <c r="AE19" s="450"/>
      <c r="AF19" s="450"/>
      <c r="AG19" s="450"/>
      <c r="AH19" s="450"/>
      <c r="AI19" s="450"/>
      <c r="AJ19" s="450"/>
      <c r="AK19" s="450"/>
      <c r="AL19" s="450"/>
      <c r="AM19" s="450"/>
      <c r="AN19" s="450"/>
      <c r="AO19" s="450"/>
      <c r="AP19" s="450"/>
      <c r="AQ19" s="450"/>
      <c r="AR19" s="450"/>
      <c r="AS19" s="450"/>
      <c r="AT19" s="450"/>
      <c r="AU19" s="450"/>
      <c r="AV19" s="450"/>
      <c r="AW19" s="450"/>
      <c r="AX19" s="450"/>
      <c r="AY19" s="450"/>
      <c r="AZ19" s="450"/>
      <c r="BA19" s="450"/>
      <c r="BB19" s="450"/>
      <c r="BC19" s="450"/>
      <c r="BD19" s="450"/>
      <c r="BE19" s="450"/>
      <c r="BF19" s="450"/>
      <c r="BG19" s="450"/>
      <c r="BH19" s="450"/>
      <c r="BI19" s="450"/>
      <c r="BJ19" s="450"/>
      <c r="BK19" s="450"/>
      <c r="BL19" s="450"/>
      <c r="BM19" s="450"/>
      <c r="BN19" s="450"/>
      <c r="BO19" s="450"/>
      <c r="BP19" s="450"/>
      <c r="BQ19" s="450"/>
      <c r="BR19" s="450"/>
      <c r="BS19" s="450"/>
      <c r="BT19" s="450"/>
      <c r="BU19" s="450"/>
      <c r="BV19" s="450"/>
      <c r="BW19" s="450"/>
      <c r="BX19" s="450"/>
      <c r="BY19" s="450"/>
      <c r="BZ19" s="450"/>
      <c r="CA19" s="450"/>
      <c r="CB19" s="450"/>
      <c r="CC19" s="450"/>
      <c r="CD19" s="450"/>
      <c r="CE19" s="450"/>
      <c r="CF19" s="450"/>
      <c r="CG19" s="450"/>
      <c r="CH19" s="450"/>
      <c r="CI19" s="450"/>
      <c r="CJ19" s="450"/>
      <c r="CK19" s="450"/>
      <c r="CL19" s="450"/>
      <c r="CM19" s="450"/>
      <c r="CN19" s="450"/>
      <c r="CO19" s="450"/>
      <c r="CP19" s="450"/>
      <c r="CQ19" s="450"/>
      <c r="CR19" s="450"/>
      <c r="CS19" s="450"/>
      <c r="CT19" s="450"/>
      <c r="CU19" s="450"/>
      <c r="CV19" s="450"/>
      <c r="CW19" s="450"/>
      <c r="CX19" s="450"/>
      <c r="CY19" s="450"/>
      <c r="CZ19" s="450"/>
      <c r="DA19" s="450"/>
      <c r="DB19" s="450"/>
      <c r="DC19" s="450"/>
      <c r="DD19" s="450"/>
      <c r="DE19" s="450"/>
      <c r="DF19" s="450"/>
      <c r="DG19" s="450"/>
      <c r="DH19" s="450"/>
      <c r="DI19" s="450"/>
      <c r="DJ19" s="450"/>
      <c r="DK19" s="450"/>
      <c r="DL19" s="450"/>
      <c r="DM19" s="450"/>
      <c r="DN19" s="450"/>
      <c r="DO19" s="450"/>
      <c r="DP19" s="450"/>
      <c r="DQ19" s="450"/>
      <c r="DR19" s="450"/>
      <c r="DS19" s="450"/>
      <c r="DT19" s="450"/>
      <c r="DU19" s="450"/>
      <c r="DV19" s="450"/>
      <c r="DW19" s="450"/>
      <c r="DX19" s="450"/>
      <c r="DY19" s="450"/>
      <c r="DZ19" s="450"/>
      <c r="EA19" s="450"/>
      <c r="EB19" s="450"/>
      <c r="EC19" s="450"/>
      <c r="ED19" s="450"/>
      <c r="EE19" s="450"/>
      <c r="EF19" s="450"/>
      <c r="EG19" s="450"/>
      <c r="EH19" s="450"/>
      <c r="EI19" s="450"/>
      <c r="EJ19" s="450"/>
      <c r="EK19" s="450"/>
      <c r="EL19" s="450"/>
      <c r="EM19" s="450"/>
      <c r="EN19" s="450"/>
      <c r="EO19" s="450"/>
      <c r="EP19" s="450"/>
      <c r="EQ19" s="450"/>
      <c r="ER19" s="450"/>
      <c r="ES19" s="450"/>
      <c r="ET19" s="450"/>
      <c r="EU19" s="450"/>
      <c r="EV19" s="450"/>
      <c r="EW19" s="450"/>
      <c r="EX19" s="450"/>
      <c r="EY19" s="450"/>
      <c r="EZ19" s="450"/>
      <c r="FA19" s="450"/>
      <c r="FB19" s="450"/>
      <c r="FC19" s="450"/>
      <c r="FD19" s="450"/>
      <c r="FE19" s="450"/>
      <c r="FF19" s="450"/>
      <c r="FG19" s="450"/>
      <c r="FH19" s="450"/>
      <c r="FI19" s="450"/>
      <c r="FJ19" s="450"/>
      <c r="FK19" s="450"/>
      <c r="FL19" s="450"/>
      <c r="FM19" s="450"/>
      <c r="FN19" s="450"/>
      <c r="FO19" s="450"/>
      <c r="FP19" s="450"/>
      <c r="FQ19" s="450"/>
      <c r="FR19" s="450"/>
      <c r="FS19" s="450"/>
      <c r="FT19" s="450"/>
      <c r="FU19" s="450"/>
      <c r="FV19" s="450"/>
      <c r="FW19" s="450"/>
      <c r="FX19" s="450"/>
      <c r="FY19" s="450"/>
      <c r="FZ19" s="450"/>
      <c r="GA19" s="450"/>
      <c r="GB19" s="450"/>
      <c r="GC19" s="450"/>
      <c r="GD19" s="450"/>
      <c r="GE19" s="450"/>
      <c r="GF19" s="450"/>
      <c r="GG19" s="450"/>
      <c r="GH19" s="450"/>
      <c r="GI19" s="450"/>
      <c r="GJ19" s="450"/>
      <c r="GK19" s="450"/>
      <c r="GL19" s="450"/>
      <c r="GM19" s="450"/>
      <c r="GN19" s="450"/>
      <c r="GO19" s="450"/>
      <c r="GP19" s="450"/>
      <c r="GQ19" s="450"/>
      <c r="GR19" s="450"/>
      <c r="GS19" s="450"/>
      <c r="GT19" s="450"/>
      <c r="GU19" s="450"/>
      <c r="GV19" s="450"/>
      <c r="GW19" s="450"/>
      <c r="GX19" s="450"/>
      <c r="GY19" s="450"/>
      <c r="GZ19" s="450"/>
      <c r="HA19" s="450"/>
      <c r="HB19" s="450"/>
      <c r="HC19" s="450"/>
      <c r="HD19" s="450"/>
      <c r="HE19" s="450"/>
      <c r="HF19" s="450"/>
      <c r="HG19" s="450"/>
      <c r="HH19" s="450"/>
      <c r="HI19" s="450"/>
      <c r="HJ19" s="450"/>
      <c r="HK19" s="450"/>
      <c r="HL19" s="450"/>
      <c r="HM19" s="450"/>
      <c r="HN19" s="450"/>
      <c r="HO19" s="450"/>
      <c r="HP19" s="450"/>
      <c r="HQ19" s="450"/>
      <c r="HR19" s="450"/>
      <c r="HS19" s="450"/>
      <c r="HT19" s="450"/>
      <c r="HU19" s="450"/>
      <c r="HV19" s="450"/>
      <c r="HW19" s="450"/>
      <c r="HX19" s="450"/>
      <c r="HY19" s="450"/>
      <c r="HZ19" s="450"/>
      <c r="IA19" s="450"/>
      <c r="IB19" s="450"/>
      <c r="IC19" s="450"/>
      <c r="ID19" s="450"/>
      <c r="IE19" s="450"/>
      <c r="IF19" s="450"/>
      <c r="IG19" s="450"/>
      <c r="IH19" s="450"/>
      <c r="II19" s="450"/>
      <c r="IJ19" s="450"/>
      <c r="IK19" s="450"/>
      <c r="IL19" s="450"/>
      <c r="IM19" s="450"/>
      <c r="IN19" s="450"/>
      <c r="IO19" s="450"/>
      <c r="IP19" s="450"/>
      <c r="IQ19" s="450"/>
      <c r="IR19" s="450"/>
      <c r="IS19" s="450"/>
      <c r="IT19" s="450"/>
      <c r="IU19" s="450"/>
      <c r="IV19" s="450"/>
      <c r="IW19" s="450"/>
      <c r="IX19" s="450"/>
    </row>
    <row r="20" spans="1:258" s="451" customFormat="1" ht="18.75" customHeight="1">
      <c r="A20" s="426" t="s">
        <v>424</v>
      </c>
      <c r="B20" s="595"/>
      <c r="C20" s="763"/>
      <c r="D20" s="443" t="s">
        <v>1642</v>
      </c>
      <c r="E20" s="444" t="s">
        <v>1584</v>
      </c>
      <c r="F20" s="445" t="s">
        <v>1675</v>
      </c>
      <c r="G20" s="444" t="s">
        <v>39</v>
      </c>
      <c r="H20" s="592"/>
      <c r="I20" s="444" t="s">
        <v>1676</v>
      </c>
      <c r="J20" s="444" t="s">
        <v>1673</v>
      </c>
      <c r="K20" s="444">
        <v>60</v>
      </c>
      <c r="L20" s="446"/>
      <c r="M20" s="444">
        <v>122.11</v>
      </c>
      <c r="N20" s="444">
        <v>122.11</v>
      </c>
      <c r="O20" s="447">
        <v>258</v>
      </c>
      <c r="P20" s="444">
        <v>129</v>
      </c>
      <c r="Q20" s="448">
        <f t="shared" si="0"/>
        <v>0.52670542635658912</v>
      </c>
      <c r="R20" s="448">
        <f t="shared" si="0"/>
        <v>5.3410852713178296E-2</v>
      </c>
      <c r="S20" s="444"/>
      <c r="T20" s="444"/>
      <c r="U20" s="444"/>
      <c r="V20" s="444">
        <v>258</v>
      </c>
      <c r="W20" s="544">
        <f t="shared" si="1"/>
        <v>-6.8900000000000006</v>
      </c>
      <c r="X20" s="449"/>
      <c r="Y20" s="444"/>
      <c r="Z20" s="444"/>
      <c r="AA20" s="444"/>
      <c r="AB20" s="444"/>
      <c r="AC20" s="444"/>
      <c r="AD20" s="450"/>
      <c r="AE20" s="450"/>
      <c r="AF20" s="450"/>
      <c r="AG20" s="450"/>
      <c r="AH20" s="450"/>
      <c r="AI20" s="450"/>
      <c r="AJ20" s="450"/>
      <c r="AK20" s="450"/>
      <c r="AL20" s="450"/>
      <c r="AM20" s="450"/>
      <c r="AN20" s="450"/>
      <c r="AO20" s="450"/>
      <c r="AP20" s="450"/>
      <c r="AQ20" s="450"/>
      <c r="AR20" s="450"/>
      <c r="AS20" s="450"/>
      <c r="AT20" s="450"/>
      <c r="AU20" s="450"/>
      <c r="AV20" s="450"/>
      <c r="AW20" s="450"/>
      <c r="AX20" s="450"/>
      <c r="AY20" s="450"/>
      <c r="AZ20" s="450"/>
      <c r="BA20" s="450"/>
      <c r="BB20" s="450"/>
      <c r="BC20" s="450"/>
      <c r="BD20" s="450"/>
      <c r="BE20" s="450"/>
      <c r="BF20" s="450"/>
      <c r="BG20" s="450"/>
      <c r="BH20" s="450"/>
      <c r="BI20" s="450"/>
      <c r="BJ20" s="450"/>
      <c r="BK20" s="450"/>
      <c r="BL20" s="450"/>
      <c r="BM20" s="450"/>
      <c r="BN20" s="450"/>
      <c r="BO20" s="450"/>
      <c r="BP20" s="450"/>
      <c r="BQ20" s="450"/>
      <c r="BR20" s="450"/>
      <c r="BS20" s="450"/>
      <c r="BT20" s="450"/>
      <c r="BU20" s="450"/>
      <c r="BV20" s="450"/>
      <c r="BW20" s="450"/>
      <c r="BX20" s="450"/>
      <c r="BY20" s="450"/>
      <c r="BZ20" s="450"/>
      <c r="CA20" s="450"/>
      <c r="CB20" s="450"/>
      <c r="CC20" s="450"/>
      <c r="CD20" s="450"/>
      <c r="CE20" s="450"/>
      <c r="CF20" s="450"/>
      <c r="CG20" s="450"/>
      <c r="CH20" s="450"/>
      <c r="CI20" s="450"/>
      <c r="CJ20" s="450"/>
      <c r="CK20" s="450"/>
      <c r="CL20" s="450"/>
      <c r="CM20" s="450"/>
      <c r="CN20" s="450"/>
      <c r="CO20" s="450"/>
      <c r="CP20" s="450"/>
      <c r="CQ20" s="450"/>
      <c r="CR20" s="450"/>
      <c r="CS20" s="450"/>
      <c r="CT20" s="450"/>
      <c r="CU20" s="450"/>
      <c r="CV20" s="450"/>
      <c r="CW20" s="450"/>
      <c r="CX20" s="450"/>
      <c r="CY20" s="450"/>
      <c r="CZ20" s="450"/>
      <c r="DA20" s="450"/>
      <c r="DB20" s="450"/>
      <c r="DC20" s="450"/>
      <c r="DD20" s="450"/>
      <c r="DE20" s="450"/>
      <c r="DF20" s="450"/>
      <c r="DG20" s="450"/>
      <c r="DH20" s="450"/>
      <c r="DI20" s="450"/>
      <c r="DJ20" s="450"/>
      <c r="DK20" s="450"/>
      <c r="DL20" s="450"/>
      <c r="DM20" s="450"/>
      <c r="DN20" s="450"/>
      <c r="DO20" s="450"/>
      <c r="DP20" s="450"/>
      <c r="DQ20" s="450"/>
      <c r="DR20" s="450"/>
      <c r="DS20" s="450"/>
      <c r="DT20" s="450"/>
      <c r="DU20" s="450"/>
      <c r="DV20" s="450"/>
      <c r="DW20" s="450"/>
      <c r="DX20" s="450"/>
      <c r="DY20" s="450"/>
      <c r="DZ20" s="450"/>
      <c r="EA20" s="450"/>
      <c r="EB20" s="450"/>
      <c r="EC20" s="450"/>
      <c r="ED20" s="450"/>
      <c r="EE20" s="450"/>
      <c r="EF20" s="450"/>
      <c r="EG20" s="450"/>
      <c r="EH20" s="450"/>
      <c r="EI20" s="450"/>
      <c r="EJ20" s="450"/>
      <c r="EK20" s="450"/>
      <c r="EL20" s="450"/>
      <c r="EM20" s="450"/>
      <c r="EN20" s="450"/>
      <c r="EO20" s="450"/>
      <c r="EP20" s="450"/>
      <c r="EQ20" s="450"/>
      <c r="ER20" s="450"/>
      <c r="ES20" s="450"/>
      <c r="ET20" s="450"/>
      <c r="EU20" s="450"/>
      <c r="EV20" s="450"/>
      <c r="EW20" s="450"/>
      <c r="EX20" s="450"/>
      <c r="EY20" s="450"/>
      <c r="EZ20" s="450"/>
      <c r="FA20" s="450"/>
      <c r="FB20" s="450"/>
      <c r="FC20" s="450"/>
      <c r="FD20" s="450"/>
      <c r="FE20" s="450"/>
      <c r="FF20" s="450"/>
      <c r="FG20" s="450"/>
      <c r="FH20" s="450"/>
      <c r="FI20" s="450"/>
      <c r="FJ20" s="450"/>
      <c r="FK20" s="450"/>
      <c r="FL20" s="450"/>
      <c r="FM20" s="450"/>
      <c r="FN20" s="450"/>
      <c r="FO20" s="450"/>
      <c r="FP20" s="450"/>
      <c r="FQ20" s="450"/>
      <c r="FR20" s="450"/>
      <c r="FS20" s="450"/>
      <c r="FT20" s="450"/>
      <c r="FU20" s="450"/>
      <c r="FV20" s="450"/>
      <c r="FW20" s="450"/>
      <c r="FX20" s="450"/>
      <c r="FY20" s="450"/>
      <c r="FZ20" s="450"/>
      <c r="GA20" s="450"/>
      <c r="GB20" s="450"/>
      <c r="GC20" s="450"/>
      <c r="GD20" s="450"/>
      <c r="GE20" s="450"/>
      <c r="GF20" s="450"/>
      <c r="GG20" s="450"/>
      <c r="GH20" s="450"/>
      <c r="GI20" s="450"/>
      <c r="GJ20" s="450"/>
      <c r="GK20" s="450"/>
      <c r="GL20" s="450"/>
      <c r="GM20" s="450"/>
      <c r="GN20" s="450"/>
      <c r="GO20" s="450"/>
      <c r="GP20" s="450"/>
      <c r="GQ20" s="450"/>
      <c r="GR20" s="450"/>
      <c r="GS20" s="450"/>
      <c r="GT20" s="450"/>
      <c r="GU20" s="450"/>
      <c r="GV20" s="450"/>
      <c r="GW20" s="450"/>
      <c r="GX20" s="450"/>
      <c r="GY20" s="450"/>
      <c r="GZ20" s="450"/>
      <c r="HA20" s="450"/>
      <c r="HB20" s="450"/>
      <c r="HC20" s="450"/>
      <c r="HD20" s="450"/>
      <c r="HE20" s="450"/>
      <c r="HF20" s="450"/>
      <c r="HG20" s="450"/>
      <c r="HH20" s="450"/>
      <c r="HI20" s="450"/>
      <c r="HJ20" s="450"/>
      <c r="HK20" s="450"/>
      <c r="HL20" s="450"/>
      <c r="HM20" s="450"/>
      <c r="HN20" s="450"/>
      <c r="HO20" s="450"/>
      <c r="HP20" s="450"/>
      <c r="HQ20" s="450"/>
      <c r="HR20" s="450"/>
      <c r="HS20" s="450"/>
      <c r="HT20" s="450"/>
      <c r="HU20" s="450"/>
      <c r="HV20" s="450"/>
      <c r="HW20" s="450"/>
      <c r="HX20" s="450"/>
      <c r="HY20" s="450"/>
      <c r="HZ20" s="450"/>
      <c r="IA20" s="450"/>
      <c r="IB20" s="450"/>
      <c r="IC20" s="450"/>
      <c r="ID20" s="450"/>
      <c r="IE20" s="450"/>
      <c r="IF20" s="450"/>
      <c r="IG20" s="450"/>
      <c r="IH20" s="450"/>
      <c r="II20" s="450"/>
      <c r="IJ20" s="450"/>
      <c r="IK20" s="450"/>
      <c r="IL20" s="450"/>
      <c r="IM20" s="450"/>
      <c r="IN20" s="450"/>
      <c r="IO20" s="450"/>
      <c r="IP20" s="450"/>
      <c r="IQ20" s="450"/>
      <c r="IR20" s="450"/>
      <c r="IS20" s="450"/>
      <c r="IT20" s="450"/>
      <c r="IU20" s="450"/>
      <c r="IV20" s="450"/>
      <c r="IW20" s="450"/>
      <c r="IX20" s="450"/>
    </row>
    <row r="21" spans="1:258" s="451" customFormat="1" ht="18.75" customHeight="1">
      <c r="A21" s="426" t="s">
        <v>424</v>
      </c>
      <c r="B21" s="595"/>
      <c r="C21" s="763"/>
      <c r="D21" s="443" t="s">
        <v>1642</v>
      </c>
      <c r="E21" s="444" t="s">
        <v>1584</v>
      </c>
      <c r="F21" s="445" t="s">
        <v>1677</v>
      </c>
      <c r="G21" s="444" t="s">
        <v>39</v>
      </c>
      <c r="H21" s="591"/>
      <c r="I21" s="444" t="s">
        <v>1678</v>
      </c>
      <c r="J21" s="444" t="s">
        <v>1673</v>
      </c>
      <c r="K21" s="444" t="s">
        <v>1679</v>
      </c>
      <c r="L21" s="446"/>
      <c r="M21" s="444">
        <v>139.69</v>
      </c>
      <c r="N21" s="444">
        <v>139.69</v>
      </c>
      <c r="O21" s="447">
        <v>298</v>
      </c>
      <c r="P21" s="444">
        <v>149</v>
      </c>
      <c r="Q21" s="448">
        <f t="shared" si="0"/>
        <v>0.53124161073825504</v>
      </c>
      <c r="R21" s="448">
        <f t="shared" si="0"/>
        <v>6.248322147651008E-2</v>
      </c>
      <c r="S21" s="444"/>
      <c r="T21" s="444"/>
      <c r="U21" s="444"/>
      <c r="V21" s="444">
        <v>298</v>
      </c>
      <c r="W21" s="544">
        <f t="shared" si="1"/>
        <v>-9.3100000000000023</v>
      </c>
      <c r="X21" s="449"/>
      <c r="Y21" s="444"/>
      <c r="Z21" s="444"/>
      <c r="AA21" s="444"/>
      <c r="AB21" s="444"/>
      <c r="AC21" s="444"/>
      <c r="AD21" s="450"/>
      <c r="AE21" s="450"/>
      <c r="AF21" s="450"/>
      <c r="AG21" s="450"/>
      <c r="AH21" s="450"/>
      <c r="AI21" s="450"/>
      <c r="AJ21" s="450"/>
      <c r="AK21" s="450"/>
      <c r="AL21" s="450"/>
      <c r="AM21" s="450"/>
      <c r="AN21" s="450"/>
      <c r="AO21" s="450"/>
      <c r="AP21" s="450"/>
      <c r="AQ21" s="450"/>
      <c r="AR21" s="450"/>
      <c r="AS21" s="450"/>
      <c r="AT21" s="450"/>
      <c r="AU21" s="450"/>
      <c r="AV21" s="450"/>
      <c r="AW21" s="450"/>
      <c r="AX21" s="450"/>
      <c r="AY21" s="450"/>
      <c r="AZ21" s="450"/>
      <c r="BA21" s="450"/>
      <c r="BB21" s="450"/>
      <c r="BC21" s="450"/>
      <c r="BD21" s="450"/>
      <c r="BE21" s="450"/>
      <c r="BF21" s="450"/>
      <c r="BG21" s="450"/>
      <c r="BH21" s="450"/>
      <c r="BI21" s="450"/>
      <c r="BJ21" s="450"/>
      <c r="BK21" s="450"/>
      <c r="BL21" s="450"/>
      <c r="BM21" s="450"/>
      <c r="BN21" s="450"/>
      <c r="BO21" s="450"/>
      <c r="BP21" s="450"/>
      <c r="BQ21" s="450"/>
      <c r="BR21" s="450"/>
      <c r="BS21" s="450"/>
      <c r="BT21" s="450"/>
      <c r="BU21" s="450"/>
      <c r="BV21" s="450"/>
      <c r="BW21" s="450"/>
      <c r="BX21" s="450"/>
      <c r="BY21" s="450"/>
      <c r="BZ21" s="450"/>
      <c r="CA21" s="450"/>
      <c r="CB21" s="450"/>
      <c r="CC21" s="450"/>
      <c r="CD21" s="450"/>
      <c r="CE21" s="450"/>
      <c r="CF21" s="450"/>
      <c r="CG21" s="450"/>
      <c r="CH21" s="450"/>
      <c r="CI21" s="450"/>
      <c r="CJ21" s="450"/>
      <c r="CK21" s="450"/>
      <c r="CL21" s="450"/>
      <c r="CM21" s="450"/>
      <c r="CN21" s="450"/>
      <c r="CO21" s="450"/>
      <c r="CP21" s="450"/>
      <c r="CQ21" s="450"/>
      <c r="CR21" s="450"/>
      <c r="CS21" s="450"/>
      <c r="CT21" s="450"/>
      <c r="CU21" s="450"/>
      <c r="CV21" s="450"/>
      <c r="CW21" s="450"/>
      <c r="CX21" s="450"/>
      <c r="CY21" s="450"/>
      <c r="CZ21" s="450"/>
      <c r="DA21" s="450"/>
      <c r="DB21" s="450"/>
      <c r="DC21" s="450"/>
      <c r="DD21" s="450"/>
      <c r="DE21" s="450"/>
      <c r="DF21" s="450"/>
      <c r="DG21" s="450"/>
      <c r="DH21" s="450"/>
      <c r="DI21" s="450"/>
      <c r="DJ21" s="450"/>
      <c r="DK21" s="450"/>
      <c r="DL21" s="450"/>
      <c r="DM21" s="450"/>
      <c r="DN21" s="450"/>
      <c r="DO21" s="450"/>
      <c r="DP21" s="450"/>
      <c r="DQ21" s="450"/>
      <c r="DR21" s="450"/>
      <c r="DS21" s="450"/>
      <c r="DT21" s="450"/>
      <c r="DU21" s="450"/>
      <c r="DV21" s="450"/>
      <c r="DW21" s="450"/>
      <c r="DX21" s="450"/>
      <c r="DY21" s="450"/>
      <c r="DZ21" s="450"/>
      <c r="EA21" s="450"/>
      <c r="EB21" s="450"/>
      <c r="EC21" s="450"/>
      <c r="ED21" s="450"/>
      <c r="EE21" s="450"/>
      <c r="EF21" s="450"/>
      <c r="EG21" s="450"/>
      <c r="EH21" s="450"/>
      <c r="EI21" s="450"/>
      <c r="EJ21" s="450"/>
      <c r="EK21" s="450"/>
      <c r="EL21" s="450"/>
      <c r="EM21" s="450"/>
      <c r="EN21" s="450"/>
      <c r="EO21" s="450"/>
      <c r="EP21" s="450"/>
      <c r="EQ21" s="450"/>
      <c r="ER21" s="450"/>
      <c r="ES21" s="450"/>
      <c r="ET21" s="450"/>
      <c r="EU21" s="450"/>
      <c r="EV21" s="450"/>
      <c r="EW21" s="450"/>
      <c r="EX21" s="450"/>
      <c r="EY21" s="450"/>
      <c r="EZ21" s="450"/>
      <c r="FA21" s="450"/>
      <c r="FB21" s="450"/>
      <c r="FC21" s="450"/>
      <c r="FD21" s="450"/>
      <c r="FE21" s="450"/>
      <c r="FF21" s="450"/>
      <c r="FG21" s="450"/>
      <c r="FH21" s="450"/>
      <c r="FI21" s="450"/>
      <c r="FJ21" s="450"/>
      <c r="FK21" s="450"/>
      <c r="FL21" s="450"/>
      <c r="FM21" s="450"/>
      <c r="FN21" s="450"/>
      <c r="FO21" s="450"/>
      <c r="FP21" s="450"/>
      <c r="FQ21" s="450"/>
      <c r="FR21" s="450"/>
      <c r="FS21" s="450"/>
      <c r="FT21" s="450"/>
      <c r="FU21" s="450"/>
      <c r="FV21" s="450"/>
      <c r="FW21" s="450"/>
      <c r="FX21" s="450"/>
      <c r="FY21" s="450"/>
      <c r="FZ21" s="450"/>
      <c r="GA21" s="450"/>
      <c r="GB21" s="450"/>
      <c r="GC21" s="450"/>
      <c r="GD21" s="450"/>
      <c r="GE21" s="450"/>
      <c r="GF21" s="450"/>
      <c r="GG21" s="450"/>
      <c r="GH21" s="450"/>
      <c r="GI21" s="450"/>
      <c r="GJ21" s="450"/>
      <c r="GK21" s="450"/>
      <c r="GL21" s="450"/>
      <c r="GM21" s="450"/>
      <c r="GN21" s="450"/>
      <c r="GO21" s="450"/>
      <c r="GP21" s="450"/>
      <c r="GQ21" s="450"/>
      <c r="GR21" s="450"/>
      <c r="GS21" s="450"/>
      <c r="GT21" s="450"/>
      <c r="GU21" s="450"/>
      <c r="GV21" s="450"/>
      <c r="GW21" s="450"/>
      <c r="GX21" s="450"/>
      <c r="GY21" s="450"/>
      <c r="GZ21" s="450"/>
      <c r="HA21" s="450"/>
      <c r="HB21" s="450"/>
      <c r="HC21" s="450"/>
      <c r="HD21" s="450"/>
      <c r="HE21" s="450"/>
      <c r="HF21" s="450"/>
      <c r="HG21" s="450"/>
      <c r="HH21" s="450"/>
      <c r="HI21" s="450"/>
      <c r="HJ21" s="450"/>
      <c r="HK21" s="450"/>
      <c r="HL21" s="450"/>
      <c r="HM21" s="450"/>
      <c r="HN21" s="450"/>
      <c r="HO21" s="450"/>
      <c r="HP21" s="450"/>
      <c r="HQ21" s="450"/>
      <c r="HR21" s="450"/>
      <c r="HS21" s="450"/>
      <c r="HT21" s="450"/>
      <c r="HU21" s="450"/>
      <c r="HV21" s="450"/>
      <c r="HW21" s="450"/>
      <c r="HX21" s="450"/>
      <c r="HY21" s="450"/>
      <c r="HZ21" s="450"/>
      <c r="IA21" s="450"/>
      <c r="IB21" s="450"/>
      <c r="IC21" s="450"/>
      <c r="ID21" s="450"/>
      <c r="IE21" s="450"/>
      <c r="IF21" s="450"/>
      <c r="IG21" s="450"/>
      <c r="IH21" s="450"/>
      <c r="II21" s="450"/>
      <c r="IJ21" s="450"/>
      <c r="IK21" s="450"/>
      <c r="IL21" s="450"/>
      <c r="IM21" s="450"/>
      <c r="IN21" s="450"/>
      <c r="IO21" s="450"/>
      <c r="IP21" s="450"/>
      <c r="IQ21" s="450"/>
      <c r="IR21" s="450"/>
      <c r="IS21" s="450"/>
      <c r="IT21" s="450"/>
      <c r="IU21" s="450"/>
      <c r="IV21" s="450"/>
      <c r="IW21" s="450"/>
      <c r="IX21" s="450"/>
    </row>
    <row r="22" spans="1:258" s="451" customFormat="1" ht="18.75" customHeight="1">
      <c r="A22" s="426" t="s">
        <v>424</v>
      </c>
      <c r="B22" s="595">
        <f t="shared" ref="B22:B29" ca="1" si="2">MAX(INDIRECT("$B$5:A"&amp;ROW()-1))+1</f>
        <v>10</v>
      </c>
      <c r="C22" s="763"/>
      <c r="D22" s="443" t="s">
        <v>1642</v>
      </c>
      <c r="E22" s="444" t="s">
        <v>1584</v>
      </c>
      <c r="F22" s="445" t="s">
        <v>1680</v>
      </c>
      <c r="G22" s="444" t="s">
        <v>39</v>
      </c>
      <c r="H22" s="765" t="s">
        <v>1681</v>
      </c>
      <c r="I22" s="444" t="s">
        <v>1681</v>
      </c>
      <c r="J22" s="444" t="s">
        <v>1682</v>
      </c>
      <c r="K22" s="444" t="s">
        <v>1683</v>
      </c>
      <c r="L22" s="446"/>
      <c r="M22" s="444">
        <v>110.38</v>
      </c>
      <c r="N22" s="444">
        <v>110.38</v>
      </c>
      <c r="O22" s="447">
        <v>238</v>
      </c>
      <c r="P22" s="444">
        <v>119</v>
      </c>
      <c r="Q22" s="448">
        <f t="shared" si="0"/>
        <v>0.53621848739495803</v>
      </c>
      <c r="R22" s="448">
        <f t="shared" si="0"/>
        <v>7.2436974789916009E-2</v>
      </c>
      <c r="S22" s="444"/>
      <c r="T22" s="444"/>
      <c r="U22" s="444"/>
      <c r="V22" s="444">
        <v>238</v>
      </c>
      <c r="W22" s="544">
        <f t="shared" si="1"/>
        <v>-8.6200000000000045</v>
      </c>
      <c r="X22" s="449"/>
      <c r="Y22" s="444"/>
      <c r="Z22" s="444"/>
      <c r="AA22" s="444"/>
      <c r="AB22" s="444"/>
      <c r="AC22" s="444"/>
      <c r="AD22" s="450"/>
      <c r="AE22" s="450"/>
      <c r="AF22" s="450"/>
      <c r="AG22" s="450"/>
      <c r="AH22" s="450"/>
      <c r="AI22" s="450"/>
      <c r="AJ22" s="450"/>
      <c r="AK22" s="450"/>
      <c r="AL22" s="450"/>
      <c r="AM22" s="450"/>
      <c r="AN22" s="450"/>
      <c r="AO22" s="450"/>
      <c r="AP22" s="450"/>
      <c r="AQ22" s="450"/>
      <c r="AR22" s="450"/>
      <c r="AS22" s="450"/>
      <c r="AT22" s="450"/>
      <c r="AU22" s="450"/>
      <c r="AV22" s="450"/>
      <c r="AW22" s="450"/>
      <c r="AX22" s="450"/>
      <c r="AY22" s="450"/>
      <c r="AZ22" s="450"/>
      <c r="BA22" s="450"/>
      <c r="BB22" s="450"/>
      <c r="BC22" s="450"/>
      <c r="BD22" s="450"/>
      <c r="BE22" s="450"/>
      <c r="BF22" s="450"/>
      <c r="BG22" s="450"/>
      <c r="BH22" s="450"/>
      <c r="BI22" s="450"/>
      <c r="BJ22" s="450"/>
      <c r="BK22" s="450"/>
      <c r="BL22" s="450"/>
      <c r="BM22" s="450"/>
      <c r="BN22" s="450"/>
      <c r="BO22" s="450"/>
      <c r="BP22" s="450"/>
      <c r="BQ22" s="450"/>
      <c r="BR22" s="450"/>
      <c r="BS22" s="450"/>
      <c r="BT22" s="450"/>
      <c r="BU22" s="450"/>
      <c r="BV22" s="450"/>
      <c r="BW22" s="450"/>
      <c r="BX22" s="450"/>
      <c r="BY22" s="450"/>
      <c r="BZ22" s="450"/>
      <c r="CA22" s="450"/>
      <c r="CB22" s="450"/>
      <c r="CC22" s="450"/>
      <c r="CD22" s="450"/>
      <c r="CE22" s="450"/>
      <c r="CF22" s="450"/>
      <c r="CG22" s="450"/>
      <c r="CH22" s="450"/>
      <c r="CI22" s="450"/>
      <c r="CJ22" s="450"/>
      <c r="CK22" s="450"/>
      <c r="CL22" s="450"/>
      <c r="CM22" s="450"/>
      <c r="CN22" s="450"/>
      <c r="CO22" s="450"/>
      <c r="CP22" s="450"/>
      <c r="CQ22" s="450"/>
      <c r="CR22" s="450"/>
      <c r="CS22" s="450"/>
      <c r="CT22" s="450"/>
      <c r="CU22" s="450"/>
      <c r="CV22" s="450"/>
      <c r="CW22" s="450"/>
      <c r="CX22" s="450"/>
      <c r="CY22" s="450"/>
      <c r="CZ22" s="450"/>
      <c r="DA22" s="450"/>
      <c r="DB22" s="450"/>
      <c r="DC22" s="450"/>
      <c r="DD22" s="450"/>
      <c r="DE22" s="450"/>
      <c r="DF22" s="450"/>
      <c r="DG22" s="450"/>
      <c r="DH22" s="450"/>
      <c r="DI22" s="450"/>
      <c r="DJ22" s="450"/>
      <c r="DK22" s="450"/>
      <c r="DL22" s="450"/>
      <c r="DM22" s="450"/>
      <c r="DN22" s="450"/>
      <c r="DO22" s="450"/>
      <c r="DP22" s="450"/>
      <c r="DQ22" s="450"/>
      <c r="DR22" s="450"/>
      <c r="DS22" s="450"/>
      <c r="DT22" s="450"/>
      <c r="DU22" s="450"/>
      <c r="DV22" s="450"/>
      <c r="DW22" s="450"/>
      <c r="DX22" s="450"/>
      <c r="DY22" s="450"/>
      <c r="DZ22" s="450"/>
      <c r="EA22" s="450"/>
      <c r="EB22" s="450"/>
      <c r="EC22" s="450"/>
      <c r="ED22" s="450"/>
      <c r="EE22" s="450"/>
      <c r="EF22" s="450"/>
      <c r="EG22" s="450"/>
      <c r="EH22" s="450"/>
      <c r="EI22" s="450"/>
      <c r="EJ22" s="450"/>
      <c r="EK22" s="450"/>
      <c r="EL22" s="450"/>
      <c r="EM22" s="450"/>
      <c r="EN22" s="450"/>
      <c r="EO22" s="450"/>
      <c r="EP22" s="450"/>
      <c r="EQ22" s="450"/>
      <c r="ER22" s="450"/>
      <c r="ES22" s="450"/>
      <c r="ET22" s="450"/>
      <c r="EU22" s="450"/>
      <c r="EV22" s="450"/>
      <c r="EW22" s="450"/>
      <c r="EX22" s="450"/>
      <c r="EY22" s="450"/>
      <c r="EZ22" s="450"/>
      <c r="FA22" s="450"/>
      <c r="FB22" s="450"/>
      <c r="FC22" s="450"/>
      <c r="FD22" s="450"/>
      <c r="FE22" s="450"/>
      <c r="FF22" s="450"/>
      <c r="FG22" s="450"/>
      <c r="FH22" s="450"/>
      <c r="FI22" s="450"/>
      <c r="FJ22" s="450"/>
      <c r="FK22" s="450"/>
      <c r="FL22" s="450"/>
      <c r="FM22" s="450"/>
      <c r="FN22" s="450"/>
      <c r="FO22" s="450"/>
      <c r="FP22" s="450"/>
      <c r="FQ22" s="450"/>
      <c r="FR22" s="450"/>
      <c r="FS22" s="450"/>
      <c r="FT22" s="450"/>
      <c r="FU22" s="450"/>
      <c r="FV22" s="450"/>
      <c r="FW22" s="450"/>
      <c r="FX22" s="450"/>
      <c r="FY22" s="450"/>
      <c r="FZ22" s="450"/>
      <c r="GA22" s="450"/>
      <c r="GB22" s="450"/>
      <c r="GC22" s="450"/>
      <c r="GD22" s="450"/>
      <c r="GE22" s="450"/>
      <c r="GF22" s="450"/>
      <c r="GG22" s="450"/>
      <c r="GH22" s="450"/>
      <c r="GI22" s="450"/>
      <c r="GJ22" s="450"/>
      <c r="GK22" s="450"/>
      <c r="GL22" s="450"/>
      <c r="GM22" s="450"/>
      <c r="GN22" s="450"/>
      <c r="GO22" s="450"/>
      <c r="GP22" s="450"/>
      <c r="GQ22" s="450"/>
      <c r="GR22" s="450"/>
      <c r="GS22" s="450"/>
      <c r="GT22" s="450"/>
      <c r="GU22" s="450"/>
      <c r="GV22" s="450"/>
      <c r="GW22" s="450"/>
      <c r="GX22" s="450"/>
      <c r="GY22" s="450"/>
      <c r="GZ22" s="450"/>
      <c r="HA22" s="450"/>
      <c r="HB22" s="450"/>
      <c r="HC22" s="450"/>
      <c r="HD22" s="450"/>
      <c r="HE22" s="450"/>
      <c r="HF22" s="450"/>
      <c r="HG22" s="450"/>
      <c r="HH22" s="450"/>
      <c r="HI22" s="450"/>
      <c r="HJ22" s="450"/>
      <c r="HK22" s="450"/>
      <c r="HL22" s="450"/>
      <c r="HM22" s="450"/>
      <c r="HN22" s="450"/>
      <c r="HO22" s="450"/>
      <c r="HP22" s="450"/>
      <c r="HQ22" s="450"/>
      <c r="HR22" s="450"/>
      <c r="HS22" s="450"/>
      <c r="HT22" s="450"/>
      <c r="HU22" s="450"/>
      <c r="HV22" s="450"/>
      <c r="HW22" s="450"/>
      <c r="HX22" s="450"/>
      <c r="HY22" s="450"/>
      <c r="HZ22" s="450"/>
      <c r="IA22" s="450"/>
      <c r="IB22" s="450"/>
      <c r="IC22" s="450"/>
      <c r="ID22" s="450"/>
      <c r="IE22" s="450"/>
      <c r="IF22" s="450"/>
      <c r="IG22" s="450"/>
      <c r="IH22" s="450"/>
      <c r="II22" s="450"/>
      <c r="IJ22" s="450"/>
      <c r="IK22" s="450"/>
      <c r="IL22" s="450"/>
      <c r="IM22" s="450"/>
      <c r="IN22" s="450"/>
      <c r="IO22" s="450"/>
      <c r="IP22" s="450"/>
      <c r="IQ22" s="450"/>
      <c r="IR22" s="450"/>
      <c r="IS22" s="450"/>
      <c r="IT22" s="450"/>
      <c r="IU22" s="450"/>
      <c r="IV22" s="450"/>
      <c r="IW22" s="450"/>
      <c r="IX22" s="450"/>
    </row>
    <row r="23" spans="1:258" s="451" customFormat="1" ht="18.75" customHeight="1">
      <c r="A23" s="426" t="s">
        <v>424</v>
      </c>
      <c r="B23" s="595"/>
      <c r="C23" s="763"/>
      <c r="D23" s="443" t="s">
        <v>1642</v>
      </c>
      <c r="E23" s="444" t="s">
        <v>1584</v>
      </c>
      <c r="F23" s="445" t="s">
        <v>1684</v>
      </c>
      <c r="G23" s="444" t="s">
        <v>39</v>
      </c>
      <c r="H23" s="592"/>
      <c r="I23" s="444" t="s">
        <v>1685</v>
      </c>
      <c r="J23" s="444" t="s">
        <v>1682</v>
      </c>
      <c r="K23" s="444" t="s">
        <v>1686</v>
      </c>
      <c r="L23" s="446"/>
      <c r="M23" s="444">
        <v>81.09</v>
      </c>
      <c r="N23" s="444">
        <v>81.09</v>
      </c>
      <c r="O23" s="447">
        <v>178</v>
      </c>
      <c r="P23" s="444">
        <v>89</v>
      </c>
      <c r="Q23" s="448">
        <f t="shared" si="0"/>
        <v>0.54443820224719097</v>
      </c>
      <c r="R23" s="448">
        <f t="shared" si="0"/>
        <v>8.8876404494381986E-2</v>
      </c>
      <c r="S23" s="444"/>
      <c r="T23" s="444"/>
      <c r="U23" s="444"/>
      <c r="V23" s="444">
        <v>178</v>
      </c>
      <c r="W23" s="544">
        <f t="shared" si="1"/>
        <v>-7.9099999999999966</v>
      </c>
      <c r="X23" s="449"/>
      <c r="Y23" s="444"/>
      <c r="Z23" s="444"/>
      <c r="AA23" s="444"/>
      <c r="AB23" s="444"/>
      <c r="AC23" s="444"/>
      <c r="AD23" s="450"/>
      <c r="AE23" s="450"/>
      <c r="AF23" s="450"/>
      <c r="AG23" s="450"/>
      <c r="AH23" s="450"/>
      <c r="AI23" s="450"/>
      <c r="AJ23" s="450"/>
      <c r="AK23" s="450"/>
      <c r="AL23" s="450"/>
      <c r="AM23" s="450"/>
      <c r="AN23" s="450"/>
      <c r="AO23" s="450"/>
      <c r="AP23" s="450"/>
      <c r="AQ23" s="450"/>
      <c r="AR23" s="450"/>
      <c r="AS23" s="450"/>
      <c r="AT23" s="450"/>
      <c r="AU23" s="450"/>
      <c r="AV23" s="450"/>
      <c r="AW23" s="450"/>
      <c r="AX23" s="450"/>
      <c r="AY23" s="450"/>
      <c r="AZ23" s="450"/>
      <c r="BA23" s="450"/>
      <c r="BB23" s="450"/>
      <c r="BC23" s="450"/>
      <c r="BD23" s="450"/>
      <c r="BE23" s="450"/>
      <c r="BF23" s="450"/>
      <c r="BG23" s="450"/>
      <c r="BH23" s="450"/>
      <c r="BI23" s="450"/>
      <c r="BJ23" s="450"/>
      <c r="BK23" s="450"/>
      <c r="BL23" s="450"/>
      <c r="BM23" s="450"/>
      <c r="BN23" s="450"/>
      <c r="BO23" s="450"/>
      <c r="BP23" s="450"/>
      <c r="BQ23" s="450"/>
      <c r="BR23" s="450"/>
      <c r="BS23" s="450"/>
      <c r="BT23" s="450"/>
      <c r="BU23" s="450"/>
      <c r="BV23" s="450"/>
      <c r="BW23" s="450"/>
      <c r="BX23" s="450"/>
      <c r="BY23" s="450"/>
      <c r="BZ23" s="450"/>
      <c r="CA23" s="450"/>
      <c r="CB23" s="450"/>
      <c r="CC23" s="450"/>
      <c r="CD23" s="450"/>
      <c r="CE23" s="450"/>
      <c r="CF23" s="450"/>
      <c r="CG23" s="450"/>
      <c r="CH23" s="450"/>
      <c r="CI23" s="450"/>
      <c r="CJ23" s="450"/>
      <c r="CK23" s="450"/>
      <c r="CL23" s="450"/>
      <c r="CM23" s="450"/>
      <c r="CN23" s="450"/>
      <c r="CO23" s="450"/>
      <c r="CP23" s="450"/>
      <c r="CQ23" s="450"/>
      <c r="CR23" s="450"/>
      <c r="CS23" s="450"/>
      <c r="CT23" s="450"/>
      <c r="CU23" s="450"/>
      <c r="CV23" s="450"/>
      <c r="CW23" s="450"/>
      <c r="CX23" s="450"/>
      <c r="CY23" s="450"/>
      <c r="CZ23" s="450"/>
      <c r="DA23" s="450"/>
      <c r="DB23" s="450"/>
      <c r="DC23" s="450"/>
      <c r="DD23" s="450"/>
      <c r="DE23" s="450"/>
      <c r="DF23" s="450"/>
      <c r="DG23" s="450"/>
      <c r="DH23" s="450"/>
      <c r="DI23" s="450"/>
      <c r="DJ23" s="450"/>
      <c r="DK23" s="450"/>
      <c r="DL23" s="450"/>
      <c r="DM23" s="450"/>
      <c r="DN23" s="450"/>
      <c r="DO23" s="450"/>
      <c r="DP23" s="450"/>
      <c r="DQ23" s="450"/>
      <c r="DR23" s="450"/>
      <c r="DS23" s="450"/>
      <c r="DT23" s="450"/>
      <c r="DU23" s="450"/>
      <c r="DV23" s="450"/>
      <c r="DW23" s="450"/>
      <c r="DX23" s="450"/>
      <c r="DY23" s="450"/>
      <c r="DZ23" s="450"/>
      <c r="EA23" s="450"/>
      <c r="EB23" s="450"/>
      <c r="EC23" s="450"/>
      <c r="ED23" s="450"/>
      <c r="EE23" s="450"/>
      <c r="EF23" s="450"/>
      <c r="EG23" s="450"/>
      <c r="EH23" s="450"/>
      <c r="EI23" s="450"/>
      <c r="EJ23" s="450"/>
      <c r="EK23" s="450"/>
      <c r="EL23" s="450"/>
      <c r="EM23" s="450"/>
      <c r="EN23" s="450"/>
      <c r="EO23" s="450"/>
      <c r="EP23" s="450"/>
      <c r="EQ23" s="450"/>
      <c r="ER23" s="450"/>
      <c r="ES23" s="450"/>
      <c r="ET23" s="450"/>
      <c r="EU23" s="450"/>
      <c r="EV23" s="450"/>
      <c r="EW23" s="450"/>
      <c r="EX23" s="450"/>
      <c r="EY23" s="450"/>
      <c r="EZ23" s="450"/>
      <c r="FA23" s="450"/>
      <c r="FB23" s="450"/>
      <c r="FC23" s="450"/>
      <c r="FD23" s="450"/>
      <c r="FE23" s="450"/>
      <c r="FF23" s="450"/>
      <c r="FG23" s="450"/>
      <c r="FH23" s="450"/>
      <c r="FI23" s="450"/>
      <c r="FJ23" s="450"/>
      <c r="FK23" s="450"/>
      <c r="FL23" s="450"/>
      <c r="FM23" s="450"/>
      <c r="FN23" s="450"/>
      <c r="FO23" s="450"/>
      <c r="FP23" s="450"/>
      <c r="FQ23" s="450"/>
      <c r="FR23" s="450"/>
      <c r="FS23" s="450"/>
      <c r="FT23" s="450"/>
      <c r="FU23" s="450"/>
      <c r="FV23" s="450"/>
      <c r="FW23" s="450"/>
      <c r="FX23" s="450"/>
      <c r="FY23" s="450"/>
      <c r="FZ23" s="450"/>
      <c r="GA23" s="450"/>
      <c r="GB23" s="450"/>
      <c r="GC23" s="450"/>
      <c r="GD23" s="450"/>
      <c r="GE23" s="450"/>
      <c r="GF23" s="450"/>
      <c r="GG23" s="450"/>
      <c r="GH23" s="450"/>
      <c r="GI23" s="450"/>
      <c r="GJ23" s="450"/>
      <c r="GK23" s="450"/>
      <c r="GL23" s="450"/>
      <c r="GM23" s="450"/>
      <c r="GN23" s="450"/>
      <c r="GO23" s="450"/>
      <c r="GP23" s="450"/>
      <c r="GQ23" s="450"/>
      <c r="GR23" s="450"/>
      <c r="GS23" s="450"/>
      <c r="GT23" s="450"/>
      <c r="GU23" s="450"/>
      <c r="GV23" s="450"/>
      <c r="GW23" s="450"/>
      <c r="GX23" s="450"/>
      <c r="GY23" s="450"/>
      <c r="GZ23" s="450"/>
      <c r="HA23" s="450"/>
      <c r="HB23" s="450"/>
      <c r="HC23" s="450"/>
      <c r="HD23" s="450"/>
      <c r="HE23" s="450"/>
      <c r="HF23" s="450"/>
      <c r="HG23" s="450"/>
      <c r="HH23" s="450"/>
      <c r="HI23" s="450"/>
      <c r="HJ23" s="450"/>
      <c r="HK23" s="450"/>
      <c r="HL23" s="450"/>
      <c r="HM23" s="450"/>
      <c r="HN23" s="450"/>
      <c r="HO23" s="450"/>
      <c r="HP23" s="450"/>
      <c r="HQ23" s="450"/>
      <c r="HR23" s="450"/>
      <c r="HS23" s="450"/>
      <c r="HT23" s="450"/>
      <c r="HU23" s="450"/>
      <c r="HV23" s="450"/>
      <c r="HW23" s="450"/>
      <c r="HX23" s="450"/>
      <c r="HY23" s="450"/>
      <c r="HZ23" s="450"/>
      <c r="IA23" s="450"/>
      <c r="IB23" s="450"/>
      <c r="IC23" s="450"/>
      <c r="ID23" s="450"/>
      <c r="IE23" s="450"/>
      <c r="IF23" s="450"/>
      <c r="IG23" s="450"/>
      <c r="IH23" s="450"/>
      <c r="II23" s="450"/>
      <c r="IJ23" s="450"/>
      <c r="IK23" s="450"/>
      <c r="IL23" s="450"/>
      <c r="IM23" s="450"/>
      <c r="IN23" s="450"/>
      <c r="IO23" s="450"/>
      <c r="IP23" s="450"/>
      <c r="IQ23" s="450"/>
      <c r="IR23" s="450"/>
      <c r="IS23" s="450"/>
      <c r="IT23" s="450"/>
      <c r="IU23" s="450"/>
      <c r="IV23" s="450"/>
      <c r="IW23" s="450"/>
      <c r="IX23" s="450"/>
    </row>
    <row r="24" spans="1:258" s="451" customFormat="1" ht="18.75" customHeight="1">
      <c r="A24" s="426" t="s">
        <v>1687</v>
      </c>
      <c r="B24" s="595"/>
      <c r="C24" s="763"/>
      <c r="D24" s="443" t="s">
        <v>1688</v>
      </c>
      <c r="E24" s="444" t="s">
        <v>1584</v>
      </c>
      <c r="F24" s="445" t="s">
        <v>1689</v>
      </c>
      <c r="G24" s="444" t="s">
        <v>39</v>
      </c>
      <c r="H24" s="591"/>
      <c r="I24" s="444" t="s">
        <v>1690</v>
      </c>
      <c r="J24" s="444" t="s">
        <v>1682</v>
      </c>
      <c r="K24" s="444" t="s">
        <v>1691</v>
      </c>
      <c r="L24" s="446"/>
      <c r="M24" s="444">
        <v>98.67</v>
      </c>
      <c r="N24" s="444">
        <v>98.67</v>
      </c>
      <c r="O24" s="447">
        <v>218</v>
      </c>
      <c r="P24" s="444">
        <v>109</v>
      </c>
      <c r="Q24" s="448">
        <f t="shared" si="0"/>
        <v>0.54738532110091742</v>
      </c>
      <c r="R24" s="448">
        <f t="shared" si="0"/>
        <v>9.4770642201834843E-2</v>
      </c>
      <c r="S24" s="444"/>
      <c r="T24" s="444"/>
      <c r="U24" s="444"/>
      <c r="V24" s="444">
        <v>218</v>
      </c>
      <c r="W24" s="544">
        <f t="shared" si="1"/>
        <v>-10.329999999999998</v>
      </c>
      <c r="X24" s="449"/>
      <c r="Y24" s="444"/>
      <c r="Z24" s="444"/>
      <c r="AA24" s="444"/>
      <c r="AB24" s="444"/>
      <c r="AC24" s="444"/>
      <c r="AD24" s="450"/>
      <c r="AE24" s="450"/>
      <c r="AF24" s="450"/>
      <c r="AG24" s="450"/>
      <c r="AH24" s="450"/>
      <c r="AI24" s="450"/>
      <c r="AJ24" s="450"/>
      <c r="AK24" s="450"/>
      <c r="AL24" s="450"/>
      <c r="AM24" s="450"/>
      <c r="AN24" s="450"/>
      <c r="AO24" s="450"/>
      <c r="AP24" s="450"/>
      <c r="AQ24" s="450"/>
      <c r="AR24" s="450"/>
      <c r="AS24" s="450"/>
      <c r="AT24" s="450"/>
      <c r="AU24" s="450"/>
      <c r="AV24" s="450"/>
      <c r="AW24" s="450"/>
      <c r="AX24" s="450"/>
      <c r="AY24" s="450"/>
      <c r="AZ24" s="450"/>
      <c r="BA24" s="450"/>
      <c r="BB24" s="450"/>
      <c r="BC24" s="450"/>
      <c r="BD24" s="450"/>
      <c r="BE24" s="450"/>
      <c r="BF24" s="450"/>
      <c r="BG24" s="450"/>
      <c r="BH24" s="450"/>
      <c r="BI24" s="450"/>
      <c r="BJ24" s="450"/>
      <c r="BK24" s="450"/>
      <c r="BL24" s="450"/>
      <c r="BM24" s="450"/>
      <c r="BN24" s="450"/>
      <c r="BO24" s="450"/>
      <c r="BP24" s="450"/>
      <c r="BQ24" s="450"/>
      <c r="BR24" s="450"/>
      <c r="BS24" s="450"/>
      <c r="BT24" s="450"/>
      <c r="BU24" s="450"/>
      <c r="BV24" s="450"/>
      <c r="BW24" s="450"/>
      <c r="BX24" s="450"/>
      <c r="BY24" s="450"/>
      <c r="BZ24" s="450"/>
      <c r="CA24" s="450"/>
      <c r="CB24" s="450"/>
      <c r="CC24" s="450"/>
      <c r="CD24" s="450"/>
      <c r="CE24" s="450"/>
      <c r="CF24" s="450"/>
      <c r="CG24" s="450"/>
      <c r="CH24" s="450"/>
      <c r="CI24" s="450"/>
      <c r="CJ24" s="450"/>
      <c r="CK24" s="450"/>
      <c r="CL24" s="450"/>
      <c r="CM24" s="450"/>
      <c r="CN24" s="450"/>
      <c r="CO24" s="450"/>
      <c r="CP24" s="450"/>
      <c r="CQ24" s="450"/>
      <c r="CR24" s="450"/>
      <c r="CS24" s="450"/>
      <c r="CT24" s="450"/>
      <c r="CU24" s="450"/>
      <c r="CV24" s="450"/>
      <c r="CW24" s="450"/>
      <c r="CX24" s="450"/>
      <c r="CY24" s="450"/>
      <c r="CZ24" s="450"/>
      <c r="DA24" s="450"/>
      <c r="DB24" s="450"/>
      <c r="DC24" s="450"/>
      <c r="DD24" s="450"/>
      <c r="DE24" s="450"/>
      <c r="DF24" s="450"/>
      <c r="DG24" s="450"/>
      <c r="DH24" s="450"/>
      <c r="DI24" s="450"/>
      <c r="DJ24" s="450"/>
      <c r="DK24" s="450"/>
      <c r="DL24" s="450"/>
      <c r="DM24" s="450"/>
      <c r="DN24" s="450"/>
      <c r="DO24" s="450"/>
      <c r="DP24" s="450"/>
      <c r="DQ24" s="450"/>
      <c r="DR24" s="450"/>
      <c r="DS24" s="450"/>
      <c r="DT24" s="450"/>
      <c r="DU24" s="450"/>
      <c r="DV24" s="450"/>
      <c r="DW24" s="450"/>
      <c r="DX24" s="450"/>
      <c r="DY24" s="450"/>
      <c r="DZ24" s="450"/>
      <c r="EA24" s="450"/>
      <c r="EB24" s="450"/>
      <c r="EC24" s="450"/>
      <c r="ED24" s="450"/>
      <c r="EE24" s="450"/>
      <c r="EF24" s="450"/>
      <c r="EG24" s="450"/>
      <c r="EH24" s="450"/>
      <c r="EI24" s="450"/>
      <c r="EJ24" s="450"/>
      <c r="EK24" s="450"/>
      <c r="EL24" s="450"/>
      <c r="EM24" s="450"/>
      <c r="EN24" s="450"/>
      <c r="EO24" s="450"/>
      <c r="EP24" s="450"/>
      <c r="EQ24" s="450"/>
      <c r="ER24" s="450"/>
      <c r="ES24" s="450"/>
      <c r="ET24" s="450"/>
      <c r="EU24" s="450"/>
      <c r="EV24" s="450"/>
      <c r="EW24" s="450"/>
      <c r="EX24" s="450"/>
      <c r="EY24" s="450"/>
      <c r="EZ24" s="450"/>
      <c r="FA24" s="450"/>
      <c r="FB24" s="450"/>
      <c r="FC24" s="450"/>
      <c r="FD24" s="450"/>
      <c r="FE24" s="450"/>
      <c r="FF24" s="450"/>
      <c r="FG24" s="450"/>
      <c r="FH24" s="450"/>
      <c r="FI24" s="450"/>
      <c r="FJ24" s="450"/>
      <c r="FK24" s="450"/>
      <c r="FL24" s="450"/>
      <c r="FM24" s="450"/>
      <c r="FN24" s="450"/>
      <c r="FO24" s="450"/>
      <c r="FP24" s="450"/>
      <c r="FQ24" s="450"/>
      <c r="FR24" s="450"/>
      <c r="FS24" s="450"/>
      <c r="FT24" s="450"/>
      <c r="FU24" s="450"/>
      <c r="FV24" s="450"/>
      <c r="FW24" s="450"/>
      <c r="FX24" s="450"/>
      <c r="FY24" s="450"/>
      <c r="FZ24" s="450"/>
      <c r="GA24" s="450"/>
      <c r="GB24" s="450"/>
      <c r="GC24" s="450"/>
      <c r="GD24" s="450"/>
      <c r="GE24" s="450"/>
      <c r="GF24" s="450"/>
      <c r="GG24" s="450"/>
      <c r="GH24" s="450"/>
      <c r="GI24" s="450"/>
      <c r="GJ24" s="450"/>
      <c r="GK24" s="450"/>
      <c r="GL24" s="450"/>
      <c r="GM24" s="450"/>
      <c r="GN24" s="450"/>
      <c r="GO24" s="450"/>
      <c r="GP24" s="450"/>
      <c r="GQ24" s="450"/>
      <c r="GR24" s="450"/>
      <c r="GS24" s="450"/>
      <c r="GT24" s="450"/>
      <c r="GU24" s="450"/>
      <c r="GV24" s="450"/>
      <c r="GW24" s="450"/>
      <c r="GX24" s="450"/>
      <c r="GY24" s="450"/>
      <c r="GZ24" s="450"/>
      <c r="HA24" s="450"/>
      <c r="HB24" s="450"/>
      <c r="HC24" s="450"/>
      <c r="HD24" s="450"/>
      <c r="HE24" s="450"/>
      <c r="HF24" s="450"/>
      <c r="HG24" s="450"/>
      <c r="HH24" s="450"/>
      <c r="HI24" s="450"/>
      <c r="HJ24" s="450"/>
      <c r="HK24" s="450"/>
      <c r="HL24" s="450"/>
      <c r="HM24" s="450"/>
      <c r="HN24" s="450"/>
      <c r="HO24" s="450"/>
      <c r="HP24" s="450"/>
      <c r="HQ24" s="450"/>
      <c r="HR24" s="450"/>
      <c r="HS24" s="450"/>
      <c r="HT24" s="450"/>
      <c r="HU24" s="450"/>
      <c r="HV24" s="450"/>
      <c r="HW24" s="450"/>
      <c r="HX24" s="450"/>
      <c r="HY24" s="450"/>
      <c r="HZ24" s="450"/>
      <c r="IA24" s="450"/>
      <c r="IB24" s="450"/>
      <c r="IC24" s="450"/>
      <c r="ID24" s="450"/>
      <c r="IE24" s="450"/>
      <c r="IF24" s="450"/>
      <c r="IG24" s="450"/>
      <c r="IH24" s="450"/>
      <c r="II24" s="450"/>
      <c r="IJ24" s="450"/>
      <c r="IK24" s="450"/>
      <c r="IL24" s="450"/>
      <c r="IM24" s="450"/>
      <c r="IN24" s="450"/>
      <c r="IO24" s="450"/>
      <c r="IP24" s="450"/>
      <c r="IQ24" s="450"/>
      <c r="IR24" s="450"/>
      <c r="IS24" s="450"/>
      <c r="IT24" s="450"/>
      <c r="IU24" s="450"/>
      <c r="IV24" s="450"/>
      <c r="IW24" s="450"/>
      <c r="IX24" s="450"/>
    </row>
    <row r="25" spans="1:258" s="451" customFormat="1" ht="18.75" customHeight="1">
      <c r="A25" s="426" t="s">
        <v>1687</v>
      </c>
      <c r="B25" s="426">
        <f t="shared" ca="1" si="2"/>
        <v>11</v>
      </c>
      <c r="C25" s="763"/>
      <c r="D25" s="443" t="s">
        <v>1688</v>
      </c>
      <c r="E25" s="444" t="s">
        <v>1584</v>
      </c>
      <c r="F25" s="445" t="s">
        <v>1692</v>
      </c>
      <c r="G25" s="444" t="s">
        <v>39</v>
      </c>
      <c r="H25" s="444" t="s">
        <v>1693</v>
      </c>
      <c r="I25" s="444" t="s">
        <v>1693</v>
      </c>
      <c r="J25" s="444" t="s">
        <v>1694</v>
      </c>
      <c r="K25" s="444" t="s">
        <v>1695</v>
      </c>
      <c r="L25" s="446"/>
      <c r="M25" s="444">
        <v>27.17</v>
      </c>
      <c r="N25" s="444">
        <v>27.17</v>
      </c>
      <c r="O25" s="447">
        <v>59.8</v>
      </c>
      <c r="P25" s="444">
        <v>29.9</v>
      </c>
      <c r="Q25" s="448">
        <f t="shared" si="0"/>
        <v>0.54565217391304344</v>
      </c>
      <c r="R25" s="448">
        <f t="shared" si="0"/>
        <v>9.130434782608686E-2</v>
      </c>
      <c r="S25" s="444"/>
      <c r="T25" s="444"/>
      <c r="U25" s="444"/>
      <c r="V25" s="444">
        <v>59.8</v>
      </c>
      <c r="W25" s="544">
        <f t="shared" si="1"/>
        <v>-2.7299999999999969</v>
      </c>
      <c r="X25" s="449"/>
      <c r="Y25" s="444"/>
      <c r="Z25" s="444"/>
      <c r="AA25" s="444"/>
      <c r="AB25" s="444"/>
      <c r="AC25" s="444"/>
      <c r="AD25" s="450"/>
      <c r="AE25" s="450"/>
      <c r="AF25" s="450"/>
      <c r="AG25" s="450"/>
      <c r="AH25" s="450"/>
      <c r="AI25" s="450"/>
      <c r="AJ25" s="450"/>
      <c r="AK25" s="450"/>
      <c r="AL25" s="450"/>
      <c r="AM25" s="450"/>
      <c r="AN25" s="450"/>
      <c r="AO25" s="450"/>
      <c r="AP25" s="450"/>
      <c r="AQ25" s="450"/>
      <c r="AR25" s="450"/>
      <c r="AS25" s="450"/>
      <c r="AT25" s="450"/>
      <c r="AU25" s="450"/>
      <c r="AV25" s="450"/>
      <c r="AW25" s="450"/>
      <c r="AX25" s="450"/>
      <c r="AY25" s="450"/>
      <c r="AZ25" s="450"/>
      <c r="BA25" s="450"/>
      <c r="BB25" s="450"/>
      <c r="BC25" s="450"/>
      <c r="BD25" s="450"/>
      <c r="BE25" s="450"/>
      <c r="BF25" s="450"/>
      <c r="BG25" s="450"/>
      <c r="BH25" s="450"/>
      <c r="BI25" s="450"/>
      <c r="BJ25" s="450"/>
      <c r="BK25" s="450"/>
      <c r="BL25" s="450"/>
      <c r="BM25" s="450"/>
      <c r="BN25" s="450"/>
      <c r="BO25" s="450"/>
      <c r="BP25" s="450"/>
      <c r="BQ25" s="450"/>
      <c r="BR25" s="450"/>
      <c r="BS25" s="450"/>
      <c r="BT25" s="450"/>
      <c r="BU25" s="450"/>
      <c r="BV25" s="450"/>
      <c r="BW25" s="450"/>
      <c r="BX25" s="450"/>
      <c r="BY25" s="450"/>
      <c r="BZ25" s="450"/>
      <c r="CA25" s="450"/>
      <c r="CB25" s="450"/>
      <c r="CC25" s="450"/>
      <c r="CD25" s="450"/>
      <c r="CE25" s="450"/>
      <c r="CF25" s="450"/>
      <c r="CG25" s="450"/>
      <c r="CH25" s="450"/>
      <c r="CI25" s="450"/>
      <c r="CJ25" s="450"/>
      <c r="CK25" s="450"/>
      <c r="CL25" s="450"/>
      <c r="CM25" s="450"/>
      <c r="CN25" s="450"/>
      <c r="CO25" s="450"/>
      <c r="CP25" s="450"/>
      <c r="CQ25" s="450"/>
      <c r="CR25" s="450"/>
      <c r="CS25" s="450"/>
      <c r="CT25" s="450"/>
      <c r="CU25" s="450"/>
      <c r="CV25" s="450"/>
      <c r="CW25" s="450"/>
      <c r="CX25" s="450"/>
      <c r="CY25" s="450"/>
      <c r="CZ25" s="450"/>
      <c r="DA25" s="450"/>
      <c r="DB25" s="450"/>
      <c r="DC25" s="450"/>
      <c r="DD25" s="450"/>
      <c r="DE25" s="450"/>
      <c r="DF25" s="450"/>
      <c r="DG25" s="450"/>
      <c r="DH25" s="450"/>
      <c r="DI25" s="450"/>
      <c r="DJ25" s="450"/>
      <c r="DK25" s="450"/>
      <c r="DL25" s="450"/>
      <c r="DM25" s="450"/>
      <c r="DN25" s="450"/>
      <c r="DO25" s="450"/>
      <c r="DP25" s="450"/>
      <c r="DQ25" s="450"/>
      <c r="DR25" s="450"/>
      <c r="DS25" s="450"/>
      <c r="DT25" s="450"/>
      <c r="DU25" s="450"/>
      <c r="DV25" s="450"/>
      <c r="DW25" s="450"/>
      <c r="DX25" s="450"/>
      <c r="DY25" s="450"/>
      <c r="DZ25" s="450"/>
      <c r="EA25" s="450"/>
      <c r="EB25" s="450"/>
      <c r="EC25" s="450"/>
      <c r="ED25" s="450"/>
      <c r="EE25" s="450"/>
      <c r="EF25" s="450"/>
      <c r="EG25" s="450"/>
      <c r="EH25" s="450"/>
      <c r="EI25" s="450"/>
      <c r="EJ25" s="450"/>
      <c r="EK25" s="450"/>
      <c r="EL25" s="450"/>
      <c r="EM25" s="450"/>
      <c r="EN25" s="450"/>
      <c r="EO25" s="450"/>
      <c r="EP25" s="450"/>
      <c r="EQ25" s="450"/>
      <c r="ER25" s="450"/>
      <c r="ES25" s="450"/>
      <c r="ET25" s="450"/>
      <c r="EU25" s="450"/>
      <c r="EV25" s="450"/>
      <c r="EW25" s="450"/>
      <c r="EX25" s="450"/>
      <c r="EY25" s="450"/>
      <c r="EZ25" s="450"/>
      <c r="FA25" s="450"/>
      <c r="FB25" s="450"/>
      <c r="FC25" s="450"/>
      <c r="FD25" s="450"/>
      <c r="FE25" s="450"/>
      <c r="FF25" s="450"/>
      <c r="FG25" s="450"/>
      <c r="FH25" s="450"/>
      <c r="FI25" s="450"/>
      <c r="FJ25" s="450"/>
      <c r="FK25" s="450"/>
      <c r="FL25" s="450"/>
      <c r="FM25" s="450"/>
      <c r="FN25" s="450"/>
      <c r="FO25" s="450"/>
      <c r="FP25" s="450"/>
      <c r="FQ25" s="450"/>
      <c r="FR25" s="450"/>
      <c r="FS25" s="450"/>
      <c r="FT25" s="450"/>
      <c r="FU25" s="450"/>
      <c r="FV25" s="450"/>
      <c r="FW25" s="450"/>
      <c r="FX25" s="450"/>
      <c r="FY25" s="450"/>
      <c r="FZ25" s="450"/>
      <c r="GA25" s="450"/>
      <c r="GB25" s="450"/>
      <c r="GC25" s="450"/>
      <c r="GD25" s="450"/>
      <c r="GE25" s="450"/>
      <c r="GF25" s="450"/>
      <c r="GG25" s="450"/>
      <c r="GH25" s="450"/>
      <c r="GI25" s="450"/>
      <c r="GJ25" s="450"/>
      <c r="GK25" s="450"/>
      <c r="GL25" s="450"/>
      <c r="GM25" s="450"/>
      <c r="GN25" s="450"/>
      <c r="GO25" s="450"/>
      <c r="GP25" s="450"/>
      <c r="GQ25" s="450"/>
      <c r="GR25" s="450"/>
      <c r="GS25" s="450"/>
      <c r="GT25" s="450"/>
      <c r="GU25" s="450"/>
      <c r="GV25" s="450"/>
      <c r="GW25" s="450"/>
      <c r="GX25" s="450"/>
      <c r="GY25" s="450"/>
      <c r="GZ25" s="450"/>
      <c r="HA25" s="450"/>
      <c r="HB25" s="450"/>
      <c r="HC25" s="450"/>
      <c r="HD25" s="450"/>
      <c r="HE25" s="450"/>
      <c r="HF25" s="450"/>
      <c r="HG25" s="450"/>
      <c r="HH25" s="450"/>
      <c r="HI25" s="450"/>
      <c r="HJ25" s="450"/>
      <c r="HK25" s="450"/>
      <c r="HL25" s="450"/>
      <c r="HM25" s="450"/>
      <c r="HN25" s="450"/>
      <c r="HO25" s="450"/>
      <c r="HP25" s="450"/>
      <c r="HQ25" s="450"/>
      <c r="HR25" s="450"/>
      <c r="HS25" s="450"/>
      <c r="HT25" s="450"/>
      <c r="HU25" s="450"/>
      <c r="HV25" s="450"/>
      <c r="HW25" s="450"/>
      <c r="HX25" s="450"/>
      <c r="HY25" s="450"/>
      <c r="HZ25" s="450"/>
      <c r="IA25" s="450"/>
      <c r="IB25" s="450"/>
      <c r="IC25" s="450"/>
      <c r="ID25" s="450"/>
      <c r="IE25" s="450"/>
      <c r="IF25" s="450"/>
      <c r="IG25" s="450"/>
      <c r="IH25" s="450"/>
      <c r="II25" s="450"/>
      <c r="IJ25" s="450"/>
      <c r="IK25" s="450"/>
      <c r="IL25" s="450"/>
      <c r="IM25" s="450"/>
      <c r="IN25" s="450"/>
      <c r="IO25" s="450"/>
      <c r="IP25" s="450"/>
      <c r="IQ25" s="450"/>
      <c r="IR25" s="450"/>
      <c r="IS25" s="450"/>
      <c r="IT25" s="450"/>
      <c r="IU25" s="450"/>
      <c r="IV25" s="450"/>
      <c r="IW25" s="450"/>
      <c r="IX25" s="450"/>
    </row>
    <row r="26" spans="1:258" s="451" customFormat="1" ht="18.75" customHeight="1">
      <c r="A26" s="426" t="s">
        <v>1687</v>
      </c>
      <c r="B26" s="426">
        <f t="shared" ca="1" si="2"/>
        <v>12</v>
      </c>
      <c r="C26" s="766" t="s">
        <v>1696</v>
      </c>
      <c r="D26" s="443" t="s">
        <v>1697</v>
      </c>
      <c r="E26" s="444" t="s">
        <v>1634</v>
      </c>
      <c r="F26" s="445" t="s">
        <v>1698</v>
      </c>
      <c r="G26" s="444" t="s">
        <v>39</v>
      </c>
      <c r="H26" s="444" t="s">
        <v>1699</v>
      </c>
      <c r="I26" s="444" t="s">
        <v>1700</v>
      </c>
      <c r="J26" s="444" t="s">
        <v>1701</v>
      </c>
      <c r="K26" s="444" t="s">
        <v>1702</v>
      </c>
      <c r="L26" s="446"/>
      <c r="M26" s="444">
        <v>175</v>
      </c>
      <c r="N26" s="444">
        <v>175</v>
      </c>
      <c r="O26" s="447">
        <v>376</v>
      </c>
      <c r="P26" s="444">
        <v>188</v>
      </c>
      <c r="Q26" s="448">
        <f t="shared" si="0"/>
        <v>0.53457446808510634</v>
      </c>
      <c r="R26" s="448">
        <f t="shared" si="0"/>
        <v>6.9148936170212769E-2</v>
      </c>
      <c r="S26" s="444"/>
      <c r="T26" s="444"/>
      <c r="U26" s="444"/>
      <c r="V26" s="444">
        <v>376</v>
      </c>
      <c r="W26" s="544">
        <f t="shared" si="1"/>
        <v>-13</v>
      </c>
      <c r="X26" s="449"/>
      <c r="Y26" s="444"/>
      <c r="Z26" s="444"/>
      <c r="AA26" s="444"/>
      <c r="AB26" s="444"/>
      <c r="AC26" s="444"/>
      <c r="AD26" s="450"/>
      <c r="AE26" s="450"/>
      <c r="AF26" s="450"/>
      <c r="AG26" s="450"/>
      <c r="AH26" s="450"/>
      <c r="AI26" s="450"/>
      <c r="AJ26" s="450"/>
      <c r="AK26" s="450"/>
      <c r="AL26" s="450"/>
      <c r="AM26" s="450"/>
      <c r="AN26" s="450"/>
      <c r="AO26" s="450"/>
      <c r="AP26" s="450"/>
      <c r="AQ26" s="450"/>
      <c r="AR26" s="450"/>
      <c r="AS26" s="450"/>
      <c r="AT26" s="450"/>
      <c r="AU26" s="450"/>
      <c r="AV26" s="450"/>
      <c r="AW26" s="450"/>
      <c r="AX26" s="450"/>
      <c r="AY26" s="450"/>
      <c r="AZ26" s="450"/>
      <c r="BA26" s="450"/>
      <c r="BB26" s="450"/>
      <c r="BC26" s="450"/>
      <c r="BD26" s="450"/>
      <c r="BE26" s="450"/>
      <c r="BF26" s="450"/>
      <c r="BG26" s="450"/>
      <c r="BH26" s="450"/>
      <c r="BI26" s="450"/>
      <c r="BJ26" s="450"/>
      <c r="BK26" s="450"/>
      <c r="BL26" s="450"/>
      <c r="BM26" s="450"/>
      <c r="BN26" s="450"/>
      <c r="BO26" s="450"/>
      <c r="BP26" s="450"/>
      <c r="BQ26" s="450"/>
      <c r="BR26" s="450"/>
      <c r="BS26" s="450"/>
      <c r="BT26" s="450"/>
      <c r="BU26" s="450"/>
      <c r="BV26" s="450"/>
      <c r="BW26" s="450"/>
      <c r="BX26" s="450"/>
      <c r="BY26" s="450"/>
      <c r="BZ26" s="450"/>
      <c r="CA26" s="450"/>
      <c r="CB26" s="450"/>
      <c r="CC26" s="450"/>
      <c r="CD26" s="450"/>
      <c r="CE26" s="450"/>
      <c r="CF26" s="450"/>
      <c r="CG26" s="450"/>
      <c r="CH26" s="450"/>
      <c r="CI26" s="450"/>
      <c r="CJ26" s="450"/>
      <c r="CK26" s="450"/>
      <c r="CL26" s="450"/>
      <c r="CM26" s="450"/>
      <c r="CN26" s="450"/>
      <c r="CO26" s="450"/>
      <c r="CP26" s="450"/>
      <c r="CQ26" s="450"/>
      <c r="CR26" s="450"/>
      <c r="CS26" s="450"/>
      <c r="CT26" s="450"/>
      <c r="CU26" s="450"/>
      <c r="CV26" s="450"/>
      <c r="CW26" s="450"/>
      <c r="CX26" s="450"/>
      <c r="CY26" s="450"/>
      <c r="CZ26" s="450"/>
      <c r="DA26" s="450"/>
      <c r="DB26" s="450"/>
      <c r="DC26" s="450"/>
      <c r="DD26" s="450"/>
      <c r="DE26" s="450"/>
      <c r="DF26" s="450"/>
      <c r="DG26" s="450"/>
      <c r="DH26" s="450"/>
      <c r="DI26" s="450"/>
      <c r="DJ26" s="450"/>
      <c r="DK26" s="450"/>
      <c r="DL26" s="450"/>
      <c r="DM26" s="450"/>
      <c r="DN26" s="450"/>
      <c r="DO26" s="450"/>
      <c r="DP26" s="450"/>
      <c r="DQ26" s="450"/>
      <c r="DR26" s="450"/>
      <c r="DS26" s="450"/>
      <c r="DT26" s="450"/>
      <c r="DU26" s="450"/>
      <c r="DV26" s="450"/>
      <c r="DW26" s="450"/>
      <c r="DX26" s="450"/>
      <c r="DY26" s="450"/>
      <c r="DZ26" s="450"/>
      <c r="EA26" s="450"/>
      <c r="EB26" s="450"/>
      <c r="EC26" s="450"/>
      <c r="ED26" s="450"/>
      <c r="EE26" s="450"/>
      <c r="EF26" s="450"/>
      <c r="EG26" s="450"/>
      <c r="EH26" s="450"/>
      <c r="EI26" s="450"/>
      <c r="EJ26" s="450"/>
      <c r="EK26" s="450"/>
      <c r="EL26" s="450"/>
      <c r="EM26" s="450"/>
      <c r="EN26" s="450"/>
      <c r="EO26" s="450"/>
      <c r="EP26" s="450"/>
      <c r="EQ26" s="450"/>
      <c r="ER26" s="450"/>
      <c r="ES26" s="450"/>
      <c r="ET26" s="450"/>
      <c r="EU26" s="450"/>
      <c r="EV26" s="450"/>
      <c r="EW26" s="450"/>
      <c r="EX26" s="450"/>
      <c r="EY26" s="450"/>
      <c r="EZ26" s="450"/>
      <c r="FA26" s="450"/>
      <c r="FB26" s="450"/>
      <c r="FC26" s="450"/>
      <c r="FD26" s="450"/>
      <c r="FE26" s="450"/>
      <c r="FF26" s="450"/>
      <c r="FG26" s="450"/>
      <c r="FH26" s="450"/>
      <c r="FI26" s="450"/>
      <c r="FJ26" s="450"/>
      <c r="FK26" s="450"/>
      <c r="FL26" s="450"/>
      <c r="FM26" s="450"/>
      <c r="FN26" s="450"/>
      <c r="FO26" s="450"/>
      <c r="FP26" s="450"/>
      <c r="FQ26" s="450"/>
      <c r="FR26" s="450"/>
      <c r="FS26" s="450"/>
      <c r="FT26" s="450"/>
      <c r="FU26" s="450"/>
      <c r="FV26" s="450"/>
      <c r="FW26" s="450"/>
      <c r="FX26" s="450"/>
      <c r="FY26" s="450"/>
      <c r="FZ26" s="450"/>
      <c r="GA26" s="450"/>
      <c r="GB26" s="450"/>
      <c r="GC26" s="450"/>
      <c r="GD26" s="450"/>
      <c r="GE26" s="450"/>
      <c r="GF26" s="450"/>
      <c r="GG26" s="450"/>
      <c r="GH26" s="450"/>
      <c r="GI26" s="450"/>
      <c r="GJ26" s="450"/>
      <c r="GK26" s="450"/>
      <c r="GL26" s="450"/>
      <c r="GM26" s="450"/>
      <c r="GN26" s="450"/>
      <c r="GO26" s="450"/>
      <c r="GP26" s="450"/>
      <c r="GQ26" s="450"/>
      <c r="GR26" s="450"/>
      <c r="GS26" s="450"/>
      <c r="GT26" s="450"/>
      <c r="GU26" s="450"/>
      <c r="GV26" s="450"/>
      <c r="GW26" s="450"/>
      <c r="GX26" s="450"/>
      <c r="GY26" s="450"/>
      <c r="GZ26" s="450"/>
      <c r="HA26" s="450"/>
      <c r="HB26" s="450"/>
      <c r="HC26" s="450"/>
      <c r="HD26" s="450"/>
      <c r="HE26" s="450"/>
      <c r="HF26" s="450"/>
      <c r="HG26" s="450"/>
      <c r="HH26" s="450"/>
      <c r="HI26" s="450"/>
      <c r="HJ26" s="450"/>
      <c r="HK26" s="450"/>
      <c r="HL26" s="450"/>
      <c r="HM26" s="450"/>
      <c r="HN26" s="450"/>
      <c r="HO26" s="450"/>
      <c r="HP26" s="450"/>
      <c r="HQ26" s="450"/>
      <c r="HR26" s="450"/>
      <c r="HS26" s="450"/>
      <c r="HT26" s="450"/>
      <c r="HU26" s="450"/>
      <c r="HV26" s="450"/>
      <c r="HW26" s="450"/>
      <c r="HX26" s="450"/>
      <c r="HY26" s="450"/>
      <c r="HZ26" s="450"/>
      <c r="IA26" s="450"/>
      <c r="IB26" s="450"/>
      <c r="IC26" s="450"/>
      <c r="ID26" s="450"/>
      <c r="IE26" s="450"/>
      <c r="IF26" s="450"/>
      <c r="IG26" s="450"/>
      <c r="IH26" s="450"/>
      <c r="II26" s="450"/>
      <c r="IJ26" s="450"/>
      <c r="IK26" s="450"/>
      <c r="IL26" s="450"/>
      <c r="IM26" s="450"/>
      <c r="IN26" s="450"/>
      <c r="IO26" s="450"/>
      <c r="IP26" s="450"/>
      <c r="IQ26" s="450"/>
      <c r="IR26" s="450"/>
      <c r="IS26" s="450"/>
      <c r="IT26" s="450"/>
      <c r="IU26" s="450"/>
      <c r="IV26" s="450"/>
      <c r="IW26" s="450"/>
      <c r="IX26" s="450"/>
    </row>
    <row r="27" spans="1:258" s="451" customFormat="1" ht="18.75" customHeight="1">
      <c r="A27" s="426" t="s">
        <v>1687</v>
      </c>
      <c r="B27" s="595">
        <f t="shared" ca="1" si="2"/>
        <v>13</v>
      </c>
      <c r="C27" s="766"/>
      <c r="D27" s="443" t="s">
        <v>1697</v>
      </c>
      <c r="E27" s="444" t="s">
        <v>1634</v>
      </c>
      <c r="F27" s="445" t="s">
        <v>1703</v>
      </c>
      <c r="G27" s="444" t="s">
        <v>39</v>
      </c>
      <c r="H27" s="765" t="s">
        <v>1704</v>
      </c>
      <c r="I27" s="444" t="s">
        <v>1705</v>
      </c>
      <c r="J27" s="444" t="s">
        <v>1706</v>
      </c>
      <c r="K27" s="444" t="s">
        <v>1707</v>
      </c>
      <c r="L27" s="446"/>
      <c r="M27" s="444">
        <v>89</v>
      </c>
      <c r="N27" s="444">
        <v>89</v>
      </c>
      <c r="O27" s="447">
        <v>198</v>
      </c>
      <c r="P27" s="444">
        <v>99</v>
      </c>
      <c r="Q27" s="448">
        <f t="shared" si="0"/>
        <v>0.5505050505050505</v>
      </c>
      <c r="R27" s="448">
        <f t="shared" si="0"/>
        <v>0.10101010101010101</v>
      </c>
      <c r="S27" s="444"/>
      <c r="T27" s="444"/>
      <c r="U27" s="444"/>
      <c r="V27" s="444">
        <v>198</v>
      </c>
      <c r="W27" s="544">
        <f t="shared" si="1"/>
        <v>-10</v>
      </c>
      <c r="X27" s="449"/>
      <c r="Y27" s="444"/>
      <c r="Z27" s="444"/>
      <c r="AA27" s="444"/>
      <c r="AB27" s="444"/>
      <c r="AC27" s="444"/>
      <c r="AD27" s="450"/>
      <c r="AE27" s="450"/>
      <c r="AF27" s="450"/>
      <c r="AG27" s="450"/>
      <c r="AH27" s="450"/>
      <c r="AI27" s="450"/>
      <c r="AJ27" s="450"/>
      <c r="AK27" s="450"/>
      <c r="AL27" s="450"/>
      <c r="AM27" s="450"/>
      <c r="AN27" s="450"/>
      <c r="AO27" s="450"/>
      <c r="AP27" s="450"/>
      <c r="AQ27" s="450"/>
      <c r="AR27" s="450"/>
      <c r="AS27" s="450"/>
      <c r="AT27" s="450"/>
      <c r="AU27" s="450"/>
      <c r="AV27" s="450"/>
      <c r="AW27" s="450"/>
      <c r="AX27" s="450"/>
      <c r="AY27" s="450"/>
      <c r="AZ27" s="450"/>
      <c r="BA27" s="450"/>
      <c r="BB27" s="450"/>
      <c r="BC27" s="450"/>
      <c r="BD27" s="450"/>
      <c r="BE27" s="450"/>
      <c r="BF27" s="450"/>
      <c r="BG27" s="450"/>
      <c r="BH27" s="450"/>
      <c r="BI27" s="450"/>
      <c r="BJ27" s="450"/>
      <c r="BK27" s="450"/>
      <c r="BL27" s="450"/>
      <c r="BM27" s="450"/>
      <c r="BN27" s="450"/>
      <c r="BO27" s="450"/>
      <c r="BP27" s="450"/>
      <c r="BQ27" s="450"/>
      <c r="BR27" s="450"/>
      <c r="BS27" s="450"/>
      <c r="BT27" s="450"/>
      <c r="BU27" s="450"/>
      <c r="BV27" s="450"/>
      <c r="BW27" s="450"/>
      <c r="BX27" s="450"/>
      <c r="BY27" s="450"/>
      <c r="BZ27" s="450"/>
      <c r="CA27" s="450"/>
      <c r="CB27" s="450"/>
      <c r="CC27" s="450"/>
      <c r="CD27" s="450"/>
      <c r="CE27" s="450"/>
      <c r="CF27" s="450"/>
      <c r="CG27" s="450"/>
      <c r="CH27" s="450"/>
      <c r="CI27" s="450"/>
      <c r="CJ27" s="450"/>
      <c r="CK27" s="450"/>
      <c r="CL27" s="450"/>
      <c r="CM27" s="450"/>
      <c r="CN27" s="450"/>
      <c r="CO27" s="450"/>
      <c r="CP27" s="450"/>
      <c r="CQ27" s="450"/>
      <c r="CR27" s="450"/>
      <c r="CS27" s="450"/>
      <c r="CT27" s="450"/>
      <c r="CU27" s="450"/>
      <c r="CV27" s="450"/>
      <c r="CW27" s="450"/>
      <c r="CX27" s="450"/>
      <c r="CY27" s="450"/>
      <c r="CZ27" s="450"/>
      <c r="DA27" s="450"/>
      <c r="DB27" s="450"/>
      <c r="DC27" s="450"/>
      <c r="DD27" s="450"/>
      <c r="DE27" s="450"/>
      <c r="DF27" s="450"/>
      <c r="DG27" s="450"/>
      <c r="DH27" s="450"/>
      <c r="DI27" s="450"/>
      <c r="DJ27" s="450"/>
      <c r="DK27" s="450"/>
      <c r="DL27" s="450"/>
      <c r="DM27" s="450"/>
      <c r="DN27" s="450"/>
      <c r="DO27" s="450"/>
      <c r="DP27" s="450"/>
      <c r="DQ27" s="450"/>
      <c r="DR27" s="450"/>
      <c r="DS27" s="450"/>
      <c r="DT27" s="450"/>
      <c r="DU27" s="450"/>
      <c r="DV27" s="450"/>
      <c r="DW27" s="450"/>
      <c r="DX27" s="450"/>
      <c r="DY27" s="450"/>
      <c r="DZ27" s="450"/>
      <c r="EA27" s="450"/>
      <c r="EB27" s="450"/>
      <c r="EC27" s="450"/>
      <c r="ED27" s="450"/>
      <c r="EE27" s="450"/>
      <c r="EF27" s="450"/>
      <c r="EG27" s="450"/>
      <c r="EH27" s="450"/>
      <c r="EI27" s="450"/>
      <c r="EJ27" s="450"/>
      <c r="EK27" s="450"/>
      <c r="EL27" s="450"/>
      <c r="EM27" s="450"/>
      <c r="EN27" s="450"/>
      <c r="EO27" s="450"/>
      <c r="EP27" s="450"/>
      <c r="EQ27" s="450"/>
      <c r="ER27" s="450"/>
      <c r="ES27" s="450"/>
      <c r="ET27" s="450"/>
      <c r="EU27" s="450"/>
      <c r="EV27" s="450"/>
      <c r="EW27" s="450"/>
      <c r="EX27" s="450"/>
      <c r="EY27" s="450"/>
      <c r="EZ27" s="450"/>
      <c r="FA27" s="450"/>
      <c r="FB27" s="450"/>
      <c r="FC27" s="450"/>
      <c r="FD27" s="450"/>
      <c r="FE27" s="450"/>
      <c r="FF27" s="450"/>
      <c r="FG27" s="450"/>
      <c r="FH27" s="450"/>
      <c r="FI27" s="450"/>
      <c r="FJ27" s="450"/>
      <c r="FK27" s="450"/>
      <c r="FL27" s="450"/>
      <c r="FM27" s="450"/>
      <c r="FN27" s="450"/>
      <c r="FO27" s="450"/>
      <c r="FP27" s="450"/>
      <c r="FQ27" s="450"/>
      <c r="FR27" s="450"/>
      <c r="FS27" s="450"/>
      <c r="FT27" s="450"/>
      <c r="FU27" s="450"/>
      <c r="FV27" s="450"/>
      <c r="FW27" s="450"/>
      <c r="FX27" s="450"/>
      <c r="FY27" s="450"/>
      <c r="FZ27" s="450"/>
      <c r="GA27" s="450"/>
      <c r="GB27" s="450"/>
      <c r="GC27" s="450"/>
      <c r="GD27" s="450"/>
      <c r="GE27" s="450"/>
      <c r="GF27" s="450"/>
      <c r="GG27" s="450"/>
      <c r="GH27" s="450"/>
      <c r="GI27" s="450"/>
      <c r="GJ27" s="450"/>
      <c r="GK27" s="450"/>
      <c r="GL27" s="450"/>
      <c r="GM27" s="450"/>
      <c r="GN27" s="450"/>
      <c r="GO27" s="450"/>
      <c r="GP27" s="450"/>
      <c r="GQ27" s="450"/>
      <c r="GR27" s="450"/>
      <c r="GS27" s="450"/>
      <c r="GT27" s="450"/>
      <c r="GU27" s="450"/>
      <c r="GV27" s="450"/>
      <c r="GW27" s="450"/>
      <c r="GX27" s="450"/>
      <c r="GY27" s="450"/>
      <c r="GZ27" s="450"/>
      <c r="HA27" s="450"/>
      <c r="HB27" s="450"/>
      <c r="HC27" s="450"/>
      <c r="HD27" s="450"/>
      <c r="HE27" s="450"/>
      <c r="HF27" s="450"/>
      <c r="HG27" s="450"/>
      <c r="HH27" s="450"/>
      <c r="HI27" s="450"/>
      <c r="HJ27" s="450"/>
      <c r="HK27" s="450"/>
      <c r="HL27" s="450"/>
      <c r="HM27" s="450"/>
      <c r="HN27" s="450"/>
      <c r="HO27" s="450"/>
      <c r="HP27" s="450"/>
      <c r="HQ27" s="450"/>
      <c r="HR27" s="450"/>
      <c r="HS27" s="450"/>
      <c r="HT27" s="450"/>
      <c r="HU27" s="450"/>
      <c r="HV27" s="450"/>
      <c r="HW27" s="450"/>
      <c r="HX27" s="450"/>
      <c r="HY27" s="450"/>
      <c r="HZ27" s="450"/>
      <c r="IA27" s="450"/>
      <c r="IB27" s="450"/>
      <c r="IC27" s="450"/>
      <c r="ID27" s="450"/>
      <c r="IE27" s="450"/>
      <c r="IF27" s="450"/>
      <c r="IG27" s="450"/>
      <c r="IH27" s="450"/>
      <c r="II27" s="450"/>
      <c r="IJ27" s="450"/>
      <c r="IK27" s="450"/>
      <c r="IL27" s="450"/>
      <c r="IM27" s="450"/>
      <c r="IN27" s="450"/>
      <c r="IO27" s="450"/>
      <c r="IP27" s="450"/>
      <c r="IQ27" s="450"/>
      <c r="IR27" s="450"/>
      <c r="IS27" s="450"/>
      <c r="IT27" s="450"/>
      <c r="IU27" s="450"/>
      <c r="IV27" s="450"/>
      <c r="IW27" s="450"/>
      <c r="IX27" s="450"/>
    </row>
    <row r="28" spans="1:258" s="451" customFormat="1" ht="18.75" customHeight="1">
      <c r="A28" s="426" t="s">
        <v>1687</v>
      </c>
      <c r="B28" s="595"/>
      <c r="C28" s="766"/>
      <c r="D28" s="443" t="s">
        <v>1697</v>
      </c>
      <c r="E28" s="444" t="s">
        <v>1634</v>
      </c>
      <c r="F28" s="445" t="s">
        <v>1708</v>
      </c>
      <c r="G28" s="444" t="s">
        <v>39</v>
      </c>
      <c r="H28" s="591"/>
      <c r="I28" s="444" t="s">
        <v>1709</v>
      </c>
      <c r="J28" s="444" t="s">
        <v>1710</v>
      </c>
      <c r="K28" s="444">
        <v>15</v>
      </c>
      <c r="L28" s="446"/>
      <c r="M28" s="444">
        <v>107</v>
      </c>
      <c r="N28" s="444">
        <v>107</v>
      </c>
      <c r="O28" s="447">
        <v>236</v>
      </c>
      <c r="P28" s="444">
        <v>118</v>
      </c>
      <c r="Q28" s="448">
        <f t="shared" ref="Q28:R30" si="3">(O28-M28)/O28</f>
        <v>0.54661016949152541</v>
      </c>
      <c r="R28" s="448">
        <f t="shared" si="3"/>
        <v>9.3220338983050849E-2</v>
      </c>
      <c r="S28" s="444"/>
      <c r="T28" s="444"/>
      <c r="U28" s="444"/>
      <c r="V28" s="444">
        <v>236</v>
      </c>
      <c r="W28" s="544">
        <f t="shared" si="1"/>
        <v>-11</v>
      </c>
      <c r="X28" s="449"/>
      <c r="Y28" s="444"/>
      <c r="Z28" s="444"/>
      <c r="AA28" s="444"/>
      <c r="AB28" s="444"/>
      <c r="AC28" s="444"/>
      <c r="AD28" s="450"/>
      <c r="AE28" s="450"/>
      <c r="AF28" s="450"/>
      <c r="AG28" s="450"/>
      <c r="AH28" s="450"/>
      <c r="AI28" s="450"/>
      <c r="AJ28" s="450"/>
      <c r="AK28" s="450"/>
      <c r="AL28" s="450"/>
      <c r="AM28" s="450"/>
      <c r="AN28" s="450"/>
      <c r="AO28" s="450"/>
      <c r="AP28" s="450"/>
      <c r="AQ28" s="450"/>
      <c r="AR28" s="450"/>
      <c r="AS28" s="450"/>
      <c r="AT28" s="450"/>
      <c r="AU28" s="450"/>
      <c r="AV28" s="450"/>
      <c r="AW28" s="450"/>
      <c r="AX28" s="450"/>
      <c r="AY28" s="450"/>
      <c r="AZ28" s="450"/>
      <c r="BA28" s="450"/>
      <c r="BB28" s="450"/>
      <c r="BC28" s="450"/>
      <c r="BD28" s="450"/>
      <c r="BE28" s="450"/>
      <c r="BF28" s="450"/>
      <c r="BG28" s="450"/>
      <c r="BH28" s="450"/>
      <c r="BI28" s="450"/>
      <c r="BJ28" s="450"/>
      <c r="BK28" s="450"/>
      <c r="BL28" s="450"/>
      <c r="BM28" s="450"/>
      <c r="BN28" s="450"/>
      <c r="BO28" s="450"/>
      <c r="BP28" s="450"/>
      <c r="BQ28" s="450"/>
      <c r="BR28" s="450"/>
      <c r="BS28" s="450"/>
      <c r="BT28" s="450"/>
      <c r="BU28" s="450"/>
      <c r="BV28" s="450"/>
      <c r="BW28" s="450"/>
      <c r="BX28" s="450"/>
      <c r="BY28" s="450"/>
      <c r="BZ28" s="450"/>
      <c r="CA28" s="450"/>
      <c r="CB28" s="450"/>
      <c r="CC28" s="450"/>
      <c r="CD28" s="450"/>
      <c r="CE28" s="450"/>
      <c r="CF28" s="450"/>
      <c r="CG28" s="450"/>
      <c r="CH28" s="450"/>
      <c r="CI28" s="450"/>
      <c r="CJ28" s="450"/>
      <c r="CK28" s="450"/>
      <c r="CL28" s="450"/>
      <c r="CM28" s="450"/>
      <c r="CN28" s="450"/>
      <c r="CO28" s="450"/>
      <c r="CP28" s="450"/>
      <c r="CQ28" s="450"/>
      <c r="CR28" s="450"/>
      <c r="CS28" s="450"/>
      <c r="CT28" s="450"/>
      <c r="CU28" s="450"/>
      <c r="CV28" s="450"/>
      <c r="CW28" s="450"/>
      <c r="CX28" s="450"/>
      <c r="CY28" s="450"/>
      <c r="CZ28" s="450"/>
      <c r="DA28" s="450"/>
      <c r="DB28" s="450"/>
      <c r="DC28" s="450"/>
      <c r="DD28" s="450"/>
      <c r="DE28" s="450"/>
      <c r="DF28" s="450"/>
      <c r="DG28" s="450"/>
      <c r="DH28" s="450"/>
      <c r="DI28" s="450"/>
      <c r="DJ28" s="450"/>
      <c r="DK28" s="450"/>
      <c r="DL28" s="450"/>
      <c r="DM28" s="450"/>
      <c r="DN28" s="450"/>
      <c r="DO28" s="450"/>
      <c r="DP28" s="450"/>
      <c r="DQ28" s="450"/>
      <c r="DR28" s="450"/>
      <c r="DS28" s="450"/>
      <c r="DT28" s="450"/>
      <c r="DU28" s="450"/>
      <c r="DV28" s="450"/>
      <c r="DW28" s="450"/>
      <c r="DX28" s="450"/>
      <c r="DY28" s="450"/>
      <c r="DZ28" s="450"/>
      <c r="EA28" s="450"/>
      <c r="EB28" s="450"/>
      <c r="EC28" s="450"/>
      <c r="ED28" s="450"/>
      <c r="EE28" s="450"/>
      <c r="EF28" s="450"/>
      <c r="EG28" s="450"/>
      <c r="EH28" s="450"/>
      <c r="EI28" s="450"/>
      <c r="EJ28" s="450"/>
      <c r="EK28" s="450"/>
      <c r="EL28" s="450"/>
      <c r="EM28" s="450"/>
      <c r="EN28" s="450"/>
      <c r="EO28" s="450"/>
      <c r="EP28" s="450"/>
      <c r="EQ28" s="450"/>
      <c r="ER28" s="450"/>
      <c r="ES28" s="450"/>
      <c r="ET28" s="450"/>
      <c r="EU28" s="450"/>
      <c r="EV28" s="450"/>
      <c r="EW28" s="450"/>
      <c r="EX28" s="450"/>
      <c r="EY28" s="450"/>
      <c r="EZ28" s="450"/>
      <c r="FA28" s="450"/>
      <c r="FB28" s="450"/>
      <c r="FC28" s="450"/>
      <c r="FD28" s="450"/>
      <c r="FE28" s="450"/>
      <c r="FF28" s="450"/>
      <c r="FG28" s="450"/>
      <c r="FH28" s="450"/>
      <c r="FI28" s="450"/>
      <c r="FJ28" s="450"/>
      <c r="FK28" s="450"/>
      <c r="FL28" s="450"/>
      <c r="FM28" s="450"/>
      <c r="FN28" s="450"/>
      <c r="FO28" s="450"/>
      <c r="FP28" s="450"/>
      <c r="FQ28" s="450"/>
      <c r="FR28" s="450"/>
      <c r="FS28" s="450"/>
      <c r="FT28" s="450"/>
      <c r="FU28" s="450"/>
      <c r="FV28" s="450"/>
      <c r="FW28" s="450"/>
      <c r="FX28" s="450"/>
      <c r="FY28" s="450"/>
      <c r="FZ28" s="450"/>
      <c r="GA28" s="450"/>
      <c r="GB28" s="450"/>
      <c r="GC28" s="450"/>
      <c r="GD28" s="450"/>
      <c r="GE28" s="450"/>
      <c r="GF28" s="450"/>
      <c r="GG28" s="450"/>
      <c r="GH28" s="450"/>
      <c r="GI28" s="450"/>
      <c r="GJ28" s="450"/>
      <c r="GK28" s="450"/>
      <c r="GL28" s="450"/>
      <c r="GM28" s="450"/>
      <c r="GN28" s="450"/>
      <c r="GO28" s="450"/>
      <c r="GP28" s="450"/>
      <c r="GQ28" s="450"/>
      <c r="GR28" s="450"/>
      <c r="GS28" s="450"/>
      <c r="GT28" s="450"/>
      <c r="GU28" s="450"/>
      <c r="GV28" s="450"/>
      <c r="GW28" s="450"/>
      <c r="GX28" s="450"/>
      <c r="GY28" s="450"/>
      <c r="GZ28" s="450"/>
      <c r="HA28" s="450"/>
      <c r="HB28" s="450"/>
      <c r="HC28" s="450"/>
      <c r="HD28" s="450"/>
      <c r="HE28" s="450"/>
      <c r="HF28" s="450"/>
      <c r="HG28" s="450"/>
      <c r="HH28" s="450"/>
      <c r="HI28" s="450"/>
      <c r="HJ28" s="450"/>
      <c r="HK28" s="450"/>
      <c r="HL28" s="450"/>
      <c r="HM28" s="450"/>
      <c r="HN28" s="450"/>
      <c r="HO28" s="450"/>
      <c r="HP28" s="450"/>
      <c r="HQ28" s="450"/>
      <c r="HR28" s="450"/>
      <c r="HS28" s="450"/>
      <c r="HT28" s="450"/>
      <c r="HU28" s="450"/>
      <c r="HV28" s="450"/>
      <c r="HW28" s="450"/>
      <c r="HX28" s="450"/>
      <c r="HY28" s="450"/>
      <c r="HZ28" s="450"/>
      <c r="IA28" s="450"/>
      <c r="IB28" s="450"/>
      <c r="IC28" s="450"/>
      <c r="ID28" s="450"/>
      <c r="IE28" s="450"/>
      <c r="IF28" s="450"/>
      <c r="IG28" s="450"/>
      <c r="IH28" s="450"/>
      <c r="II28" s="450"/>
      <c r="IJ28" s="450"/>
      <c r="IK28" s="450"/>
      <c r="IL28" s="450"/>
      <c r="IM28" s="450"/>
      <c r="IN28" s="450"/>
      <c r="IO28" s="450"/>
      <c r="IP28" s="450"/>
      <c r="IQ28" s="450"/>
      <c r="IR28" s="450"/>
      <c r="IS28" s="450"/>
      <c r="IT28" s="450"/>
      <c r="IU28" s="450"/>
      <c r="IV28" s="450"/>
      <c r="IW28" s="450"/>
      <c r="IX28" s="450"/>
    </row>
    <row r="29" spans="1:258" s="451" customFormat="1" ht="18.75" customHeight="1">
      <c r="A29" s="426" t="s">
        <v>1687</v>
      </c>
      <c r="B29" s="595">
        <f t="shared" ca="1" si="2"/>
        <v>14</v>
      </c>
      <c r="C29" s="766"/>
      <c r="D29" s="443" t="s">
        <v>1688</v>
      </c>
      <c r="E29" s="444" t="s">
        <v>1634</v>
      </c>
      <c r="F29" s="445" t="s">
        <v>1711</v>
      </c>
      <c r="G29" s="444" t="s">
        <v>39</v>
      </c>
      <c r="H29" s="765" t="s">
        <v>1712</v>
      </c>
      <c r="I29" s="444" t="s">
        <v>1712</v>
      </c>
      <c r="J29" s="444" t="s">
        <v>1713</v>
      </c>
      <c r="K29" s="444" t="s">
        <v>1714</v>
      </c>
      <c r="L29" s="446"/>
      <c r="M29" s="444">
        <v>70</v>
      </c>
      <c r="N29" s="444">
        <v>70</v>
      </c>
      <c r="O29" s="447">
        <v>156</v>
      </c>
      <c r="P29" s="444">
        <v>78</v>
      </c>
      <c r="Q29" s="448">
        <f t="shared" si="3"/>
        <v>0.55128205128205132</v>
      </c>
      <c r="R29" s="448">
        <f t="shared" si="3"/>
        <v>0.10256410256410256</v>
      </c>
      <c r="S29" s="444"/>
      <c r="T29" s="444"/>
      <c r="U29" s="444"/>
      <c r="V29" s="444">
        <v>156</v>
      </c>
      <c r="W29" s="544">
        <f t="shared" si="1"/>
        <v>-8</v>
      </c>
      <c r="X29" s="449"/>
      <c r="Y29" s="444"/>
      <c r="Z29" s="444"/>
      <c r="AA29" s="444"/>
      <c r="AB29" s="444"/>
      <c r="AC29" s="444"/>
      <c r="AD29" s="450"/>
      <c r="AE29" s="450"/>
      <c r="AF29" s="450"/>
      <c r="AG29" s="450"/>
      <c r="AH29" s="450"/>
      <c r="AI29" s="450"/>
      <c r="AJ29" s="450"/>
      <c r="AK29" s="450"/>
      <c r="AL29" s="450"/>
      <c r="AM29" s="450"/>
      <c r="AN29" s="450"/>
      <c r="AO29" s="450"/>
      <c r="AP29" s="450"/>
      <c r="AQ29" s="450"/>
      <c r="AR29" s="450"/>
      <c r="AS29" s="450"/>
      <c r="AT29" s="450"/>
      <c r="AU29" s="450"/>
      <c r="AV29" s="450"/>
      <c r="AW29" s="450"/>
      <c r="AX29" s="450"/>
      <c r="AY29" s="450"/>
      <c r="AZ29" s="450"/>
      <c r="BA29" s="450"/>
      <c r="BB29" s="450"/>
      <c r="BC29" s="450"/>
      <c r="BD29" s="450"/>
      <c r="BE29" s="450"/>
      <c r="BF29" s="450"/>
      <c r="BG29" s="450"/>
      <c r="BH29" s="450"/>
      <c r="BI29" s="450"/>
      <c r="BJ29" s="450"/>
      <c r="BK29" s="450"/>
      <c r="BL29" s="450"/>
      <c r="BM29" s="450"/>
      <c r="BN29" s="450"/>
      <c r="BO29" s="450"/>
      <c r="BP29" s="450"/>
      <c r="BQ29" s="450"/>
      <c r="BR29" s="450"/>
      <c r="BS29" s="450"/>
      <c r="BT29" s="450"/>
      <c r="BU29" s="450"/>
      <c r="BV29" s="450"/>
      <c r="BW29" s="450"/>
      <c r="BX29" s="450"/>
      <c r="BY29" s="450"/>
      <c r="BZ29" s="450"/>
      <c r="CA29" s="450"/>
      <c r="CB29" s="450"/>
      <c r="CC29" s="450"/>
      <c r="CD29" s="450"/>
      <c r="CE29" s="450"/>
      <c r="CF29" s="450"/>
      <c r="CG29" s="450"/>
      <c r="CH29" s="450"/>
      <c r="CI29" s="450"/>
      <c r="CJ29" s="450"/>
      <c r="CK29" s="450"/>
      <c r="CL29" s="450"/>
      <c r="CM29" s="450"/>
      <c r="CN29" s="450"/>
      <c r="CO29" s="450"/>
      <c r="CP29" s="450"/>
      <c r="CQ29" s="450"/>
      <c r="CR29" s="450"/>
      <c r="CS29" s="450"/>
      <c r="CT29" s="450"/>
      <c r="CU29" s="450"/>
      <c r="CV29" s="450"/>
      <c r="CW29" s="450"/>
      <c r="CX29" s="450"/>
      <c r="CY29" s="450"/>
      <c r="CZ29" s="450"/>
      <c r="DA29" s="450"/>
      <c r="DB29" s="450"/>
      <c r="DC29" s="450"/>
      <c r="DD29" s="450"/>
      <c r="DE29" s="450"/>
      <c r="DF29" s="450"/>
      <c r="DG29" s="450"/>
      <c r="DH29" s="450"/>
      <c r="DI29" s="450"/>
      <c r="DJ29" s="450"/>
      <c r="DK29" s="450"/>
      <c r="DL29" s="450"/>
      <c r="DM29" s="450"/>
      <c r="DN29" s="450"/>
      <c r="DO29" s="450"/>
      <c r="DP29" s="450"/>
      <c r="DQ29" s="450"/>
      <c r="DR29" s="450"/>
      <c r="DS29" s="450"/>
      <c r="DT29" s="450"/>
      <c r="DU29" s="450"/>
      <c r="DV29" s="450"/>
      <c r="DW29" s="450"/>
      <c r="DX29" s="450"/>
      <c r="DY29" s="450"/>
      <c r="DZ29" s="450"/>
      <c r="EA29" s="450"/>
      <c r="EB29" s="450"/>
      <c r="EC29" s="450"/>
      <c r="ED29" s="450"/>
      <c r="EE29" s="450"/>
      <c r="EF29" s="450"/>
      <c r="EG29" s="450"/>
      <c r="EH29" s="450"/>
      <c r="EI29" s="450"/>
      <c r="EJ29" s="450"/>
      <c r="EK29" s="450"/>
      <c r="EL29" s="450"/>
      <c r="EM29" s="450"/>
      <c r="EN29" s="450"/>
      <c r="EO29" s="450"/>
      <c r="EP29" s="450"/>
      <c r="EQ29" s="450"/>
      <c r="ER29" s="450"/>
      <c r="ES29" s="450"/>
      <c r="ET29" s="450"/>
      <c r="EU29" s="450"/>
      <c r="EV29" s="450"/>
      <c r="EW29" s="450"/>
      <c r="EX29" s="450"/>
      <c r="EY29" s="450"/>
      <c r="EZ29" s="450"/>
      <c r="FA29" s="450"/>
      <c r="FB29" s="450"/>
      <c r="FC29" s="450"/>
      <c r="FD29" s="450"/>
      <c r="FE29" s="450"/>
      <c r="FF29" s="450"/>
      <c r="FG29" s="450"/>
      <c r="FH29" s="450"/>
      <c r="FI29" s="450"/>
      <c r="FJ29" s="450"/>
      <c r="FK29" s="450"/>
      <c r="FL29" s="450"/>
      <c r="FM29" s="450"/>
      <c r="FN29" s="450"/>
      <c r="FO29" s="450"/>
      <c r="FP29" s="450"/>
      <c r="FQ29" s="450"/>
      <c r="FR29" s="450"/>
      <c r="FS29" s="450"/>
      <c r="FT29" s="450"/>
      <c r="FU29" s="450"/>
      <c r="FV29" s="450"/>
      <c r="FW29" s="450"/>
      <c r="FX29" s="450"/>
      <c r="FY29" s="450"/>
      <c r="FZ29" s="450"/>
      <c r="GA29" s="450"/>
      <c r="GB29" s="450"/>
      <c r="GC29" s="450"/>
      <c r="GD29" s="450"/>
      <c r="GE29" s="450"/>
      <c r="GF29" s="450"/>
      <c r="GG29" s="450"/>
      <c r="GH29" s="450"/>
      <c r="GI29" s="450"/>
      <c r="GJ29" s="450"/>
      <c r="GK29" s="450"/>
      <c r="GL29" s="450"/>
      <c r="GM29" s="450"/>
      <c r="GN29" s="450"/>
      <c r="GO29" s="450"/>
      <c r="GP29" s="450"/>
      <c r="GQ29" s="450"/>
      <c r="GR29" s="450"/>
      <c r="GS29" s="450"/>
      <c r="GT29" s="450"/>
      <c r="GU29" s="450"/>
      <c r="GV29" s="450"/>
      <c r="GW29" s="450"/>
      <c r="GX29" s="450"/>
      <c r="GY29" s="450"/>
      <c r="GZ29" s="450"/>
      <c r="HA29" s="450"/>
      <c r="HB29" s="450"/>
      <c r="HC29" s="450"/>
      <c r="HD29" s="450"/>
      <c r="HE29" s="450"/>
      <c r="HF29" s="450"/>
      <c r="HG29" s="450"/>
      <c r="HH29" s="450"/>
      <c r="HI29" s="450"/>
      <c r="HJ29" s="450"/>
      <c r="HK29" s="450"/>
      <c r="HL29" s="450"/>
      <c r="HM29" s="450"/>
      <c r="HN29" s="450"/>
      <c r="HO29" s="450"/>
      <c r="HP29" s="450"/>
      <c r="HQ29" s="450"/>
      <c r="HR29" s="450"/>
      <c r="HS29" s="450"/>
      <c r="HT29" s="450"/>
      <c r="HU29" s="450"/>
      <c r="HV29" s="450"/>
      <c r="HW29" s="450"/>
      <c r="HX29" s="450"/>
      <c r="HY29" s="450"/>
      <c r="HZ29" s="450"/>
      <c r="IA29" s="450"/>
      <c r="IB29" s="450"/>
      <c r="IC29" s="450"/>
      <c r="ID29" s="450"/>
      <c r="IE29" s="450"/>
      <c r="IF29" s="450"/>
      <c r="IG29" s="450"/>
      <c r="IH29" s="450"/>
      <c r="II29" s="450"/>
      <c r="IJ29" s="450"/>
      <c r="IK29" s="450"/>
      <c r="IL29" s="450"/>
      <c r="IM29" s="450"/>
      <c r="IN29" s="450"/>
      <c r="IO29" s="450"/>
      <c r="IP29" s="450"/>
      <c r="IQ29" s="450"/>
      <c r="IR29" s="450"/>
      <c r="IS29" s="450"/>
      <c r="IT29" s="450"/>
      <c r="IU29" s="450"/>
      <c r="IV29" s="450"/>
      <c r="IW29" s="450"/>
      <c r="IX29" s="450"/>
    </row>
    <row r="30" spans="1:258" s="451" customFormat="1" ht="18.75" customHeight="1">
      <c r="A30" s="426" t="s">
        <v>1687</v>
      </c>
      <c r="B30" s="595"/>
      <c r="C30" s="766"/>
      <c r="D30" s="443" t="s">
        <v>1688</v>
      </c>
      <c r="E30" s="444" t="s">
        <v>1634</v>
      </c>
      <c r="F30" s="445" t="s">
        <v>1715</v>
      </c>
      <c r="G30" s="444" t="s">
        <v>39</v>
      </c>
      <c r="H30" s="591"/>
      <c r="I30" s="444" t="s">
        <v>1716</v>
      </c>
      <c r="J30" s="444" t="s">
        <v>1717</v>
      </c>
      <c r="K30" s="444" t="s">
        <v>1714</v>
      </c>
      <c r="L30" s="446"/>
      <c r="M30" s="444">
        <v>70</v>
      </c>
      <c r="N30" s="444">
        <v>70</v>
      </c>
      <c r="O30" s="447">
        <v>156</v>
      </c>
      <c r="P30" s="444">
        <v>78</v>
      </c>
      <c r="Q30" s="448">
        <f t="shared" si="3"/>
        <v>0.55128205128205132</v>
      </c>
      <c r="R30" s="448">
        <f t="shared" si="3"/>
        <v>0.10256410256410256</v>
      </c>
      <c r="S30" s="444"/>
      <c r="T30" s="444"/>
      <c r="U30" s="444"/>
      <c r="V30" s="444">
        <v>156</v>
      </c>
      <c r="W30" s="544">
        <f t="shared" si="1"/>
        <v>-8</v>
      </c>
      <c r="X30" s="449"/>
      <c r="Y30" s="444"/>
      <c r="Z30" s="444"/>
      <c r="AA30" s="444"/>
      <c r="AB30" s="444"/>
      <c r="AC30" s="444"/>
      <c r="AD30" s="450"/>
      <c r="AE30" s="450"/>
      <c r="AF30" s="450"/>
      <c r="AG30" s="450"/>
      <c r="AH30" s="450"/>
      <c r="AI30" s="450"/>
      <c r="AJ30" s="450"/>
      <c r="AK30" s="450"/>
      <c r="AL30" s="450"/>
      <c r="AM30" s="450"/>
      <c r="AN30" s="450"/>
      <c r="AO30" s="450"/>
      <c r="AP30" s="450"/>
      <c r="AQ30" s="450"/>
      <c r="AR30" s="450"/>
      <c r="AS30" s="450"/>
      <c r="AT30" s="450"/>
      <c r="AU30" s="450"/>
      <c r="AV30" s="450"/>
      <c r="AW30" s="450"/>
      <c r="AX30" s="450"/>
      <c r="AY30" s="450"/>
      <c r="AZ30" s="450"/>
      <c r="BA30" s="450"/>
      <c r="BB30" s="450"/>
      <c r="BC30" s="450"/>
      <c r="BD30" s="450"/>
      <c r="BE30" s="450"/>
      <c r="BF30" s="450"/>
      <c r="BG30" s="450"/>
      <c r="BH30" s="450"/>
      <c r="BI30" s="450"/>
      <c r="BJ30" s="450"/>
      <c r="BK30" s="450"/>
      <c r="BL30" s="450"/>
      <c r="BM30" s="450"/>
      <c r="BN30" s="450"/>
      <c r="BO30" s="450"/>
      <c r="BP30" s="450"/>
      <c r="BQ30" s="450"/>
      <c r="BR30" s="450"/>
      <c r="BS30" s="450"/>
      <c r="BT30" s="450"/>
      <c r="BU30" s="450"/>
      <c r="BV30" s="450"/>
      <c r="BW30" s="450"/>
      <c r="BX30" s="450"/>
      <c r="BY30" s="450"/>
      <c r="BZ30" s="450"/>
      <c r="CA30" s="450"/>
      <c r="CB30" s="450"/>
      <c r="CC30" s="450"/>
      <c r="CD30" s="450"/>
      <c r="CE30" s="450"/>
      <c r="CF30" s="450"/>
      <c r="CG30" s="450"/>
      <c r="CH30" s="450"/>
      <c r="CI30" s="450"/>
      <c r="CJ30" s="450"/>
      <c r="CK30" s="450"/>
      <c r="CL30" s="450"/>
      <c r="CM30" s="450"/>
      <c r="CN30" s="450"/>
      <c r="CO30" s="450"/>
      <c r="CP30" s="450"/>
      <c r="CQ30" s="450"/>
      <c r="CR30" s="450"/>
      <c r="CS30" s="450"/>
      <c r="CT30" s="450"/>
      <c r="CU30" s="450"/>
      <c r="CV30" s="450"/>
      <c r="CW30" s="450"/>
      <c r="CX30" s="450"/>
      <c r="CY30" s="450"/>
      <c r="CZ30" s="450"/>
      <c r="DA30" s="450"/>
      <c r="DB30" s="450"/>
      <c r="DC30" s="450"/>
      <c r="DD30" s="450"/>
      <c r="DE30" s="450"/>
      <c r="DF30" s="450"/>
      <c r="DG30" s="450"/>
      <c r="DH30" s="450"/>
      <c r="DI30" s="450"/>
      <c r="DJ30" s="450"/>
      <c r="DK30" s="450"/>
      <c r="DL30" s="450"/>
      <c r="DM30" s="450"/>
      <c r="DN30" s="450"/>
      <c r="DO30" s="450"/>
      <c r="DP30" s="450"/>
      <c r="DQ30" s="450"/>
      <c r="DR30" s="450"/>
      <c r="DS30" s="450"/>
      <c r="DT30" s="450"/>
      <c r="DU30" s="450"/>
      <c r="DV30" s="450"/>
      <c r="DW30" s="450"/>
      <c r="DX30" s="450"/>
      <c r="DY30" s="450"/>
      <c r="DZ30" s="450"/>
      <c r="EA30" s="450"/>
      <c r="EB30" s="450"/>
      <c r="EC30" s="450"/>
      <c r="ED30" s="450"/>
      <c r="EE30" s="450"/>
      <c r="EF30" s="450"/>
      <c r="EG30" s="450"/>
      <c r="EH30" s="450"/>
      <c r="EI30" s="450"/>
      <c r="EJ30" s="450"/>
      <c r="EK30" s="450"/>
      <c r="EL30" s="450"/>
      <c r="EM30" s="450"/>
      <c r="EN30" s="450"/>
      <c r="EO30" s="450"/>
      <c r="EP30" s="450"/>
      <c r="EQ30" s="450"/>
      <c r="ER30" s="450"/>
      <c r="ES30" s="450"/>
      <c r="ET30" s="450"/>
      <c r="EU30" s="450"/>
      <c r="EV30" s="450"/>
      <c r="EW30" s="450"/>
      <c r="EX30" s="450"/>
      <c r="EY30" s="450"/>
      <c r="EZ30" s="450"/>
      <c r="FA30" s="450"/>
      <c r="FB30" s="450"/>
      <c r="FC30" s="450"/>
      <c r="FD30" s="450"/>
      <c r="FE30" s="450"/>
      <c r="FF30" s="450"/>
      <c r="FG30" s="450"/>
      <c r="FH30" s="450"/>
      <c r="FI30" s="450"/>
      <c r="FJ30" s="450"/>
      <c r="FK30" s="450"/>
      <c r="FL30" s="450"/>
      <c r="FM30" s="450"/>
      <c r="FN30" s="450"/>
      <c r="FO30" s="450"/>
      <c r="FP30" s="450"/>
      <c r="FQ30" s="450"/>
      <c r="FR30" s="450"/>
      <c r="FS30" s="450"/>
      <c r="FT30" s="450"/>
      <c r="FU30" s="450"/>
      <c r="FV30" s="450"/>
      <c r="FW30" s="450"/>
      <c r="FX30" s="450"/>
      <c r="FY30" s="450"/>
      <c r="FZ30" s="450"/>
      <c r="GA30" s="450"/>
      <c r="GB30" s="450"/>
      <c r="GC30" s="450"/>
      <c r="GD30" s="450"/>
      <c r="GE30" s="450"/>
      <c r="GF30" s="450"/>
      <c r="GG30" s="450"/>
      <c r="GH30" s="450"/>
      <c r="GI30" s="450"/>
      <c r="GJ30" s="450"/>
      <c r="GK30" s="450"/>
      <c r="GL30" s="450"/>
      <c r="GM30" s="450"/>
      <c r="GN30" s="450"/>
      <c r="GO30" s="450"/>
      <c r="GP30" s="450"/>
      <c r="GQ30" s="450"/>
      <c r="GR30" s="450"/>
      <c r="GS30" s="450"/>
      <c r="GT30" s="450"/>
      <c r="GU30" s="450"/>
      <c r="GV30" s="450"/>
      <c r="GW30" s="450"/>
      <c r="GX30" s="450"/>
      <c r="GY30" s="450"/>
      <c r="GZ30" s="450"/>
      <c r="HA30" s="450"/>
      <c r="HB30" s="450"/>
      <c r="HC30" s="450"/>
      <c r="HD30" s="450"/>
      <c r="HE30" s="450"/>
      <c r="HF30" s="450"/>
      <c r="HG30" s="450"/>
      <c r="HH30" s="450"/>
      <c r="HI30" s="450"/>
      <c r="HJ30" s="450"/>
      <c r="HK30" s="450"/>
      <c r="HL30" s="450"/>
      <c r="HM30" s="450"/>
      <c r="HN30" s="450"/>
      <c r="HO30" s="450"/>
      <c r="HP30" s="450"/>
      <c r="HQ30" s="450"/>
      <c r="HR30" s="450"/>
      <c r="HS30" s="450"/>
      <c r="HT30" s="450"/>
      <c r="HU30" s="450"/>
      <c r="HV30" s="450"/>
      <c r="HW30" s="450"/>
      <c r="HX30" s="450"/>
      <c r="HY30" s="450"/>
      <c r="HZ30" s="450"/>
      <c r="IA30" s="450"/>
      <c r="IB30" s="450"/>
      <c r="IC30" s="450"/>
      <c r="ID30" s="450"/>
      <c r="IE30" s="450"/>
      <c r="IF30" s="450"/>
      <c r="IG30" s="450"/>
      <c r="IH30" s="450"/>
      <c r="II30" s="450"/>
      <c r="IJ30" s="450"/>
      <c r="IK30" s="450"/>
      <c r="IL30" s="450"/>
      <c r="IM30" s="450"/>
      <c r="IN30" s="450"/>
      <c r="IO30" s="450"/>
      <c r="IP30" s="450"/>
      <c r="IQ30" s="450"/>
      <c r="IR30" s="450"/>
      <c r="IS30" s="450"/>
      <c r="IT30" s="450"/>
      <c r="IU30" s="450"/>
      <c r="IV30" s="450"/>
      <c r="IW30" s="450"/>
      <c r="IX30" s="450"/>
    </row>
  </sheetData>
  <mergeCells count="46">
    <mergeCell ref="B19:B21"/>
    <mergeCell ref="H13:H14"/>
    <mergeCell ref="B15:B16"/>
    <mergeCell ref="H15:H16"/>
    <mergeCell ref="B17:B18"/>
    <mergeCell ref="H17:H18"/>
    <mergeCell ref="H19:H21"/>
    <mergeCell ref="C26:C30"/>
    <mergeCell ref="B27:B28"/>
    <mergeCell ref="H27:H28"/>
    <mergeCell ref="B29:B30"/>
    <mergeCell ref="H29:H30"/>
    <mergeCell ref="B22:B24"/>
    <mergeCell ref="H22:H24"/>
    <mergeCell ref="C4:C25"/>
    <mergeCell ref="B6:B8"/>
    <mergeCell ref="H6:H8"/>
    <mergeCell ref="B9:B10"/>
    <mergeCell ref="H9:H10"/>
    <mergeCell ref="B11:B12"/>
    <mergeCell ref="H11:H12"/>
    <mergeCell ref="B13:B14"/>
    <mergeCell ref="L1:Z1"/>
    <mergeCell ref="AA1:AC1"/>
    <mergeCell ref="AD1:AD3"/>
    <mergeCell ref="A2:A3"/>
    <mergeCell ref="B2:B3"/>
    <mergeCell ref="C2:C3"/>
    <mergeCell ref="D2:D3"/>
    <mergeCell ref="E2:E3"/>
    <mergeCell ref="F2:F3"/>
    <mergeCell ref="H2:H3"/>
    <mergeCell ref="A1:K1"/>
    <mergeCell ref="I2:I3"/>
    <mergeCell ref="J2:J3"/>
    <mergeCell ref="K2:K3"/>
    <mergeCell ref="Z2:Z3"/>
    <mergeCell ref="AA2:AA3"/>
    <mergeCell ref="AB2:AB3"/>
    <mergeCell ref="AC2:AC3"/>
    <mergeCell ref="M2:N2"/>
    <mergeCell ref="O2:P2"/>
    <mergeCell ref="Q2:R2"/>
    <mergeCell ref="S2:V2"/>
    <mergeCell ref="X2:X3"/>
    <mergeCell ref="Y2:Y3"/>
  </mergeCells>
  <phoneticPr fontId="1" type="noConversion"/>
  <conditionalFormatting sqref="R4:R30">
    <cfRule type="cellIs" dxfId="4" priority="1" operator="lessThanOrEqual">
      <formula>0</formula>
    </cfRule>
  </conditionalFormatting>
  <hyperlinks>
    <hyperlink ref="J15:J16" r:id="rId1" display="http://item.feifei.com/C5746489.html"/>
    <hyperlink ref="J15" r:id="rId2"/>
    <hyperlink ref="J16" r:id="rId3"/>
    <hyperlink ref="J26" r:id="rId4"/>
    <hyperlink ref="J27" r:id="rId5"/>
    <hyperlink ref="J28" r:id="rId6"/>
    <hyperlink ref="J29:J30" r:id="rId7" display="http://item.feifei.com/C5746489.html"/>
    <hyperlink ref="J29" r:id="rId8"/>
    <hyperlink ref="J30" r:id="rId9"/>
  </hyperlinks>
  <pageMargins left="0.7" right="0.7" top="0.75" bottom="0.75" header="0.3" footer="0.3"/>
</worksheet>
</file>

<file path=xl/worksheets/sheet32.xml><?xml version="1.0" encoding="utf-8"?>
<worksheet xmlns="http://schemas.openxmlformats.org/spreadsheetml/2006/main" xmlns:r="http://schemas.openxmlformats.org/officeDocument/2006/relationships">
  <dimension ref="A1:IX26"/>
  <sheetViews>
    <sheetView topLeftCell="G1" workbookViewId="0">
      <selection activeCell="W4" sqref="W4:W26"/>
    </sheetView>
  </sheetViews>
  <sheetFormatPr defaultRowHeight="13.5"/>
  <sheetData>
    <row r="1" spans="1:258" s="44" customFormat="1" ht="17.25">
      <c r="A1" s="608" t="s">
        <v>865</v>
      </c>
      <c r="B1" s="609"/>
      <c r="C1" s="610"/>
      <c r="D1" s="610"/>
      <c r="E1" s="610"/>
      <c r="F1" s="610"/>
      <c r="G1" s="610"/>
      <c r="H1" s="610"/>
      <c r="I1" s="610"/>
      <c r="J1" s="750"/>
      <c r="K1" s="611"/>
      <c r="L1" s="612"/>
      <c r="M1" s="610"/>
      <c r="N1" s="610"/>
      <c r="O1" s="610"/>
      <c r="P1" s="610"/>
      <c r="Q1" s="610"/>
      <c r="R1" s="610"/>
      <c r="S1" s="610"/>
      <c r="T1" s="610"/>
      <c r="U1" s="610"/>
      <c r="V1" s="610"/>
      <c r="W1" s="610"/>
      <c r="X1" s="610"/>
      <c r="Y1" s="610"/>
      <c r="Z1" s="611"/>
      <c r="AA1" s="613" t="s">
        <v>1</v>
      </c>
      <c r="AB1" s="610"/>
      <c r="AC1" s="611"/>
      <c r="AD1" s="614" t="s">
        <v>2</v>
      </c>
    </row>
    <row r="2" spans="1:258" s="44" customFormat="1" ht="24.75" customHeight="1">
      <c r="A2" s="617" t="s">
        <v>3</v>
      </c>
      <c r="B2" s="617" t="s">
        <v>4</v>
      </c>
      <c r="C2" s="751" t="s">
        <v>1608</v>
      </c>
      <c r="D2" s="753" t="s">
        <v>1609</v>
      </c>
      <c r="E2" s="755" t="s">
        <v>1610</v>
      </c>
      <c r="F2" s="604" t="s">
        <v>1611</v>
      </c>
      <c r="G2" s="45" t="s">
        <v>8</v>
      </c>
      <c r="H2" s="617" t="s">
        <v>9</v>
      </c>
      <c r="I2" s="604" t="s">
        <v>10</v>
      </c>
      <c r="J2" s="757" t="s">
        <v>1612</v>
      </c>
      <c r="K2" s="617" t="s">
        <v>868</v>
      </c>
      <c r="L2" s="45" t="s">
        <v>14</v>
      </c>
      <c r="M2" s="605" t="s">
        <v>15</v>
      </c>
      <c r="N2" s="606"/>
      <c r="O2" s="601" t="s">
        <v>386</v>
      </c>
      <c r="P2" s="607"/>
      <c r="Q2" s="601" t="s">
        <v>387</v>
      </c>
      <c r="R2" s="607"/>
      <c r="S2" s="601" t="s">
        <v>871</v>
      </c>
      <c r="T2" s="602"/>
      <c r="U2" s="602"/>
      <c r="V2" s="603"/>
      <c r="W2" s="46" t="s">
        <v>1613</v>
      </c>
      <c r="X2" s="604" t="s">
        <v>20</v>
      </c>
      <c r="Y2" s="604" t="s">
        <v>21</v>
      </c>
      <c r="Z2" s="604" t="s">
        <v>22</v>
      </c>
      <c r="AA2" s="593" t="s">
        <v>23</v>
      </c>
      <c r="AB2" s="593" t="s">
        <v>24</v>
      </c>
      <c r="AC2" s="593" t="s">
        <v>25</v>
      </c>
      <c r="AD2" s="615"/>
    </row>
    <row r="3" spans="1:258" s="44" customFormat="1" ht="24.75" customHeight="1">
      <c r="A3" s="618"/>
      <c r="B3" s="618"/>
      <c r="C3" s="752"/>
      <c r="D3" s="754"/>
      <c r="E3" s="756"/>
      <c r="F3" s="620"/>
      <c r="G3" s="47" t="s">
        <v>390</v>
      </c>
      <c r="H3" s="619"/>
      <c r="I3" s="620"/>
      <c r="J3" s="758"/>
      <c r="K3" s="618"/>
      <c r="L3" s="47" t="s">
        <v>27</v>
      </c>
      <c r="M3" s="48" t="s">
        <v>28</v>
      </c>
      <c r="N3" s="48" t="s">
        <v>1614</v>
      </c>
      <c r="O3" s="49" t="s">
        <v>28</v>
      </c>
      <c r="P3" s="49" t="s">
        <v>1014</v>
      </c>
      <c r="Q3" s="49" t="s">
        <v>28</v>
      </c>
      <c r="R3" s="48" t="s">
        <v>1014</v>
      </c>
      <c r="S3" s="47" t="s">
        <v>31</v>
      </c>
      <c r="T3" s="47" t="s">
        <v>32</v>
      </c>
      <c r="U3" s="47" t="s">
        <v>33</v>
      </c>
      <c r="V3" s="47" t="s">
        <v>34</v>
      </c>
      <c r="W3" s="50" t="s">
        <v>1615</v>
      </c>
      <c r="X3" s="594"/>
      <c r="Y3" s="594"/>
      <c r="Z3" s="594"/>
      <c r="AA3" s="594"/>
      <c r="AB3" s="594"/>
      <c r="AC3" s="594"/>
      <c r="AD3" s="616"/>
    </row>
    <row r="4" spans="1:258" s="461" customFormat="1" ht="18.75" customHeight="1">
      <c r="A4" s="453" t="s">
        <v>1719</v>
      </c>
      <c r="B4" s="453">
        <v>1</v>
      </c>
      <c r="C4" s="767" t="s">
        <v>1720</v>
      </c>
      <c r="D4" s="454" t="s">
        <v>1721</v>
      </c>
      <c r="E4" s="455" t="s">
        <v>1722</v>
      </c>
      <c r="F4" s="456" t="s">
        <v>1723</v>
      </c>
      <c r="G4" s="455" t="s">
        <v>39</v>
      </c>
      <c r="H4" s="455" t="s">
        <v>1724</v>
      </c>
      <c r="I4" s="455" t="s">
        <v>1724</v>
      </c>
      <c r="J4" s="455" t="s">
        <v>1725</v>
      </c>
      <c r="K4" s="444">
        <v>30</v>
      </c>
      <c r="L4" s="446"/>
      <c r="M4" s="455">
        <v>114.5</v>
      </c>
      <c r="N4" s="455">
        <v>114.5</v>
      </c>
      <c r="O4" s="457">
        <v>438</v>
      </c>
      <c r="P4" s="455">
        <v>149</v>
      </c>
      <c r="Q4" s="458">
        <f t="shared" ref="Q4:R25" si="0">(O4-M4)/O4</f>
        <v>0.73858447488584478</v>
      </c>
      <c r="R4" s="458">
        <f t="shared" si="0"/>
        <v>0.23154362416107382</v>
      </c>
      <c r="S4" s="455">
        <v>458</v>
      </c>
      <c r="T4" s="455"/>
      <c r="U4" s="455"/>
      <c r="V4" s="455"/>
      <c r="W4" s="455">
        <f>N4-P4</f>
        <v>-34.5</v>
      </c>
      <c r="X4" s="459"/>
      <c r="Y4" s="455"/>
      <c r="Z4" s="455"/>
      <c r="AA4" s="455"/>
      <c r="AB4" s="455"/>
      <c r="AC4" s="455"/>
      <c r="AD4" s="460"/>
      <c r="AE4" s="460"/>
      <c r="AF4" s="460"/>
      <c r="AG4" s="460"/>
      <c r="AH4" s="460"/>
      <c r="AI4" s="460"/>
      <c r="AJ4" s="460"/>
      <c r="AK4" s="460"/>
      <c r="AL4" s="460"/>
      <c r="AM4" s="460"/>
      <c r="AN4" s="460"/>
      <c r="AO4" s="460"/>
      <c r="AP4" s="460"/>
      <c r="AQ4" s="460"/>
      <c r="AR4" s="460"/>
      <c r="AS4" s="460"/>
      <c r="AT4" s="460"/>
      <c r="AU4" s="460"/>
      <c r="AV4" s="460"/>
      <c r="AW4" s="460"/>
      <c r="AX4" s="460"/>
      <c r="AY4" s="460"/>
      <c r="AZ4" s="460"/>
      <c r="BA4" s="460"/>
      <c r="BB4" s="460"/>
      <c r="BC4" s="460"/>
      <c r="BD4" s="460"/>
      <c r="BE4" s="460"/>
      <c r="BF4" s="460"/>
      <c r="BG4" s="460"/>
      <c r="BH4" s="460"/>
      <c r="BI4" s="460"/>
      <c r="BJ4" s="460"/>
      <c r="BK4" s="460"/>
      <c r="BL4" s="460"/>
      <c r="BM4" s="460"/>
      <c r="BN4" s="460"/>
      <c r="BO4" s="460"/>
      <c r="BP4" s="460"/>
      <c r="BQ4" s="460"/>
      <c r="BR4" s="460"/>
      <c r="BS4" s="460"/>
      <c r="BT4" s="460"/>
      <c r="BU4" s="460"/>
      <c r="BV4" s="460"/>
      <c r="BW4" s="460"/>
      <c r="BX4" s="460"/>
      <c r="BY4" s="460"/>
      <c r="BZ4" s="460"/>
      <c r="CA4" s="460"/>
      <c r="CB4" s="460"/>
      <c r="CC4" s="460"/>
      <c r="CD4" s="460"/>
      <c r="CE4" s="460"/>
      <c r="CF4" s="460"/>
      <c r="CG4" s="460"/>
      <c r="CH4" s="460"/>
      <c r="CI4" s="460"/>
      <c r="CJ4" s="460"/>
      <c r="CK4" s="460"/>
      <c r="CL4" s="460"/>
      <c r="CM4" s="460"/>
      <c r="CN4" s="460"/>
      <c r="CO4" s="460"/>
      <c r="CP4" s="460"/>
      <c r="CQ4" s="460"/>
      <c r="CR4" s="460"/>
      <c r="CS4" s="460"/>
      <c r="CT4" s="460"/>
      <c r="CU4" s="460"/>
      <c r="CV4" s="460"/>
      <c r="CW4" s="460"/>
      <c r="CX4" s="460"/>
      <c r="CY4" s="460"/>
      <c r="CZ4" s="460"/>
      <c r="DA4" s="460"/>
      <c r="DB4" s="460"/>
      <c r="DC4" s="460"/>
      <c r="DD4" s="460"/>
      <c r="DE4" s="460"/>
      <c r="DF4" s="460"/>
      <c r="DG4" s="460"/>
      <c r="DH4" s="460"/>
      <c r="DI4" s="460"/>
      <c r="DJ4" s="460"/>
      <c r="DK4" s="460"/>
      <c r="DL4" s="460"/>
      <c r="DM4" s="460"/>
      <c r="DN4" s="460"/>
      <c r="DO4" s="460"/>
      <c r="DP4" s="460"/>
      <c r="DQ4" s="460"/>
      <c r="DR4" s="460"/>
      <c r="DS4" s="460"/>
      <c r="DT4" s="460"/>
      <c r="DU4" s="460"/>
      <c r="DV4" s="460"/>
      <c r="DW4" s="460"/>
      <c r="DX4" s="460"/>
      <c r="DY4" s="460"/>
      <c r="DZ4" s="460"/>
      <c r="EA4" s="460"/>
      <c r="EB4" s="460"/>
      <c r="EC4" s="460"/>
      <c r="ED4" s="460"/>
      <c r="EE4" s="460"/>
      <c r="EF4" s="460"/>
      <c r="EG4" s="460"/>
      <c r="EH4" s="460"/>
      <c r="EI4" s="460"/>
      <c r="EJ4" s="460"/>
      <c r="EK4" s="460"/>
      <c r="EL4" s="460"/>
      <c r="EM4" s="460"/>
      <c r="EN4" s="460"/>
      <c r="EO4" s="460"/>
      <c r="EP4" s="460"/>
      <c r="EQ4" s="460"/>
      <c r="ER4" s="460"/>
      <c r="ES4" s="460"/>
      <c r="ET4" s="460"/>
      <c r="EU4" s="460"/>
      <c r="EV4" s="460"/>
      <c r="EW4" s="460"/>
      <c r="EX4" s="460"/>
      <c r="EY4" s="460"/>
      <c r="EZ4" s="460"/>
      <c r="FA4" s="460"/>
      <c r="FB4" s="460"/>
      <c r="FC4" s="460"/>
      <c r="FD4" s="460"/>
      <c r="FE4" s="460"/>
      <c r="FF4" s="460"/>
      <c r="FG4" s="460"/>
      <c r="FH4" s="460"/>
      <c r="FI4" s="460"/>
      <c r="FJ4" s="460"/>
      <c r="FK4" s="460"/>
      <c r="FL4" s="460"/>
      <c r="FM4" s="460"/>
      <c r="FN4" s="460"/>
      <c r="FO4" s="460"/>
      <c r="FP4" s="460"/>
      <c r="FQ4" s="460"/>
      <c r="FR4" s="460"/>
      <c r="FS4" s="460"/>
      <c r="FT4" s="460"/>
      <c r="FU4" s="460"/>
      <c r="FV4" s="460"/>
      <c r="FW4" s="460"/>
      <c r="FX4" s="460"/>
      <c r="FY4" s="460"/>
      <c r="FZ4" s="460"/>
      <c r="GA4" s="460"/>
      <c r="GB4" s="460"/>
      <c r="GC4" s="460"/>
      <c r="GD4" s="460"/>
      <c r="GE4" s="460"/>
      <c r="GF4" s="460"/>
      <c r="GG4" s="460"/>
      <c r="GH4" s="460"/>
      <c r="GI4" s="460"/>
      <c r="GJ4" s="460"/>
      <c r="GK4" s="460"/>
      <c r="GL4" s="460"/>
      <c r="GM4" s="460"/>
      <c r="GN4" s="460"/>
      <c r="GO4" s="460"/>
      <c r="GP4" s="460"/>
      <c r="GQ4" s="460"/>
      <c r="GR4" s="460"/>
      <c r="GS4" s="460"/>
      <c r="GT4" s="460"/>
      <c r="GU4" s="460"/>
      <c r="GV4" s="460"/>
      <c r="GW4" s="460"/>
      <c r="GX4" s="460"/>
      <c r="GY4" s="460"/>
      <c r="GZ4" s="460"/>
      <c r="HA4" s="460"/>
      <c r="HB4" s="460"/>
      <c r="HC4" s="460"/>
      <c r="HD4" s="460"/>
      <c r="HE4" s="460"/>
      <c r="HF4" s="460"/>
      <c r="HG4" s="460"/>
      <c r="HH4" s="460"/>
      <c r="HI4" s="460"/>
      <c r="HJ4" s="460"/>
      <c r="HK4" s="460"/>
      <c r="HL4" s="460"/>
      <c r="HM4" s="460"/>
      <c r="HN4" s="460"/>
      <c r="HO4" s="460"/>
      <c r="HP4" s="460"/>
      <c r="HQ4" s="460"/>
      <c r="HR4" s="460"/>
      <c r="HS4" s="460"/>
      <c r="HT4" s="460"/>
      <c r="HU4" s="460"/>
      <c r="HV4" s="460"/>
      <c r="HW4" s="460"/>
      <c r="HX4" s="460"/>
      <c r="HY4" s="460"/>
      <c r="HZ4" s="460"/>
      <c r="IA4" s="460"/>
      <c r="IB4" s="460"/>
      <c r="IC4" s="460"/>
      <c r="ID4" s="460"/>
      <c r="IE4" s="460"/>
      <c r="IF4" s="460"/>
      <c r="IG4" s="460"/>
      <c r="IH4" s="460"/>
      <c r="II4" s="460"/>
      <c r="IJ4" s="460"/>
      <c r="IK4" s="460"/>
      <c r="IL4" s="460"/>
      <c r="IM4" s="460"/>
      <c r="IN4" s="460"/>
      <c r="IO4" s="460"/>
      <c r="IP4" s="460"/>
      <c r="IQ4" s="460"/>
      <c r="IR4" s="460"/>
      <c r="IS4" s="460"/>
      <c r="IT4" s="460"/>
      <c r="IU4" s="460"/>
      <c r="IV4" s="460"/>
      <c r="IW4" s="460"/>
      <c r="IX4" s="460"/>
    </row>
    <row r="5" spans="1:258" s="451" customFormat="1" ht="18.75" customHeight="1">
      <c r="A5" s="426" t="s">
        <v>1719</v>
      </c>
      <c r="B5" s="595">
        <v>2</v>
      </c>
      <c r="C5" s="768"/>
      <c r="D5" s="443" t="s">
        <v>1721</v>
      </c>
      <c r="E5" s="444" t="s">
        <v>1580</v>
      </c>
      <c r="F5" s="445" t="s">
        <v>1726</v>
      </c>
      <c r="G5" s="444" t="s">
        <v>39</v>
      </c>
      <c r="H5" s="765" t="s">
        <v>563</v>
      </c>
      <c r="I5" s="444" t="s">
        <v>563</v>
      </c>
      <c r="J5" s="444" t="s">
        <v>1727</v>
      </c>
      <c r="K5" s="444">
        <v>5</v>
      </c>
      <c r="L5" s="446"/>
      <c r="M5" s="444">
        <v>550</v>
      </c>
      <c r="N5" s="444">
        <v>550</v>
      </c>
      <c r="O5" s="447">
        <v>1258</v>
      </c>
      <c r="P5" s="444">
        <v>628</v>
      </c>
      <c r="Q5" s="448">
        <f t="shared" si="0"/>
        <v>0.56279809220985688</v>
      </c>
      <c r="R5" s="448">
        <f t="shared" si="0"/>
        <v>0.12420382165605096</v>
      </c>
      <c r="S5" s="444">
        <v>2398</v>
      </c>
      <c r="T5" s="444"/>
      <c r="U5" s="444"/>
      <c r="V5" s="444"/>
      <c r="W5" s="455">
        <f t="shared" ref="W5:W26" si="1">N5-P5</f>
        <v>-78</v>
      </c>
      <c r="X5" s="449"/>
      <c r="Y5" s="444"/>
      <c r="Z5" s="444"/>
      <c r="AA5" s="444"/>
      <c r="AB5" s="444"/>
      <c r="AC5" s="444"/>
      <c r="AD5" s="450"/>
      <c r="AE5" s="450"/>
      <c r="AF5" s="450"/>
      <c r="AG5" s="450"/>
      <c r="AH5" s="450"/>
      <c r="AI5" s="450"/>
      <c r="AJ5" s="450"/>
      <c r="AK5" s="450"/>
      <c r="AL5" s="450"/>
      <c r="AM5" s="450"/>
      <c r="AN5" s="450"/>
      <c r="AO5" s="450"/>
      <c r="AP5" s="450"/>
      <c r="AQ5" s="450"/>
      <c r="AR5" s="450"/>
      <c r="AS5" s="450"/>
      <c r="AT5" s="450"/>
      <c r="AU5" s="450"/>
      <c r="AV5" s="450"/>
      <c r="AW5" s="450"/>
      <c r="AX5" s="450"/>
      <c r="AY5" s="450"/>
      <c r="AZ5" s="450"/>
      <c r="BA5" s="450"/>
      <c r="BB5" s="450"/>
      <c r="BC5" s="450"/>
      <c r="BD5" s="450"/>
      <c r="BE5" s="450"/>
      <c r="BF5" s="450"/>
      <c r="BG5" s="450"/>
      <c r="BH5" s="450"/>
      <c r="BI5" s="450"/>
      <c r="BJ5" s="450"/>
      <c r="BK5" s="450"/>
      <c r="BL5" s="450"/>
      <c r="BM5" s="450"/>
      <c r="BN5" s="450"/>
      <c r="BO5" s="450"/>
      <c r="BP5" s="450"/>
      <c r="BQ5" s="450"/>
      <c r="BR5" s="450"/>
      <c r="BS5" s="450"/>
      <c r="BT5" s="450"/>
      <c r="BU5" s="450"/>
      <c r="BV5" s="450"/>
      <c r="BW5" s="450"/>
      <c r="BX5" s="450"/>
      <c r="BY5" s="450"/>
      <c r="BZ5" s="450"/>
      <c r="CA5" s="450"/>
      <c r="CB5" s="450"/>
      <c r="CC5" s="450"/>
      <c r="CD5" s="450"/>
      <c r="CE5" s="450"/>
      <c r="CF5" s="450"/>
      <c r="CG5" s="450"/>
      <c r="CH5" s="450"/>
      <c r="CI5" s="450"/>
      <c r="CJ5" s="450"/>
      <c r="CK5" s="450"/>
      <c r="CL5" s="450"/>
      <c r="CM5" s="450"/>
      <c r="CN5" s="450"/>
      <c r="CO5" s="450"/>
      <c r="CP5" s="450"/>
      <c r="CQ5" s="450"/>
      <c r="CR5" s="450"/>
      <c r="CS5" s="450"/>
      <c r="CT5" s="450"/>
      <c r="CU5" s="450"/>
      <c r="CV5" s="450"/>
      <c r="CW5" s="450"/>
      <c r="CX5" s="450"/>
      <c r="CY5" s="450"/>
      <c r="CZ5" s="450"/>
      <c r="DA5" s="450"/>
      <c r="DB5" s="450"/>
      <c r="DC5" s="450"/>
      <c r="DD5" s="450"/>
      <c r="DE5" s="450"/>
      <c r="DF5" s="450"/>
      <c r="DG5" s="450"/>
      <c r="DH5" s="450"/>
      <c r="DI5" s="450"/>
      <c r="DJ5" s="450"/>
      <c r="DK5" s="450"/>
      <c r="DL5" s="450"/>
      <c r="DM5" s="450"/>
      <c r="DN5" s="450"/>
      <c r="DO5" s="450"/>
      <c r="DP5" s="450"/>
      <c r="DQ5" s="450"/>
      <c r="DR5" s="450"/>
      <c r="DS5" s="450"/>
      <c r="DT5" s="450"/>
      <c r="DU5" s="450"/>
      <c r="DV5" s="450"/>
      <c r="DW5" s="450"/>
      <c r="DX5" s="450"/>
      <c r="DY5" s="450"/>
      <c r="DZ5" s="450"/>
      <c r="EA5" s="450"/>
      <c r="EB5" s="450"/>
      <c r="EC5" s="450"/>
      <c r="ED5" s="450"/>
      <c r="EE5" s="450"/>
      <c r="EF5" s="450"/>
      <c r="EG5" s="450"/>
      <c r="EH5" s="450"/>
      <c r="EI5" s="450"/>
      <c r="EJ5" s="450"/>
      <c r="EK5" s="450"/>
      <c r="EL5" s="450"/>
      <c r="EM5" s="450"/>
      <c r="EN5" s="450"/>
      <c r="EO5" s="450"/>
      <c r="EP5" s="450"/>
      <c r="EQ5" s="450"/>
      <c r="ER5" s="450"/>
      <c r="ES5" s="450"/>
      <c r="ET5" s="450"/>
      <c r="EU5" s="450"/>
      <c r="EV5" s="450"/>
      <c r="EW5" s="450"/>
      <c r="EX5" s="450"/>
      <c r="EY5" s="450"/>
      <c r="EZ5" s="450"/>
      <c r="FA5" s="450"/>
      <c r="FB5" s="450"/>
      <c r="FC5" s="450"/>
      <c r="FD5" s="450"/>
      <c r="FE5" s="450"/>
      <c r="FF5" s="450"/>
      <c r="FG5" s="450"/>
      <c r="FH5" s="450"/>
      <c r="FI5" s="450"/>
      <c r="FJ5" s="450"/>
      <c r="FK5" s="450"/>
      <c r="FL5" s="450"/>
      <c r="FM5" s="450"/>
      <c r="FN5" s="450"/>
      <c r="FO5" s="450"/>
      <c r="FP5" s="450"/>
      <c r="FQ5" s="450"/>
      <c r="FR5" s="450"/>
      <c r="FS5" s="450"/>
      <c r="FT5" s="450"/>
      <c r="FU5" s="450"/>
      <c r="FV5" s="450"/>
      <c r="FW5" s="450"/>
      <c r="FX5" s="450"/>
      <c r="FY5" s="450"/>
      <c r="FZ5" s="450"/>
      <c r="GA5" s="450"/>
      <c r="GB5" s="450"/>
      <c r="GC5" s="450"/>
      <c r="GD5" s="450"/>
      <c r="GE5" s="450"/>
      <c r="GF5" s="450"/>
      <c r="GG5" s="450"/>
      <c r="GH5" s="450"/>
      <c r="GI5" s="450"/>
      <c r="GJ5" s="450"/>
      <c r="GK5" s="450"/>
      <c r="GL5" s="450"/>
      <c r="GM5" s="450"/>
      <c r="GN5" s="450"/>
      <c r="GO5" s="450"/>
      <c r="GP5" s="450"/>
      <c r="GQ5" s="450"/>
      <c r="GR5" s="450"/>
      <c r="GS5" s="450"/>
      <c r="GT5" s="450"/>
      <c r="GU5" s="450"/>
      <c r="GV5" s="450"/>
      <c r="GW5" s="450"/>
      <c r="GX5" s="450"/>
      <c r="GY5" s="450"/>
      <c r="GZ5" s="450"/>
      <c r="HA5" s="450"/>
      <c r="HB5" s="450"/>
      <c r="HC5" s="450"/>
      <c r="HD5" s="450"/>
      <c r="HE5" s="450"/>
      <c r="HF5" s="450"/>
      <c r="HG5" s="450"/>
      <c r="HH5" s="450"/>
      <c r="HI5" s="450"/>
      <c r="HJ5" s="450"/>
      <c r="HK5" s="450"/>
      <c r="HL5" s="450"/>
      <c r="HM5" s="450"/>
      <c r="HN5" s="450"/>
      <c r="HO5" s="450"/>
      <c r="HP5" s="450"/>
      <c r="HQ5" s="450"/>
      <c r="HR5" s="450"/>
      <c r="HS5" s="450"/>
      <c r="HT5" s="450"/>
      <c r="HU5" s="450"/>
      <c r="HV5" s="450"/>
      <c r="HW5" s="450"/>
      <c r="HX5" s="450"/>
      <c r="HY5" s="450"/>
      <c r="HZ5" s="450"/>
      <c r="IA5" s="450"/>
      <c r="IB5" s="450"/>
      <c r="IC5" s="450"/>
      <c r="ID5" s="450"/>
      <c r="IE5" s="450"/>
      <c r="IF5" s="450"/>
      <c r="IG5" s="450"/>
      <c r="IH5" s="450"/>
      <c r="II5" s="450"/>
      <c r="IJ5" s="450"/>
      <c r="IK5" s="450"/>
      <c r="IL5" s="450"/>
      <c r="IM5" s="450"/>
      <c r="IN5" s="450"/>
      <c r="IO5" s="450"/>
      <c r="IP5" s="450"/>
      <c r="IQ5" s="450"/>
      <c r="IR5" s="450"/>
      <c r="IS5" s="450"/>
      <c r="IT5" s="450"/>
      <c r="IU5" s="450"/>
      <c r="IV5" s="450"/>
      <c r="IW5" s="450"/>
      <c r="IX5" s="450"/>
    </row>
    <row r="6" spans="1:258" s="451" customFormat="1" ht="18.75" customHeight="1">
      <c r="A6" s="426" t="s">
        <v>1719</v>
      </c>
      <c r="B6" s="595"/>
      <c r="C6" s="768"/>
      <c r="D6" s="443" t="s">
        <v>1728</v>
      </c>
      <c r="E6" s="444" t="s">
        <v>1580</v>
      </c>
      <c r="F6" s="445" t="s">
        <v>1729</v>
      </c>
      <c r="G6" s="444" t="s">
        <v>39</v>
      </c>
      <c r="H6" s="591"/>
      <c r="I6" s="444" t="s">
        <v>1730</v>
      </c>
      <c r="J6" s="444" t="s">
        <v>1727</v>
      </c>
      <c r="K6" s="444">
        <v>5</v>
      </c>
      <c r="L6" s="446"/>
      <c r="M6" s="444">
        <v>440</v>
      </c>
      <c r="N6" s="444">
        <v>440</v>
      </c>
      <c r="O6" s="447">
        <v>998</v>
      </c>
      <c r="P6" s="444">
        <v>498</v>
      </c>
      <c r="Q6" s="448">
        <f t="shared" si="0"/>
        <v>0.5591182364729459</v>
      </c>
      <c r="R6" s="448">
        <f t="shared" si="0"/>
        <v>0.11646586345381527</v>
      </c>
      <c r="S6" s="444">
        <v>1998</v>
      </c>
      <c r="T6" s="444"/>
      <c r="U6" s="444"/>
      <c r="V6" s="444"/>
      <c r="W6" s="455">
        <f t="shared" si="1"/>
        <v>-58</v>
      </c>
      <c r="X6" s="449"/>
      <c r="Y6" s="444"/>
      <c r="Z6" s="444"/>
      <c r="AA6" s="444"/>
      <c r="AB6" s="444"/>
      <c r="AC6" s="444"/>
      <c r="AD6" s="450"/>
      <c r="AE6" s="450"/>
      <c r="AF6" s="450"/>
      <c r="AG6" s="450"/>
      <c r="AH6" s="450"/>
      <c r="AI6" s="450"/>
      <c r="AJ6" s="450"/>
      <c r="AK6" s="450"/>
      <c r="AL6" s="450"/>
      <c r="AM6" s="450"/>
      <c r="AN6" s="450"/>
      <c r="AO6" s="450"/>
      <c r="AP6" s="450"/>
      <c r="AQ6" s="450"/>
      <c r="AR6" s="450"/>
      <c r="AS6" s="450"/>
      <c r="AT6" s="450"/>
      <c r="AU6" s="450"/>
      <c r="AV6" s="450"/>
      <c r="AW6" s="450"/>
      <c r="AX6" s="450"/>
      <c r="AY6" s="450"/>
      <c r="AZ6" s="450"/>
      <c r="BA6" s="450"/>
      <c r="BB6" s="450"/>
      <c r="BC6" s="450"/>
      <c r="BD6" s="450"/>
      <c r="BE6" s="450"/>
      <c r="BF6" s="450"/>
      <c r="BG6" s="450"/>
      <c r="BH6" s="450"/>
      <c r="BI6" s="450"/>
      <c r="BJ6" s="450"/>
      <c r="BK6" s="450"/>
      <c r="BL6" s="450"/>
      <c r="BM6" s="450"/>
      <c r="BN6" s="450"/>
      <c r="BO6" s="450"/>
      <c r="BP6" s="450"/>
      <c r="BQ6" s="450"/>
      <c r="BR6" s="450"/>
      <c r="BS6" s="450"/>
      <c r="BT6" s="450"/>
      <c r="BU6" s="450"/>
      <c r="BV6" s="450"/>
      <c r="BW6" s="450"/>
      <c r="BX6" s="450"/>
      <c r="BY6" s="450"/>
      <c r="BZ6" s="450"/>
      <c r="CA6" s="450"/>
      <c r="CB6" s="450"/>
      <c r="CC6" s="450"/>
      <c r="CD6" s="450"/>
      <c r="CE6" s="450"/>
      <c r="CF6" s="450"/>
      <c r="CG6" s="450"/>
      <c r="CH6" s="450"/>
      <c r="CI6" s="450"/>
      <c r="CJ6" s="450"/>
      <c r="CK6" s="450"/>
      <c r="CL6" s="450"/>
      <c r="CM6" s="450"/>
      <c r="CN6" s="450"/>
      <c r="CO6" s="450"/>
      <c r="CP6" s="450"/>
      <c r="CQ6" s="450"/>
      <c r="CR6" s="450"/>
      <c r="CS6" s="450"/>
      <c r="CT6" s="450"/>
      <c r="CU6" s="450"/>
      <c r="CV6" s="450"/>
      <c r="CW6" s="450"/>
      <c r="CX6" s="450"/>
      <c r="CY6" s="450"/>
      <c r="CZ6" s="450"/>
      <c r="DA6" s="450"/>
      <c r="DB6" s="450"/>
      <c r="DC6" s="450"/>
      <c r="DD6" s="450"/>
      <c r="DE6" s="450"/>
      <c r="DF6" s="450"/>
      <c r="DG6" s="450"/>
      <c r="DH6" s="450"/>
      <c r="DI6" s="450"/>
      <c r="DJ6" s="450"/>
      <c r="DK6" s="450"/>
      <c r="DL6" s="450"/>
      <c r="DM6" s="450"/>
      <c r="DN6" s="450"/>
      <c r="DO6" s="450"/>
      <c r="DP6" s="450"/>
      <c r="DQ6" s="450"/>
      <c r="DR6" s="450"/>
      <c r="DS6" s="450"/>
      <c r="DT6" s="450"/>
      <c r="DU6" s="450"/>
      <c r="DV6" s="450"/>
      <c r="DW6" s="450"/>
      <c r="DX6" s="450"/>
      <c r="DY6" s="450"/>
      <c r="DZ6" s="450"/>
      <c r="EA6" s="450"/>
      <c r="EB6" s="450"/>
      <c r="EC6" s="450"/>
      <c r="ED6" s="450"/>
      <c r="EE6" s="450"/>
      <c r="EF6" s="450"/>
      <c r="EG6" s="450"/>
      <c r="EH6" s="450"/>
      <c r="EI6" s="450"/>
      <c r="EJ6" s="450"/>
      <c r="EK6" s="450"/>
      <c r="EL6" s="450"/>
      <c r="EM6" s="450"/>
      <c r="EN6" s="450"/>
      <c r="EO6" s="450"/>
      <c r="EP6" s="450"/>
      <c r="EQ6" s="450"/>
      <c r="ER6" s="450"/>
      <c r="ES6" s="450"/>
      <c r="ET6" s="450"/>
      <c r="EU6" s="450"/>
      <c r="EV6" s="450"/>
      <c r="EW6" s="450"/>
      <c r="EX6" s="450"/>
      <c r="EY6" s="450"/>
      <c r="EZ6" s="450"/>
      <c r="FA6" s="450"/>
      <c r="FB6" s="450"/>
      <c r="FC6" s="450"/>
      <c r="FD6" s="450"/>
      <c r="FE6" s="450"/>
      <c r="FF6" s="450"/>
      <c r="FG6" s="450"/>
      <c r="FH6" s="450"/>
      <c r="FI6" s="450"/>
      <c r="FJ6" s="450"/>
      <c r="FK6" s="450"/>
      <c r="FL6" s="450"/>
      <c r="FM6" s="450"/>
      <c r="FN6" s="450"/>
      <c r="FO6" s="450"/>
      <c r="FP6" s="450"/>
      <c r="FQ6" s="450"/>
      <c r="FR6" s="450"/>
      <c r="FS6" s="450"/>
      <c r="FT6" s="450"/>
      <c r="FU6" s="450"/>
      <c r="FV6" s="450"/>
      <c r="FW6" s="450"/>
      <c r="FX6" s="450"/>
      <c r="FY6" s="450"/>
      <c r="FZ6" s="450"/>
      <c r="GA6" s="450"/>
      <c r="GB6" s="450"/>
      <c r="GC6" s="450"/>
      <c r="GD6" s="450"/>
      <c r="GE6" s="450"/>
      <c r="GF6" s="450"/>
      <c r="GG6" s="450"/>
      <c r="GH6" s="450"/>
      <c r="GI6" s="450"/>
      <c r="GJ6" s="450"/>
      <c r="GK6" s="450"/>
      <c r="GL6" s="450"/>
      <c r="GM6" s="450"/>
      <c r="GN6" s="450"/>
      <c r="GO6" s="450"/>
      <c r="GP6" s="450"/>
      <c r="GQ6" s="450"/>
      <c r="GR6" s="450"/>
      <c r="GS6" s="450"/>
      <c r="GT6" s="450"/>
      <c r="GU6" s="450"/>
      <c r="GV6" s="450"/>
      <c r="GW6" s="450"/>
      <c r="GX6" s="450"/>
      <c r="GY6" s="450"/>
      <c r="GZ6" s="450"/>
      <c r="HA6" s="450"/>
      <c r="HB6" s="450"/>
      <c r="HC6" s="450"/>
      <c r="HD6" s="450"/>
      <c r="HE6" s="450"/>
      <c r="HF6" s="450"/>
      <c r="HG6" s="450"/>
      <c r="HH6" s="450"/>
      <c r="HI6" s="450"/>
      <c r="HJ6" s="450"/>
      <c r="HK6" s="450"/>
      <c r="HL6" s="450"/>
      <c r="HM6" s="450"/>
      <c r="HN6" s="450"/>
      <c r="HO6" s="450"/>
      <c r="HP6" s="450"/>
      <c r="HQ6" s="450"/>
      <c r="HR6" s="450"/>
      <c r="HS6" s="450"/>
      <c r="HT6" s="450"/>
      <c r="HU6" s="450"/>
      <c r="HV6" s="450"/>
      <c r="HW6" s="450"/>
      <c r="HX6" s="450"/>
      <c r="HY6" s="450"/>
      <c r="HZ6" s="450"/>
      <c r="IA6" s="450"/>
      <c r="IB6" s="450"/>
      <c r="IC6" s="450"/>
      <c r="ID6" s="450"/>
      <c r="IE6" s="450"/>
      <c r="IF6" s="450"/>
      <c r="IG6" s="450"/>
      <c r="IH6" s="450"/>
      <c r="II6" s="450"/>
      <c r="IJ6" s="450"/>
      <c r="IK6" s="450"/>
      <c r="IL6" s="450"/>
      <c r="IM6" s="450"/>
      <c r="IN6" s="450"/>
      <c r="IO6" s="450"/>
      <c r="IP6" s="450"/>
      <c r="IQ6" s="450"/>
      <c r="IR6" s="450"/>
      <c r="IS6" s="450"/>
      <c r="IT6" s="450"/>
      <c r="IU6" s="450"/>
      <c r="IV6" s="450"/>
      <c r="IW6" s="450"/>
      <c r="IX6" s="450"/>
    </row>
    <row r="7" spans="1:258" s="451" customFormat="1" ht="18.75" customHeight="1">
      <c r="A7" s="426" t="s">
        <v>1719</v>
      </c>
      <c r="B7" s="426">
        <v>3</v>
      </c>
      <c r="C7" s="768"/>
      <c r="D7" s="443" t="s">
        <v>1721</v>
      </c>
      <c r="E7" s="444" t="s">
        <v>1584</v>
      </c>
      <c r="F7" s="445" t="s">
        <v>1731</v>
      </c>
      <c r="G7" s="444" t="s">
        <v>39</v>
      </c>
      <c r="H7" s="444" t="s">
        <v>1732</v>
      </c>
      <c r="I7" s="444" t="s">
        <v>1732</v>
      </c>
      <c r="J7" s="444" t="s">
        <v>1733</v>
      </c>
      <c r="K7" s="444">
        <v>40</v>
      </c>
      <c r="L7" s="446"/>
      <c r="M7" s="444">
        <v>135</v>
      </c>
      <c r="N7" s="444">
        <v>135</v>
      </c>
      <c r="O7" s="447">
        <v>399</v>
      </c>
      <c r="P7" s="444">
        <v>149</v>
      </c>
      <c r="Q7" s="448">
        <f t="shared" si="0"/>
        <v>0.66165413533834583</v>
      </c>
      <c r="R7" s="448">
        <f t="shared" si="0"/>
        <v>9.3959731543624164E-2</v>
      </c>
      <c r="S7" s="444">
        <v>428</v>
      </c>
      <c r="T7" s="444"/>
      <c r="U7" s="444"/>
      <c r="V7" s="444"/>
      <c r="W7" s="455">
        <f t="shared" si="1"/>
        <v>-14</v>
      </c>
      <c r="X7" s="449"/>
      <c r="Y7" s="444"/>
      <c r="Z7" s="444"/>
      <c r="AA7" s="444"/>
      <c r="AB7" s="444"/>
      <c r="AC7" s="444"/>
      <c r="AD7" s="450"/>
      <c r="AE7" s="450"/>
      <c r="AF7" s="450"/>
      <c r="AG7" s="450"/>
      <c r="AH7" s="450"/>
      <c r="AI7" s="450"/>
      <c r="AJ7" s="450"/>
      <c r="AK7" s="450"/>
      <c r="AL7" s="450"/>
      <c r="AM7" s="450"/>
      <c r="AN7" s="450"/>
      <c r="AO7" s="450"/>
      <c r="AP7" s="450"/>
      <c r="AQ7" s="450"/>
      <c r="AR7" s="450"/>
      <c r="AS7" s="450"/>
      <c r="AT7" s="450"/>
      <c r="AU7" s="450"/>
      <c r="AV7" s="450"/>
      <c r="AW7" s="450"/>
      <c r="AX7" s="450"/>
      <c r="AY7" s="450"/>
      <c r="AZ7" s="450"/>
      <c r="BA7" s="450"/>
      <c r="BB7" s="450"/>
      <c r="BC7" s="450"/>
      <c r="BD7" s="450"/>
      <c r="BE7" s="450"/>
      <c r="BF7" s="450"/>
      <c r="BG7" s="450"/>
      <c r="BH7" s="450"/>
      <c r="BI7" s="450"/>
      <c r="BJ7" s="450"/>
      <c r="BK7" s="450"/>
      <c r="BL7" s="450"/>
      <c r="BM7" s="450"/>
      <c r="BN7" s="450"/>
      <c r="BO7" s="450"/>
      <c r="BP7" s="450"/>
      <c r="BQ7" s="450"/>
      <c r="BR7" s="450"/>
      <c r="BS7" s="450"/>
      <c r="BT7" s="450"/>
      <c r="BU7" s="450"/>
      <c r="BV7" s="450"/>
      <c r="BW7" s="450"/>
      <c r="BX7" s="450"/>
      <c r="BY7" s="450"/>
      <c r="BZ7" s="450"/>
      <c r="CA7" s="450"/>
      <c r="CB7" s="450"/>
      <c r="CC7" s="450"/>
      <c r="CD7" s="450"/>
      <c r="CE7" s="450"/>
      <c r="CF7" s="450"/>
      <c r="CG7" s="450"/>
      <c r="CH7" s="450"/>
      <c r="CI7" s="450"/>
      <c r="CJ7" s="450"/>
      <c r="CK7" s="450"/>
      <c r="CL7" s="450"/>
      <c r="CM7" s="450"/>
      <c r="CN7" s="450"/>
      <c r="CO7" s="450"/>
      <c r="CP7" s="450"/>
      <c r="CQ7" s="450"/>
      <c r="CR7" s="450"/>
      <c r="CS7" s="450"/>
      <c r="CT7" s="450"/>
      <c r="CU7" s="450"/>
      <c r="CV7" s="450"/>
      <c r="CW7" s="450"/>
      <c r="CX7" s="450"/>
      <c r="CY7" s="450"/>
      <c r="CZ7" s="450"/>
      <c r="DA7" s="450"/>
      <c r="DB7" s="450"/>
      <c r="DC7" s="450"/>
      <c r="DD7" s="450"/>
      <c r="DE7" s="450"/>
      <c r="DF7" s="450"/>
      <c r="DG7" s="450"/>
      <c r="DH7" s="450"/>
      <c r="DI7" s="450"/>
      <c r="DJ7" s="450"/>
      <c r="DK7" s="450"/>
      <c r="DL7" s="450"/>
      <c r="DM7" s="450"/>
      <c r="DN7" s="450"/>
      <c r="DO7" s="450"/>
      <c r="DP7" s="450"/>
      <c r="DQ7" s="450"/>
      <c r="DR7" s="450"/>
      <c r="DS7" s="450"/>
      <c r="DT7" s="450"/>
      <c r="DU7" s="450"/>
      <c r="DV7" s="450"/>
      <c r="DW7" s="450"/>
      <c r="DX7" s="450"/>
      <c r="DY7" s="450"/>
      <c r="DZ7" s="450"/>
      <c r="EA7" s="450"/>
      <c r="EB7" s="450"/>
      <c r="EC7" s="450"/>
      <c r="ED7" s="450"/>
      <c r="EE7" s="450"/>
      <c r="EF7" s="450"/>
      <c r="EG7" s="450"/>
      <c r="EH7" s="450"/>
      <c r="EI7" s="450"/>
      <c r="EJ7" s="450"/>
      <c r="EK7" s="450"/>
      <c r="EL7" s="450"/>
      <c r="EM7" s="450"/>
      <c r="EN7" s="450"/>
      <c r="EO7" s="450"/>
      <c r="EP7" s="450"/>
      <c r="EQ7" s="450"/>
      <c r="ER7" s="450"/>
      <c r="ES7" s="450"/>
      <c r="ET7" s="450"/>
      <c r="EU7" s="450"/>
      <c r="EV7" s="450"/>
      <c r="EW7" s="450"/>
      <c r="EX7" s="450"/>
      <c r="EY7" s="450"/>
      <c r="EZ7" s="450"/>
      <c r="FA7" s="450"/>
      <c r="FB7" s="450"/>
      <c r="FC7" s="450"/>
      <c r="FD7" s="450"/>
      <c r="FE7" s="450"/>
      <c r="FF7" s="450"/>
      <c r="FG7" s="450"/>
      <c r="FH7" s="450"/>
      <c r="FI7" s="450"/>
      <c r="FJ7" s="450"/>
      <c r="FK7" s="450"/>
      <c r="FL7" s="450"/>
      <c r="FM7" s="450"/>
      <c r="FN7" s="450"/>
      <c r="FO7" s="450"/>
      <c r="FP7" s="450"/>
      <c r="FQ7" s="450"/>
      <c r="FR7" s="450"/>
      <c r="FS7" s="450"/>
      <c r="FT7" s="450"/>
      <c r="FU7" s="450"/>
      <c r="FV7" s="450"/>
      <c r="FW7" s="450"/>
      <c r="FX7" s="450"/>
      <c r="FY7" s="450"/>
      <c r="FZ7" s="450"/>
      <c r="GA7" s="450"/>
      <c r="GB7" s="450"/>
      <c r="GC7" s="450"/>
      <c r="GD7" s="450"/>
      <c r="GE7" s="450"/>
      <c r="GF7" s="450"/>
      <c r="GG7" s="450"/>
      <c r="GH7" s="450"/>
      <c r="GI7" s="450"/>
      <c r="GJ7" s="450"/>
      <c r="GK7" s="450"/>
      <c r="GL7" s="450"/>
      <c r="GM7" s="450"/>
      <c r="GN7" s="450"/>
      <c r="GO7" s="450"/>
      <c r="GP7" s="450"/>
      <c r="GQ7" s="450"/>
      <c r="GR7" s="450"/>
      <c r="GS7" s="450"/>
      <c r="GT7" s="450"/>
      <c r="GU7" s="450"/>
      <c r="GV7" s="450"/>
      <c r="GW7" s="450"/>
      <c r="GX7" s="450"/>
      <c r="GY7" s="450"/>
      <c r="GZ7" s="450"/>
      <c r="HA7" s="450"/>
      <c r="HB7" s="450"/>
      <c r="HC7" s="450"/>
      <c r="HD7" s="450"/>
      <c r="HE7" s="450"/>
      <c r="HF7" s="450"/>
      <c r="HG7" s="450"/>
      <c r="HH7" s="450"/>
      <c r="HI7" s="450"/>
      <c r="HJ7" s="450"/>
      <c r="HK7" s="450"/>
      <c r="HL7" s="450"/>
      <c r="HM7" s="450"/>
      <c r="HN7" s="450"/>
      <c r="HO7" s="450"/>
      <c r="HP7" s="450"/>
      <c r="HQ7" s="450"/>
      <c r="HR7" s="450"/>
      <c r="HS7" s="450"/>
      <c r="HT7" s="450"/>
      <c r="HU7" s="450"/>
      <c r="HV7" s="450"/>
      <c r="HW7" s="450"/>
      <c r="HX7" s="450"/>
      <c r="HY7" s="450"/>
      <c r="HZ7" s="450"/>
      <c r="IA7" s="450"/>
      <c r="IB7" s="450"/>
      <c r="IC7" s="450"/>
      <c r="ID7" s="450"/>
      <c r="IE7" s="450"/>
      <c r="IF7" s="450"/>
      <c r="IG7" s="450"/>
      <c r="IH7" s="450"/>
      <c r="II7" s="450"/>
      <c r="IJ7" s="450"/>
      <c r="IK7" s="450"/>
      <c r="IL7" s="450"/>
      <c r="IM7" s="450"/>
      <c r="IN7" s="450"/>
      <c r="IO7" s="450"/>
      <c r="IP7" s="450"/>
      <c r="IQ7" s="450"/>
      <c r="IR7" s="450"/>
      <c r="IS7" s="450"/>
      <c r="IT7" s="450"/>
      <c r="IU7" s="450"/>
      <c r="IV7" s="450"/>
      <c r="IW7" s="450"/>
      <c r="IX7" s="450"/>
    </row>
    <row r="8" spans="1:258" s="451" customFormat="1" ht="18.75" customHeight="1">
      <c r="A8" s="426" t="s">
        <v>1719</v>
      </c>
      <c r="B8" s="595">
        <v>4</v>
      </c>
      <c r="C8" s="768"/>
      <c r="D8" s="443" t="s">
        <v>1721</v>
      </c>
      <c r="E8" s="444" t="s">
        <v>1734</v>
      </c>
      <c r="F8" s="445" t="s">
        <v>1735</v>
      </c>
      <c r="G8" s="444" t="s">
        <v>39</v>
      </c>
      <c r="H8" s="765" t="s">
        <v>1736</v>
      </c>
      <c r="I8" s="444" t="s">
        <v>1736</v>
      </c>
      <c r="J8" s="444" t="s">
        <v>1737</v>
      </c>
      <c r="K8" s="444">
        <v>20</v>
      </c>
      <c r="L8" s="446"/>
      <c r="M8" s="444">
        <v>274</v>
      </c>
      <c r="N8" s="444">
        <v>274</v>
      </c>
      <c r="O8" s="447">
        <v>588</v>
      </c>
      <c r="P8" s="444">
        <v>299</v>
      </c>
      <c r="Q8" s="448">
        <f t="shared" si="0"/>
        <v>0.53401360544217691</v>
      </c>
      <c r="R8" s="448">
        <f t="shared" si="0"/>
        <v>8.3612040133779264E-2</v>
      </c>
      <c r="S8" s="444">
        <v>599</v>
      </c>
      <c r="T8" s="444"/>
      <c r="U8" s="444"/>
      <c r="V8" s="444"/>
      <c r="W8" s="455">
        <f t="shared" si="1"/>
        <v>-25</v>
      </c>
      <c r="X8" s="449"/>
      <c r="Y8" s="444"/>
      <c r="Z8" s="444"/>
      <c r="AA8" s="444"/>
      <c r="AB8" s="444"/>
      <c r="AC8" s="444"/>
      <c r="AD8" s="450"/>
      <c r="AE8" s="450"/>
      <c r="AF8" s="450"/>
      <c r="AG8" s="450"/>
      <c r="AH8" s="450"/>
      <c r="AI8" s="450"/>
      <c r="AJ8" s="450"/>
      <c r="AK8" s="450"/>
      <c r="AL8" s="450"/>
      <c r="AM8" s="450"/>
      <c r="AN8" s="450"/>
      <c r="AO8" s="450"/>
      <c r="AP8" s="450"/>
      <c r="AQ8" s="450"/>
      <c r="AR8" s="450"/>
      <c r="AS8" s="450"/>
      <c r="AT8" s="450"/>
      <c r="AU8" s="450"/>
      <c r="AV8" s="450"/>
      <c r="AW8" s="450"/>
      <c r="AX8" s="450"/>
      <c r="AY8" s="450"/>
      <c r="AZ8" s="450"/>
      <c r="BA8" s="450"/>
      <c r="BB8" s="450"/>
      <c r="BC8" s="450"/>
      <c r="BD8" s="450"/>
      <c r="BE8" s="450"/>
      <c r="BF8" s="450"/>
      <c r="BG8" s="450"/>
      <c r="BH8" s="450"/>
      <c r="BI8" s="450"/>
      <c r="BJ8" s="450"/>
      <c r="BK8" s="450"/>
      <c r="BL8" s="450"/>
      <c r="BM8" s="450"/>
      <c r="BN8" s="450"/>
      <c r="BO8" s="450"/>
      <c r="BP8" s="450"/>
      <c r="BQ8" s="450"/>
      <c r="BR8" s="450"/>
      <c r="BS8" s="450"/>
      <c r="BT8" s="450"/>
      <c r="BU8" s="450"/>
      <c r="BV8" s="450"/>
      <c r="BW8" s="450"/>
      <c r="BX8" s="450"/>
      <c r="BY8" s="450"/>
      <c r="BZ8" s="450"/>
      <c r="CA8" s="450"/>
      <c r="CB8" s="450"/>
      <c r="CC8" s="450"/>
      <c r="CD8" s="450"/>
      <c r="CE8" s="450"/>
      <c r="CF8" s="450"/>
      <c r="CG8" s="450"/>
      <c r="CH8" s="450"/>
      <c r="CI8" s="450"/>
      <c r="CJ8" s="450"/>
      <c r="CK8" s="450"/>
      <c r="CL8" s="450"/>
      <c r="CM8" s="450"/>
      <c r="CN8" s="450"/>
      <c r="CO8" s="450"/>
      <c r="CP8" s="450"/>
      <c r="CQ8" s="450"/>
      <c r="CR8" s="450"/>
      <c r="CS8" s="450"/>
      <c r="CT8" s="450"/>
      <c r="CU8" s="450"/>
      <c r="CV8" s="450"/>
      <c r="CW8" s="450"/>
      <c r="CX8" s="450"/>
      <c r="CY8" s="450"/>
      <c r="CZ8" s="450"/>
      <c r="DA8" s="450"/>
      <c r="DB8" s="450"/>
      <c r="DC8" s="450"/>
      <c r="DD8" s="450"/>
      <c r="DE8" s="450"/>
      <c r="DF8" s="450"/>
      <c r="DG8" s="450"/>
      <c r="DH8" s="450"/>
      <c r="DI8" s="450"/>
      <c r="DJ8" s="450"/>
      <c r="DK8" s="450"/>
      <c r="DL8" s="450"/>
      <c r="DM8" s="450"/>
      <c r="DN8" s="450"/>
      <c r="DO8" s="450"/>
      <c r="DP8" s="450"/>
      <c r="DQ8" s="450"/>
      <c r="DR8" s="450"/>
      <c r="DS8" s="450"/>
      <c r="DT8" s="450"/>
      <c r="DU8" s="450"/>
      <c r="DV8" s="450"/>
      <c r="DW8" s="450"/>
      <c r="DX8" s="450"/>
      <c r="DY8" s="450"/>
      <c r="DZ8" s="450"/>
      <c r="EA8" s="450"/>
      <c r="EB8" s="450"/>
      <c r="EC8" s="450"/>
      <c r="ED8" s="450"/>
      <c r="EE8" s="450"/>
      <c r="EF8" s="450"/>
      <c r="EG8" s="450"/>
      <c r="EH8" s="450"/>
      <c r="EI8" s="450"/>
      <c r="EJ8" s="450"/>
      <c r="EK8" s="450"/>
      <c r="EL8" s="450"/>
      <c r="EM8" s="450"/>
      <c r="EN8" s="450"/>
      <c r="EO8" s="450"/>
      <c r="EP8" s="450"/>
      <c r="EQ8" s="450"/>
      <c r="ER8" s="450"/>
      <c r="ES8" s="450"/>
      <c r="ET8" s="450"/>
      <c r="EU8" s="450"/>
      <c r="EV8" s="450"/>
      <c r="EW8" s="450"/>
      <c r="EX8" s="450"/>
      <c r="EY8" s="450"/>
      <c r="EZ8" s="450"/>
      <c r="FA8" s="450"/>
      <c r="FB8" s="450"/>
      <c r="FC8" s="450"/>
      <c r="FD8" s="450"/>
      <c r="FE8" s="450"/>
      <c r="FF8" s="450"/>
      <c r="FG8" s="450"/>
      <c r="FH8" s="450"/>
      <c r="FI8" s="450"/>
      <c r="FJ8" s="450"/>
      <c r="FK8" s="450"/>
      <c r="FL8" s="450"/>
      <c r="FM8" s="450"/>
      <c r="FN8" s="450"/>
      <c r="FO8" s="450"/>
      <c r="FP8" s="450"/>
      <c r="FQ8" s="450"/>
      <c r="FR8" s="450"/>
      <c r="FS8" s="450"/>
      <c r="FT8" s="450"/>
      <c r="FU8" s="450"/>
      <c r="FV8" s="450"/>
      <c r="FW8" s="450"/>
      <c r="FX8" s="450"/>
      <c r="FY8" s="450"/>
      <c r="FZ8" s="450"/>
      <c r="GA8" s="450"/>
      <c r="GB8" s="450"/>
      <c r="GC8" s="450"/>
      <c r="GD8" s="450"/>
      <c r="GE8" s="450"/>
      <c r="GF8" s="450"/>
      <c r="GG8" s="450"/>
      <c r="GH8" s="450"/>
      <c r="GI8" s="450"/>
      <c r="GJ8" s="450"/>
      <c r="GK8" s="450"/>
      <c r="GL8" s="450"/>
      <c r="GM8" s="450"/>
      <c r="GN8" s="450"/>
      <c r="GO8" s="450"/>
      <c r="GP8" s="450"/>
      <c r="GQ8" s="450"/>
      <c r="GR8" s="450"/>
      <c r="GS8" s="450"/>
      <c r="GT8" s="450"/>
      <c r="GU8" s="450"/>
      <c r="GV8" s="450"/>
      <c r="GW8" s="450"/>
      <c r="GX8" s="450"/>
      <c r="GY8" s="450"/>
      <c r="GZ8" s="450"/>
      <c r="HA8" s="450"/>
      <c r="HB8" s="450"/>
      <c r="HC8" s="450"/>
      <c r="HD8" s="450"/>
      <c r="HE8" s="450"/>
      <c r="HF8" s="450"/>
      <c r="HG8" s="450"/>
      <c r="HH8" s="450"/>
      <c r="HI8" s="450"/>
      <c r="HJ8" s="450"/>
      <c r="HK8" s="450"/>
      <c r="HL8" s="450"/>
      <c r="HM8" s="450"/>
      <c r="HN8" s="450"/>
      <c r="HO8" s="450"/>
      <c r="HP8" s="450"/>
      <c r="HQ8" s="450"/>
      <c r="HR8" s="450"/>
      <c r="HS8" s="450"/>
      <c r="HT8" s="450"/>
      <c r="HU8" s="450"/>
      <c r="HV8" s="450"/>
      <c r="HW8" s="450"/>
      <c r="HX8" s="450"/>
      <c r="HY8" s="450"/>
      <c r="HZ8" s="450"/>
      <c r="IA8" s="450"/>
      <c r="IB8" s="450"/>
      <c r="IC8" s="450"/>
      <c r="ID8" s="450"/>
      <c r="IE8" s="450"/>
      <c r="IF8" s="450"/>
      <c r="IG8" s="450"/>
      <c r="IH8" s="450"/>
      <c r="II8" s="450"/>
      <c r="IJ8" s="450"/>
      <c r="IK8" s="450"/>
      <c r="IL8" s="450"/>
      <c r="IM8" s="450"/>
      <c r="IN8" s="450"/>
      <c r="IO8" s="450"/>
      <c r="IP8" s="450"/>
      <c r="IQ8" s="450"/>
      <c r="IR8" s="450"/>
      <c r="IS8" s="450"/>
      <c r="IT8" s="450"/>
      <c r="IU8" s="450"/>
      <c r="IV8" s="450"/>
      <c r="IW8" s="450"/>
      <c r="IX8" s="450"/>
    </row>
    <row r="9" spans="1:258" s="451" customFormat="1" ht="18.75" customHeight="1">
      <c r="A9" s="426" t="s">
        <v>1719</v>
      </c>
      <c r="B9" s="595"/>
      <c r="C9" s="768"/>
      <c r="D9" s="443" t="s">
        <v>1721</v>
      </c>
      <c r="E9" s="444" t="s">
        <v>1734</v>
      </c>
      <c r="F9" s="445" t="s">
        <v>1735</v>
      </c>
      <c r="G9" s="444" t="s">
        <v>39</v>
      </c>
      <c r="H9" s="591"/>
      <c r="I9" s="444" t="s">
        <v>1738</v>
      </c>
      <c r="J9" s="444" t="s">
        <v>1737</v>
      </c>
      <c r="K9" s="444">
        <v>11</v>
      </c>
      <c r="L9" s="446"/>
      <c r="M9" s="444">
        <v>255</v>
      </c>
      <c r="N9" s="444">
        <v>255</v>
      </c>
      <c r="O9" s="447">
        <v>558</v>
      </c>
      <c r="P9" s="444">
        <v>279</v>
      </c>
      <c r="Q9" s="448">
        <f t="shared" si="0"/>
        <v>0.543010752688172</v>
      </c>
      <c r="R9" s="448">
        <f t="shared" si="0"/>
        <v>8.6021505376344093E-2</v>
      </c>
      <c r="S9" s="444">
        <v>599</v>
      </c>
      <c r="T9" s="444"/>
      <c r="U9" s="444"/>
      <c r="V9" s="444"/>
      <c r="W9" s="455">
        <f t="shared" si="1"/>
        <v>-24</v>
      </c>
      <c r="X9" s="449"/>
      <c r="Y9" s="444"/>
      <c r="Z9" s="444"/>
      <c r="AA9" s="444"/>
      <c r="AB9" s="444"/>
      <c r="AC9" s="444"/>
      <c r="AD9" s="450"/>
      <c r="AE9" s="450"/>
      <c r="AF9" s="450"/>
      <c r="AG9" s="450"/>
      <c r="AH9" s="450"/>
      <c r="AI9" s="450"/>
      <c r="AJ9" s="450"/>
      <c r="AK9" s="450"/>
      <c r="AL9" s="450"/>
      <c r="AM9" s="450"/>
      <c r="AN9" s="450"/>
      <c r="AO9" s="450"/>
      <c r="AP9" s="450"/>
      <c r="AQ9" s="450"/>
      <c r="AR9" s="450"/>
      <c r="AS9" s="450"/>
      <c r="AT9" s="450"/>
      <c r="AU9" s="450"/>
      <c r="AV9" s="450"/>
      <c r="AW9" s="450"/>
      <c r="AX9" s="450"/>
      <c r="AY9" s="450"/>
      <c r="AZ9" s="450"/>
      <c r="BA9" s="450"/>
      <c r="BB9" s="450"/>
      <c r="BC9" s="450"/>
      <c r="BD9" s="450"/>
      <c r="BE9" s="450"/>
      <c r="BF9" s="450"/>
      <c r="BG9" s="450"/>
      <c r="BH9" s="450"/>
      <c r="BI9" s="450"/>
      <c r="BJ9" s="450"/>
      <c r="BK9" s="450"/>
      <c r="BL9" s="450"/>
      <c r="BM9" s="450"/>
      <c r="BN9" s="450"/>
      <c r="BO9" s="450"/>
      <c r="BP9" s="450"/>
      <c r="BQ9" s="450"/>
      <c r="BR9" s="450"/>
      <c r="BS9" s="450"/>
      <c r="BT9" s="450"/>
      <c r="BU9" s="450"/>
      <c r="BV9" s="450"/>
      <c r="BW9" s="450"/>
      <c r="BX9" s="450"/>
      <c r="BY9" s="450"/>
      <c r="BZ9" s="450"/>
      <c r="CA9" s="450"/>
      <c r="CB9" s="450"/>
      <c r="CC9" s="450"/>
      <c r="CD9" s="450"/>
      <c r="CE9" s="450"/>
      <c r="CF9" s="450"/>
      <c r="CG9" s="450"/>
      <c r="CH9" s="450"/>
      <c r="CI9" s="450"/>
      <c r="CJ9" s="450"/>
      <c r="CK9" s="450"/>
      <c r="CL9" s="450"/>
      <c r="CM9" s="450"/>
      <c r="CN9" s="450"/>
      <c r="CO9" s="450"/>
      <c r="CP9" s="450"/>
      <c r="CQ9" s="450"/>
      <c r="CR9" s="450"/>
      <c r="CS9" s="450"/>
      <c r="CT9" s="450"/>
      <c r="CU9" s="450"/>
      <c r="CV9" s="450"/>
      <c r="CW9" s="450"/>
      <c r="CX9" s="450"/>
      <c r="CY9" s="450"/>
      <c r="CZ9" s="450"/>
      <c r="DA9" s="450"/>
      <c r="DB9" s="450"/>
      <c r="DC9" s="450"/>
      <c r="DD9" s="450"/>
      <c r="DE9" s="450"/>
      <c r="DF9" s="450"/>
      <c r="DG9" s="450"/>
      <c r="DH9" s="450"/>
      <c r="DI9" s="450"/>
      <c r="DJ9" s="450"/>
      <c r="DK9" s="450"/>
      <c r="DL9" s="450"/>
      <c r="DM9" s="450"/>
      <c r="DN9" s="450"/>
      <c r="DO9" s="450"/>
      <c r="DP9" s="450"/>
      <c r="DQ9" s="450"/>
      <c r="DR9" s="450"/>
      <c r="DS9" s="450"/>
      <c r="DT9" s="450"/>
      <c r="DU9" s="450"/>
      <c r="DV9" s="450"/>
      <c r="DW9" s="450"/>
      <c r="DX9" s="450"/>
      <c r="DY9" s="450"/>
      <c r="DZ9" s="450"/>
      <c r="EA9" s="450"/>
      <c r="EB9" s="450"/>
      <c r="EC9" s="450"/>
      <c r="ED9" s="450"/>
      <c r="EE9" s="450"/>
      <c r="EF9" s="450"/>
      <c r="EG9" s="450"/>
      <c r="EH9" s="450"/>
      <c r="EI9" s="450"/>
      <c r="EJ9" s="450"/>
      <c r="EK9" s="450"/>
      <c r="EL9" s="450"/>
      <c r="EM9" s="450"/>
      <c r="EN9" s="450"/>
      <c r="EO9" s="450"/>
      <c r="EP9" s="450"/>
      <c r="EQ9" s="450"/>
      <c r="ER9" s="450"/>
      <c r="ES9" s="450"/>
      <c r="ET9" s="450"/>
      <c r="EU9" s="450"/>
      <c r="EV9" s="450"/>
      <c r="EW9" s="450"/>
      <c r="EX9" s="450"/>
      <c r="EY9" s="450"/>
      <c r="EZ9" s="450"/>
      <c r="FA9" s="450"/>
      <c r="FB9" s="450"/>
      <c r="FC9" s="450"/>
      <c r="FD9" s="450"/>
      <c r="FE9" s="450"/>
      <c r="FF9" s="450"/>
      <c r="FG9" s="450"/>
      <c r="FH9" s="450"/>
      <c r="FI9" s="450"/>
      <c r="FJ9" s="450"/>
      <c r="FK9" s="450"/>
      <c r="FL9" s="450"/>
      <c r="FM9" s="450"/>
      <c r="FN9" s="450"/>
      <c r="FO9" s="450"/>
      <c r="FP9" s="450"/>
      <c r="FQ9" s="450"/>
      <c r="FR9" s="450"/>
      <c r="FS9" s="450"/>
      <c r="FT9" s="450"/>
      <c r="FU9" s="450"/>
      <c r="FV9" s="450"/>
      <c r="FW9" s="450"/>
      <c r="FX9" s="450"/>
      <c r="FY9" s="450"/>
      <c r="FZ9" s="450"/>
      <c r="GA9" s="450"/>
      <c r="GB9" s="450"/>
      <c r="GC9" s="450"/>
      <c r="GD9" s="450"/>
      <c r="GE9" s="450"/>
      <c r="GF9" s="450"/>
      <c r="GG9" s="450"/>
      <c r="GH9" s="450"/>
      <c r="GI9" s="450"/>
      <c r="GJ9" s="450"/>
      <c r="GK9" s="450"/>
      <c r="GL9" s="450"/>
      <c r="GM9" s="450"/>
      <c r="GN9" s="450"/>
      <c r="GO9" s="450"/>
      <c r="GP9" s="450"/>
      <c r="GQ9" s="450"/>
      <c r="GR9" s="450"/>
      <c r="GS9" s="450"/>
      <c r="GT9" s="450"/>
      <c r="GU9" s="450"/>
      <c r="GV9" s="450"/>
      <c r="GW9" s="450"/>
      <c r="GX9" s="450"/>
      <c r="GY9" s="450"/>
      <c r="GZ9" s="450"/>
      <c r="HA9" s="450"/>
      <c r="HB9" s="450"/>
      <c r="HC9" s="450"/>
      <c r="HD9" s="450"/>
      <c r="HE9" s="450"/>
      <c r="HF9" s="450"/>
      <c r="HG9" s="450"/>
      <c r="HH9" s="450"/>
      <c r="HI9" s="450"/>
      <c r="HJ9" s="450"/>
      <c r="HK9" s="450"/>
      <c r="HL9" s="450"/>
      <c r="HM9" s="450"/>
      <c r="HN9" s="450"/>
      <c r="HO9" s="450"/>
      <c r="HP9" s="450"/>
      <c r="HQ9" s="450"/>
      <c r="HR9" s="450"/>
      <c r="HS9" s="450"/>
      <c r="HT9" s="450"/>
      <c r="HU9" s="450"/>
      <c r="HV9" s="450"/>
      <c r="HW9" s="450"/>
      <c r="HX9" s="450"/>
      <c r="HY9" s="450"/>
      <c r="HZ9" s="450"/>
      <c r="IA9" s="450"/>
      <c r="IB9" s="450"/>
      <c r="IC9" s="450"/>
      <c r="ID9" s="450"/>
      <c r="IE9" s="450"/>
      <c r="IF9" s="450"/>
      <c r="IG9" s="450"/>
      <c r="IH9" s="450"/>
      <c r="II9" s="450"/>
      <c r="IJ9" s="450"/>
      <c r="IK9" s="450"/>
      <c r="IL9" s="450"/>
      <c r="IM9" s="450"/>
      <c r="IN9" s="450"/>
      <c r="IO9" s="450"/>
      <c r="IP9" s="450"/>
      <c r="IQ9" s="450"/>
      <c r="IR9" s="450"/>
      <c r="IS9" s="450"/>
      <c r="IT9" s="450"/>
      <c r="IU9" s="450"/>
      <c r="IV9" s="450"/>
      <c r="IW9" s="450"/>
      <c r="IX9" s="450"/>
    </row>
    <row r="10" spans="1:258" s="451" customFormat="1" ht="18.75" customHeight="1">
      <c r="A10" s="426" t="s">
        <v>1719</v>
      </c>
      <c r="B10" s="426">
        <v>5</v>
      </c>
      <c r="C10" s="768"/>
      <c r="D10" s="443" t="s">
        <v>1721</v>
      </c>
      <c r="E10" s="444" t="s">
        <v>1739</v>
      </c>
      <c r="F10" s="445" t="s">
        <v>1740</v>
      </c>
      <c r="G10" s="444" t="s">
        <v>39</v>
      </c>
      <c r="H10" s="444" t="s">
        <v>1741</v>
      </c>
      <c r="I10" s="444" t="s">
        <v>1741</v>
      </c>
      <c r="J10" s="444" t="s">
        <v>1742</v>
      </c>
      <c r="K10" s="444">
        <v>10</v>
      </c>
      <c r="L10" s="446"/>
      <c r="M10" s="444">
        <v>235</v>
      </c>
      <c r="N10" s="444">
        <v>235</v>
      </c>
      <c r="O10" s="447">
        <v>488</v>
      </c>
      <c r="P10" s="444">
        <v>249</v>
      </c>
      <c r="Q10" s="448">
        <f t="shared" si="0"/>
        <v>0.51844262295081966</v>
      </c>
      <c r="R10" s="448">
        <f t="shared" si="0"/>
        <v>5.6224899598393573E-2</v>
      </c>
      <c r="S10" s="444">
        <v>499</v>
      </c>
      <c r="T10" s="444"/>
      <c r="U10" s="444"/>
      <c r="V10" s="444"/>
      <c r="W10" s="455">
        <f t="shared" si="1"/>
        <v>-14</v>
      </c>
      <c r="X10" s="449"/>
      <c r="Y10" s="444"/>
      <c r="Z10" s="444"/>
      <c r="AA10" s="444"/>
      <c r="AB10" s="444"/>
      <c r="AC10" s="444"/>
      <c r="AD10" s="450"/>
      <c r="AE10" s="450"/>
      <c r="AF10" s="450"/>
      <c r="AG10" s="450"/>
      <c r="AH10" s="450"/>
      <c r="AI10" s="450"/>
      <c r="AJ10" s="450"/>
      <c r="AK10" s="450"/>
      <c r="AL10" s="450"/>
      <c r="AM10" s="450"/>
      <c r="AN10" s="450"/>
      <c r="AO10" s="450"/>
      <c r="AP10" s="450"/>
      <c r="AQ10" s="450"/>
      <c r="AR10" s="450"/>
      <c r="AS10" s="450"/>
      <c r="AT10" s="450"/>
      <c r="AU10" s="450"/>
      <c r="AV10" s="450"/>
      <c r="AW10" s="450"/>
      <c r="AX10" s="450"/>
      <c r="AY10" s="450"/>
      <c r="AZ10" s="450"/>
      <c r="BA10" s="450"/>
      <c r="BB10" s="450"/>
      <c r="BC10" s="450"/>
      <c r="BD10" s="450"/>
      <c r="BE10" s="450"/>
      <c r="BF10" s="450"/>
      <c r="BG10" s="450"/>
      <c r="BH10" s="450"/>
      <c r="BI10" s="450"/>
      <c r="BJ10" s="450"/>
      <c r="BK10" s="450"/>
      <c r="BL10" s="450"/>
      <c r="BM10" s="450"/>
      <c r="BN10" s="450"/>
      <c r="BO10" s="450"/>
      <c r="BP10" s="450"/>
      <c r="BQ10" s="450"/>
      <c r="BR10" s="450"/>
      <c r="BS10" s="450"/>
      <c r="BT10" s="450"/>
      <c r="BU10" s="450"/>
      <c r="BV10" s="450"/>
      <c r="BW10" s="450"/>
      <c r="BX10" s="450"/>
      <c r="BY10" s="450"/>
      <c r="BZ10" s="450"/>
      <c r="CA10" s="450"/>
      <c r="CB10" s="450"/>
      <c r="CC10" s="450"/>
      <c r="CD10" s="450"/>
      <c r="CE10" s="450"/>
      <c r="CF10" s="450"/>
      <c r="CG10" s="450"/>
      <c r="CH10" s="450"/>
      <c r="CI10" s="450"/>
      <c r="CJ10" s="450"/>
      <c r="CK10" s="450"/>
      <c r="CL10" s="450"/>
      <c r="CM10" s="450"/>
      <c r="CN10" s="450"/>
      <c r="CO10" s="450"/>
      <c r="CP10" s="450"/>
      <c r="CQ10" s="450"/>
      <c r="CR10" s="450"/>
      <c r="CS10" s="450"/>
      <c r="CT10" s="450"/>
      <c r="CU10" s="450"/>
      <c r="CV10" s="450"/>
      <c r="CW10" s="450"/>
      <c r="CX10" s="450"/>
      <c r="CY10" s="450"/>
      <c r="CZ10" s="450"/>
      <c r="DA10" s="450"/>
      <c r="DB10" s="450"/>
      <c r="DC10" s="450"/>
      <c r="DD10" s="450"/>
      <c r="DE10" s="450"/>
      <c r="DF10" s="450"/>
      <c r="DG10" s="450"/>
      <c r="DH10" s="450"/>
      <c r="DI10" s="450"/>
      <c r="DJ10" s="450"/>
      <c r="DK10" s="450"/>
      <c r="DL10" s="450"/>
      <c r="DM10" s="450"/>
      <c r="DN10" s="450"/>
      <c r="DO10" s="450"/>
      <c r="DP10" s="450"/>
      <c r="DQ10" s="450"/>
      <c r="DR10" s="450"/>
      <c r="DS10" s="450"/>
      <c r="DT10" s="450"/>
      <c r="DU10" s="450"/>
      <c r="DV10" s="450"/>
      <c r="DW10" s="450"/>
      <c r="DX10" s="450"/>
      <c r="DY10" s="450"/>
      <c r="DZ10" s="450"/>
      <c r="EA10" s="450"/>
      <c r="EB10" s="450"/>
      <c r="EC10" s="450"/>
      <c r="ED10" s="450"/>
      <c r="EE10" s="450"/>
      <c r="EF10" s="450"/>
      <c r="EG10" s="450"/>
      <c r="EH10" s="450"/>
      <c r="EI10" s="450"/>
      <c r="EJ10" s="450"/>
      <c r="EK10" s="450"/>
      <c r="EL10" s="450"/>
      <c r="EM10" s="450"/>
      <c r="EN10" s="450"/>
      <c r="EO10" s="450"/>
      <c r="EP10" s="450"/>
      <c r="EQ10" s="450"/>
      <c r="ER10" s="450"/>
      <c r="ES10" s="450"/>
      <c r="ET10" s="450"/>
      <c r="EU10" s="450"/>
      <c r="EV10" s="450"/>
      <c r="EW10" s="450"/>
      <c r="EX10" s="450"/>
      <c r="EY10" s="450"/>
      <c r="EZ10" s="450"/>
      <c r="FA10" s="450"/>
      <c r="FB10" s="450"/>
      <c r="FC10" s="450"/>
      <c r="FD10" s="450"/>
      <c r="FE10" s="450"/>
      <c r="FF10" s="450"/>
      <c r="FG10" s="450"/>
      <c r="FH10" s="450"/>
      <c r="FI10" s="450"/>
      <c r="FJ10" s="450"/>
      <c r="FK10" s="450"/>
      <c r="FL10" s="450"/>
      <c r="FM10" s="450"/>
      <c r="FN10" s="450"/>
      <c r="FO10" s="450"/>
      <c r="FP10" s="450"/>
      <c r="FQ10" s="450"/>
      <c r="FR10" s="450"/>
      <c r="FS10" s="450"/>
      <c r="FT10" s="450"/>
      <c r="FU10" s="450"/>
      <c r="FV10" s="450"/>
      <c r="FW10" s="450"/>
      <c r="FX10" s="450"/>
      <c r="FY10" s="450"/>
      <c r="FZ10" s="450"/>
      <c r="GA10" s="450"/>
      <c r="GB10" s="450"/>
      <c r="GC10" s="450"/>
      <c r="GD10" s="450"/>
      <c r="GE10" s="450"/>
      <c r="GF10" s="450"/>
      <c r="GG10" s="450"/>
      <c r="GH10" s="450"/>
      <c r="GI10" s="450"/>
      <c r="GJ10" s="450"/>
      <c r="GK10" s="450"/>
      <c r="GL10" s="450"/>
      <c r="GM10" s="450"/>
      <c r="GN10" s="450"/>
      <c r="GO10" s="450"/>
      <c r="GP10" s="450"/>
      <c r="GQ10" s="450"/>
      <c r="GR10" s="450"/>
      <c r="GS10" s="450"/>
      <c r="GT10" s="450"/>
      <c r="GU10" s="450"/>
      <c r="GV10" s="450"/>
      <c r="GW10" s="450"/>
      <c r="GX10" s="450"/>
      <c r="GY10" s="450"/>
      <c r="GZ10" s="450"/>
      <c r="HA10" s="450"/>
      <c r="HB10" s="450"/>
      <c r="HC10" s="450"/>
      <c r="HD10" s="450"/>
      <c r="HE10" s="450"/>
      <c r="HF10" s="450"/>
      <c r="HG10" s="450"/>
      <c r="HH10" s="450"/>
      <c r="HI10" s="450"/>
      <c r="HJ10" s="450"/>
      <c r="HK10" s="450"/>
      <c r="HL10" s="450"/>
      <c r="HM10" s="450"/>
      <c r="HN10" s="450"/>
      <c r="HO10" s="450"/>
      <c r="HP10" s="450"/>
      <c r="HQ10" s="450"/>
      <c r="HR10" s="450"/>
      <c r="HS10" s="450"/>
      <c r="HT10" s="450"/>
      <c r="HU10" s="450"/>
      <c r="HV10" s="450"/>
      <c r="HW10" s="450"/>
      <c r="HX10" s="450"/>
      <c r="HY10" s="450"/>
      <c r="HZ10" s="450"/>
      <c r="IA10" s="450"/>
      <c r="IB10" s="450"/>
      <c r="IC10" s="450"/>
      <c r="ID10" s="450"/>
      <c r="IE10" s="450"/>
      <c r="IF10" s="450"/>
      <c r="IG10" s="450"/>
      <c r="IH10" s="450"/>
      <c r="II10" s="450"/>
      <c r="IJ10" s="450"/>
      <c r="IK10" s="450"/>
      <c r="IL10" s="450"/>
      <c r="IM10" s="450"/>
      <c r="IN10" s="450"/>
      <c r="IO10" s="450"/>
      <c r="IP10" s="450"/>
      <c r="IQ10" s="450"/>
      <c r="IR10" s="450"/>
      <c r="IS10" s="450"/>
      <c r="IT10" s="450"/>
      <c r="IU10" s="450"/>
      <c r="IV10" s="450"/>
      <c r="IW10" s="450"/>
      <c r="IX10" s="450"/>
    </row>
    <row r="11" spans="1:258" s="451" customFormat="1" ht="18.75" customHeight="1">
      <c r="A11" s="426" t="s">
        <v>1719</v>
      </c>
      <c r="B11" s="426">
        <v>6</v>
      </c>
      <c r="C11" s="768"/>
      <c r="D11" s="443" t="s">
        <v>1721</v>
      </c>
      <c r="E11" s="444" t="s">
        <v>1739</v>
      </c>
      <c r="F11" s="445" t="s">
        <v>1743</v>
      </c>
      <c r="G11" s="444" t="s">
        <v>39</v>
      </c>
      <c r="H11" s="444" t="s">
        <v>1744</v>
      </c>
      <c r="I11" s="444" t="s">
        <v>1744</v>
      </c>
      <c r="J11" s="444" t="s">
        <v>1745</v>
      </c>
      <c r="K11" s="444">
        <v>10</v>
      </c>
      <c r="L11" s="446"/>
      <c r="M11" s="444">
        <v>235</v>
      </c>
      <c r="N11" s="444">
        <v>235</v>
      </c>
      <c r="O11" s="447">
        <v>488</v>
      </c>
      <c r="P11" s="444">
        <v>249</v>
      </c>
      <c r="Q11" s="448">
        <f t="shared" si="0"/>
        <v>0.51844262295081966</v>
      </c>
      <c r="R11" s="448">
        <f t="shared" si="0"/>
        <v>5.6224899598393573E-2</v>
      </c>
      <c r="S11" s="444">
        <v>499</v>
      </c>
      <c r="T11" s="444"/>
      <c r="U11" s="444"/>
      <c r="V11" s="444"/>
      <c r="W11" s="455">
        <f t="shared" si="1"/>
        <v>-14</v>
      </c>
      <c r="X11" s="449"/>
      <c r="Y11" s="444"/>
      <c r="Z11" s="444"/>
      <c r="AA11" s="444"/>
      <c r="AB11" s="444"/>
      <c r="AC11" s="444"/>
      <c r="AD11" s="450"/>
      <c r="AE11" s="450"/>
      <c r="AF11" s="450"/>
      <c r="AG11" s="450"/>
      <c r="AH11" s="450"/>
      <c r="AI11" s="450"/>
      <c r="AJ11" s="450"/>
      <c r="AK11" s="450"/>
      <c r="AL11" s="450"/>
      <c r="AM11" s="450"/>
      <c r="AN11" s="450"/>
      <c r="AO11" s="450"/>
      <c r="AP11" s="450"/>
      <c r="AQ11" s="450"/>
      <c r="AR11" s="450"/>
      <c r="AS11" s="450"/>
      <c r="AT11" s="450"/>
      <c r="AU11" s="450"/>
      <c r="AV11" s="450"/>
      <c r="AW11" s="450"/>
      <c r="AX11" s="450"/>
      <c r="AY11" s="450"/>
      <c r="AZ11" s="450"/>
      <c r="BA11" s="450"/>
      <c r="BB11" s="450"/>
      <c r="BC11" s="450"/>
      <c r="BD11" s="450"/>
      <c r="BE11" s="450"/>
      <c r="BF11" s="450"/>
      <c r="BG11" s="450"/>
      <c r="BH11" s="450"/>
      <c r="BI11" s="450"/>
      <c r="BJ11" s="450"/>
      <c r="BK11" s="450"/>
      <c r="BL11" s="450"/>
      <c r="BM11" s="450"/>
      <c r="BN11" s="450"/>
      <c r="BO11" s="450"/>
      <c r="BP11" s="450"/>
      <c r="BQ11" s="450"/>
      <c r="BR11" s="450"/>
      <c r="BS11" s="450"/>
      <c r="BT11" s="450"/>
      <c r="BU11" s="450"/>
      <c r="BV11" s="450"/>
      <c r="BW11" s="450"/>
      <c r="BX11" s="450"/>
      <c r="BY11" s="450"/>
      <c r="BZ11" s="450"/>
      <c r="CA11" s="450"/>
      <c r="CB11" s="450"/>
      <c r="CC11" s="450"/>
      <c r="CD11" s="450"/>
      <c r="CE11" s="450"/>
      <c r="CF11" s="450"/>
      <c r="CG11" s="450"/>
      <c r="CH11" s="450"/>
      <c r="CI11" s="450"/>
      <c r="CJ11" s="450"/>
      <c r="CK11" s="450"/>
      <c r="CL11" s="450"/>
      <c r="CM11" s="450"/>
      <c r="CN11" s="450"/>
      <c r="CO11" s="450"/>
      <c r="CP11" s="450"/>
      <c r="CQ11" s="450"/>
      <c r="CR11" s="450"/>
      <c r="CS11" s="450"/>
      <c r="CT11" s="450"/>
      <c r="CU11" s="450"/>
      <c r="CV11" s="450"/>
      <c r="CW11" s="450"/>
      <c r="CX11" s="450"/>
      <c r="CY11" s="450"/>
      <c r="CZ11" s="450"/>
      <c r="DA11" s="450"/>
      <c r="DB11" s="450"/>
      <c r="DC11" s="450"/>
      <c r="DD11" s="450"/>
      <c r="DE11" s="450"/>
      <c r="DF11" s="450"/>
      <c r="DG11" s="450"/>
      <c r="DH11" s="450"/>
      <c r="DI11" s="450"/>
      <c r="DJ11" s="450"/>
      <c r="DK11" s="450"/>
      <c r="DL11" s="450"/>
      <c r="DM11" s="450"/>
      <c r="DN11" s="450"/>
      <c r="DO11" s="450"/>
      <c r="DP11" s="450"/>
      <c r="DQ11" s="450"/>
      <c r="DR11" s="450"/>
      <c r="DS11" s="450"/>
      <c r="DT11" s="450"/>
      <c r="DU11" s="450"/>
      <c r="DV11" s="450"/>
      <c r="DW11" s="450"/>
      <c r="DX11" s="450"/>
      <c r="DY11" s="450"/>
      <c r="DZ11" s="450"/>
      <c r="EA11" s="450"/>
      <c r="EB11" s="450"/>
      <c r="EC11" s="450"/>
      <c r="ED11" s="450"/>
      <c r="EE11" s="450"/>
      <c r="EF11" s="450"/>
      <c r="EG11" s="450"/>
      <c r="EH11" s="450"/>
      <c r="EI11" s="450"/>
      <c r="EJ11" s="450"/>
      <c r="EK11" s="450"/>
      <c r="EL11" s="450"/>
      <c r="EM11" s="450"/>
      <c r="EN11" s="450"/>
      <c r="EO11" s="450"/>
      <c r="EP11" s="450"/>
      <c r="EQ11" s="450"/>
      <c r="ER11" s="450"/>
      <c r="ES11" s="450"/>
      <c r="ET11" s="450"/>
      <c r="EU11" s="450"/>
      <c r="EV11" s="450"/>
      <c r="EW11" s="450"/>
      <c r="EX11" s="450"/>
      <c r="EY11" s="450"/>
      <c r="EZ11" s="450"/>
      <c r="FA11" s="450"/>
      <c r="FB11" s="450"/>
      <c r="FC11" s="450"/>
      <c r="FD11" s="450"/>
      <c r="FE11" s="450"/>
      <c r="FF11" s="450"/>
      <c r="FG11" s="450"/>
      <c r="FH11" s="450"/>
      <c r="FI11" s="450"/>
      <c r="FJ11" s="450"/>
      <c r="FK11" s="450"/>
      <c r="FL11" s="450"/>
      <c r="FM11" s="450"/>
      <c r="FN11" s="450"/>
      <c r="FO11" s="450"/>
      <c r="FP11" s="450"/>
      <c r="FQ11" s="450"/>
      <c r="FR11" s="450"/>
      <c r="FS11" s="450"/>
      <c r="FT11" s="450"/>
      <c r="FU11" s="450"/>
      <c r="FV11" s="450"/>
      <c r="FW11" s="450"/>
      <c r="FX11" s="450"/>
      <c r="FY11" s="450"/>
      <c r="FZ11" s="450"/>
      <c r="GA11" s="450"/>
      <c r="GB11" s="450"/>
      <c r="GC11" s="450"/>
      <c r="GD11" s="450"/>
      <c r="GE11" s="450"/>
      <c r="GF11" s="450"/>
      <c r="GG11" s="450"/>
      <c r="GH11" s="450"/>
      <c r="GI11" s="450"/>
      <c r="GJ11" s="450"/>
      <c r="GK11" s="450"/>
      <c r="GL11" s="450"/>
      <c r="GM11" s="450"/>
      <c r="GN11" s="450"/>
      <c r="GO11" s="450"/>
      <c r="GP11" s="450"/>
      <c r="GQ11" s="450"/>
      <c r="GR11" s="450"/>
      <c r="GS11" s="450"/>
      <c r="GT11" s="450"/>
      <c r="GU11" s="450"/>
      <c r="GV11" s="450"/>
      <c r="GW11" s="450"/>
      <c r="GX11" s="450"/>
      <c r="GY11" s="450"/>
      <c r="GZ11" s="450"/>
      <c r="HA11" s="450"/>
      <c r="HB11" s="450"/>
      <c r="HC11" s="450"/>
      <c r="HD11" s="450"/>
      <c r="HE11" s="450"/>
      <c r="HF11" s="450"/>
      <c r="HG11" s="450"/>
      <c r="HH11" s="450"/>
      <c r="HI11" s="450"/>
      <c r="HJ11" s="450"/>
      <c r="HK11" s="450"/>
      <c r="HL11" s="450"/>
      <c r="HM11" s="450"/>
      <c r="HN11" s="450"/>
      <c r="HO11" s="450"/>
      <c r="HP11" s="450"/>
      <c r="HQ11" s="450"/>
      <c r="HR11" s="450"/>
      <c r="HS11" s="450"/>
      <c r="HT11" s="450"/>
      <c r="HU11" s="450"/>
      <c r="HV11" s="450"/>
      <c r="HW11" s="450"/>
      <c r="HX11" s="450"/>
      <c r="HY11" s="450"/>
      <c r="HZ11" s="450"/>
      <c r="IA11" s="450"/>
      <c r="IB11" s="450"/>
      <c r="IC11" s="450"/>
      <c r="ID11" s="450"/>
      <c r="IE11" s="450"/>
      <c r="IF11" s="450"/>
      <c r="IG11" s="450"/>
      <c r="IH11" s="450"/>
      <c r="II11" s="450"/>
      <c r="IJ11" s="450"/>
      <c r="IK11" s="450"/>
      <c r="IL11" s="450"/>
      <c r="IM11" s="450"/>
      <c r="IN11" s="450"/>
      <c r="IO11" s="450"/>
      <c r="IP11" s="450"/>
      <c r="IQ11" s="450"/>
      <c r="IR11" s="450"/>
      <c r="IS11" s="450"/>
      <c r="IT11" s="450"/>
      <c r="IU11" s="450"/>
      <c r="IV11" s="450"/>
      <c r="IW11" s="450"/>
      <c r="IX11" s="450"/>
    </row>
    <row r="12" spans="1:258" s="451" customFormat="1" ht="18.75" customHeight="1">
      <c r="A12" s="426" t="s">
        <v>1719</v>
      </c>
      <c r="B12" s="426">
        <v>7</v>
      </c>
      <c r="C12" s="768"/>
      <c r="D12" s="443" t="s">
        <v>1721</v>
      </c>
      <c r="E12" s="444" t="s">
        <v>1739</v>
      </c>
      <c r="F12" s="445" t="s">
        <v>1746</v>
      </c>
      <c r="G12" s="444" t="s">
        <v>39</v>
      </c>
      <c r="H12" s="444" t="s">
        <v>1747</v>
      </c>
      <c r="I12" s="444" t="s">
        <v>1747</v>
      </c>
      <c r="J12" s="444" t="s">
        <v>1748</v>
      </c>
      <c r="K12" s="444">
        <v>9</v>
      </c>
      <c r="L12" s="446"/>
      <c r="M12" s="444">
        <v>235</v>
      </c>
      <c r="N12" s="444">
        <v>235</v>
      </c>
      <c r="O12" s="447">
        <v>488</v>
      </c>
      <c r="P12" s="444">
        <v>249</v>
      </c>
      <c r="Q12" s="448">
        <f t="shared" si="0"/>
        <v>0.51844262295081966</v>
      </c>
      <c r="R12" s="448">
        <f t="shared" si="0"/>
        <v>5.6224899598393573E-2</v>
      </c>
      <c r="S12" s="444">
        <v>499</v>
      </c>
      <c r="T12" s="444"/>
      <c r="U12" s="444"/>
      <c r="V12" s="444"/>
      <c r="W12" s="455">
        <f t="shared" si="1"/>
        <v>-14</v>
      </c>
      <c r="X12" s="449"/>
      <c r="Y12" s="444"/>
      <c r="Z12" s="444"/>
      <c r="AA12" s="444"/>
      <c r="AB12" s="444"/>
      <c r="AC12" s="444"/>
      <c r="AD12" s="450"/>
      <c r="AE12" s="450"/>
      <c r="AF12" s="450"/>
      <c r="AG12" s="450"/>
      <c r="AH12" s="450"/>
      <c r="AI12" s="450"/>
      <c r="AJ12" s="450"/>
      <c r="AK12" s="450"/>
      <c r="AL12" s="450"/>
      <c r="AM12" s="450"/>
      <c r="AN12" s="450"/>
      <c r="AO12" s="450"/>
      <c r="AP12" s="450"/>
      <c r="AQ12" s="450"/>
      <c r="AR12" s="450"/>
      <c r="AS12" s="450"/>
      <c r="AT12" s="450"/>
      <c r="AU12" s="450"/>
      <c r="AV12" s="450"/>
      <c r="AW12" s="450"/>
      <c r="AX12" s="450"/>
      <c r="AY12" s="450"/>
      <c r="AZ12" s="450"/>
      <c r="BA12" s="450"/>
      <c r="BB12" s="450"/>
      <c r="BC12" s="450"/>
      <c r="BD12" s="450"/>
      <c r="BE12" s="450"/>
      <c r="BF12" s="450"/>
      <c r="BG12" s="450"/>
      <c r="BH12" s="450"/>
      <c r="BI12" s="450"/>
      <c r="BJ12" s="450"/>
      <c r="BK12" s="450"/>
      <c r="BL12" s="450"/>
      <c r="BM12" s="450"/>
      <c r="BN12" s="450"/>
      <c r="BO12" s="450"/>
      <c r="BP12" s="450"/>
      <c r="BQ12" s="450"/>
      <c r="BR12" s="450"/>
      <c r="BS12" s="450"/>
      <c r="BT12" s="450"/>
      <c r="BU12" s="450"/>
      <c r="BV12" s="450"/>
      <c r="BW12" s="450"/>
      <c r="BX12" s="450"/>
      <c r="BY12" s="450"/>
      <c r="BZ12" s="450"/>
      <c r="CA12" s="450"/>
      <c r="CB12" s="450"/>
      <c r="CC12" s="450"/>
      <c r="CD12" s="450"/>
      <c r="CE12" s="450"/>
      <c r="CF12" s="450"/>
      <c r="CG12" s="450"/>
      <c r="CH12" s="450"/>
      <c r="CI12" s="450"/>
      <c r="CJ12" s="450"/>
      <c r="CK12" s="450"/>
      <c r="CL12" s="450"/>
      <c r="CM12" s="450"/>
      <c r="CN12" s="450"/>
      <c r="CO12" s="450"/>
      <c r="CP12" s="450"/>
      <c r="CQ12" s="450"/>
      <c r="CR12" s="450"/>
      <c r="CS12" s="450"/>
      <c r="CT12" s="450"/>
      <c r="CU12" s="450"/>
      <c r="CV12" s="450"/>
      <c r="CW12" s="450"/>
      <c r="CX12" s="450"/>
      <c r="CY12" s="450"/>
      <c r="CZ12" s="450"/>
      <c r="DA12" s="450"/>
      <c r="DB12" s="450"/>
      <c r="DC12" s="450"/>
      <c r="DD12" s="450"/>
      <c r="DE12" s="450"/>
      <c r="DF12" s="450"/>
      <c r="DG12" s="450"/>
      <c r="DH12" s="450"/>
      <c r="DI12" s="450"/>
      <c r="DJ12" s="450"/>
      <c r="DK12" s="450"/>
      <c r="DL12" s="450"/>
      <c r="DM12" s="450"/>
      <c r="DN12" s="450"/>
      <c r="DO12" s="450"/>
      <c r="DP12" s="450"/>
      <c r="DQ12" s="450"/>
      <c r="DR12" s="450"/>
      <c r="DS12" s="450"/>
      <c r="DT12" s="450"/>
      <c r="DU12" s="450"/>
      <c r="DV12" s="450"/>
      <c r="DW12" s="450"/>
      <c r="DX12" s="450"/>
      <c r="DY12" s="450"/>
      <c r="DZ12" s="450"/>
      <c r="EA12" s="450"/>
      <c r="EB12" s="450"/>
      <c r="EC12" s="450"/>
      <c r="ED12" s="450"/>
      <c r="EE12" s="450"/>
      <c r="EF12" s="450"/>
      <c r="EG12" s="450"/>
      <c r="EH12" s="450"/>
      <c r="EI12" s="450"/>
      <c r="EJ12" s="450"/>
      <c r="EK12" s="450"/>
      <c r="EL12" s="450"/>
      <c r="EM12" s="450"/>
      <c r="EN12" s="450"/>
      <c r="EO12" s="450"/>
      <c r="EP12" s="450"/>
      <c r="EQ12" s="450"/>
      <c r="ER12" s="450"/>
      <c r="ES12" s="450"/>
      <c r="ET12" s="450"/>
      <c r="EU12" s="450"/>
      <c r="EV12" s="450"/>
      <c r="EW12" s="450"/>
      <c r="EX12" s="450"/>
      <c r="EY12" s="450"/>
      <c r="EZ12" s="450"/>
      <c r="FA12" s="450"/>
      <c r="FB12" s="450"/>
      <c r="FC12" s="450"/>
      <c r="FD12" s="450"/>
      <c r="FE12" s="450"/>
      <c r="FF12" s="450"/>
      <c r="FG12" s="450"/>
      <c r="FH12" s="450"/>
      <c r="FI12" s="450"/>
      <c r="FJ12" s="450"/>
      <c r="FK12" s="450"/>
      <c r="FL12" s="450"/>
      <c r="FM12" s="450"/>
      <c r="FN12" s="450"/>
      <c r="FO12" s="450"/>
      <c r="FP12" s="450"/>
      <c r="FQ12" s="450"/>
      <c r="FR12" s="450"/>
      <c r="FS12" s="450"/>
      <c r="FT12" s="450"/>
      <c r="FU12" s="450"/>
      <c r="FV12" s="450"/>
      <c r="FW12" s="450"/>
      <c r="FX12" s="450"/>
      <c r="FY12" s="450"/>
      <c r="FZ12" s="450"/>
      <c r="GA12" s="450"/>
      <c r="GB12" s="450"/>
      <c r="GC12" s="450"/>
      <c r="GD12" s="450"/>
      <c r="GE12" s="450"/>
      <c r="GF12" s="450"/>
      <c r="GG12" s="450"/>
      <c r="GH12" s="450"/>
      <c r="GI12" s="450"/>
      <c r="GJ12" s="450"/>
      <c r="GK12" s="450"/>
      <c r="GL12" s="450"/>
      <c r="GM12" s="450"/>
      <c r="GN12" s="450"/>
      <c r="GO12" s="450"/>
      <c r="GP12" s="450"/>
      <c r="GQ12" s="450"/>
      <c r="GR12" s="450"/>
      <c r="GS12" s="450"/>
      <c r="GT12" s="450"/>
      <c r="GU12" s="450"/>
      <c r="GV12" s="450"/>
      <c r="GW12" s="450"/>
      <c r="GX12" s="450"/>
      <c r="GY12" s="450"/>
      <c r="GZ12" s="450"/>
      <c r="HA12" s="450"/>
      <c r="HB12" s="450"/>
      <c r="HC12" s="450"/>
      <c r="HD12" s="450"/>
      <c r="HE12" s="450"/>
      <c r="HF12" s="450"/>
      <c r="HG12" s="450"/>
      <c r="HH12" s="450"/>
      <c r="HI12" s="450"/>
      <c r="HJ12" s="450"/>
      <c r="HK12" s="450"/>
      <c r="HL12" s="450"/>
      <c r="HM12" s="450"/>
      <c r="HN12" s="450"/>
      <c r="HO12" s="450"/>
      <c r="HP12" s="450"/>
      <c r="HQ12" s="450"/>
      <c r="HR12" s="450"/>
      <c r="HS12" s="450"/>
      <c r="HT12" s="450"/>
      <c r="HU12" s="450"/>
      <c r="HV12" s="450"/>
      <c r="HW12" s="450"/>
      <c r="HX12" s="450"/>
      <c r="HY12" s="450"/>
      <c r="HZ12" s="450"/>
      <c r="IA12" s="450"/>
      <c r="IB12" s="450"/>
      <c r="IC12" s="450"/>
      <c r="ID12" s="450"/>
      <c r="IE12" s="450"/>
      <c r="IF12" s="450"/>
      <c r="IG12" s="450"/>
      <c r="IH12" s="450"/>
      <c r="II12" s="450"/>
      <c r="IJ12" s="450"/>
      <c r="IK12" s="450"/>
      <c r="IL12" s="450"/>
      <c r="IM12" s="450"/>
      <c r="IN12" s="450"/>
      <c r="IO12" s="450"/>
      <c r="IP12" s="450"/>
      <c r="IQ12" s="450"/>
      <c r="IR12" s="450"/>
      <c r="IS12" s="450"/>
      <c r="IT12" s="450"/>
      <c r="IU12" s="450"/>
      <c r="IV12" s="450"/>
      <c r="IW12" s="450"/>
      <c r="IX12" s="450"/>
    </row>
    <row r="13" spans="1:258" s="451" customFormat="1" ht="18.75" customHeight="1">
      <c r="A13" s="426" t="s">
        <v>1719</v>
      </c>
      <c r="B13" s="426">
        <v>8</v>
      </c>
      <c r="C13" s="768"/>
      <c r="D13" s="443" t="s">
        <v>1721</v>
      </c>
      <c r="E13" s="444" t="s">
        <v>1739</v>
      </c>
      <c r="F13" s="445" t="s">
        <v>1749</v>
      </c>
      <c r="G13" s="444" t="s">
        <v>39</v>
      </c>
      <c r="H13" s="444" t="s">
        <v>1750</v>
      </c>
      <c r="I13" s="444" t="s">
        <v>1750</v>
      </c>
      <c r="J13" s="444" t="s">
        <v>1751</v>
      </c>
      <c r="K13" s="444">
        <v>8</v>
      </c>
      <c r="L13" s="446"/>
      <c r="M13" s="444">
        <v>235</v>
      </c>
      <c r="N13" s="444">
        <v>235</v>
      </c>
      <c r="O13" s="447">
        <v>488</v>
      </c>
      <c r="P13" s="444">
        <v>249</v>
      </c>
      <c r="Q13" s="448">
        <f t="shared" si="0"/>
        <v>0.51844262295081966</v>
      </c>
      <c r="R13" s="448">
        <f t="shared" si="0"/>
        <v>5.6224899598393573E-2</v>
      </c>
      <c r="S13" s="444">
        <v>499</v>
      </c>
      <c r="T13" s="444"/>
      <c r="U13" s="444"/>
      <c r="V13" s="444"/>
      <c r="W13" s="455">
        <f t="shared" si="1"/>
        <v>-14</v>
      </c>
      <c r="X13" s="449"/>
      <c r="Y13" s="444"/>
      <c r="Z13" s="444"/>
      <c r="AA13" s="444"/>
      <c r="AB13" s="444"/>
      <c r="AC13" s="444"/>
      <c r="AD13" s="450"/>
      <c r="AE13" s="450"/>
      <c r="AF13" s="450"/>
      <c r="AG13" s="450"/>
      <c r="AH13" s="450"/>
      <c r="AI13" s="450"/>
      <c r="AJ13" s="450"/>
      <c r="AK13" s="450"/>
      <c r="AL13" s="450"/>
      <c r="AM13" s="450"/>
      <c r="AN13" s="450"/>
      <c r="AO13" s="450"/>
      <c r="AP13" s="450"/>
      <c r="AQ13" s="450"/>
      <c r="AR13" s="450"/>
      <c r="AS13" s="450"/>
      <c r="AT13" s="450"/>
      <c r="AU13" s="450"/>
      <c r="AV13" s="450"/>
      <c r="AW13" s="450"/>
      <c r="AX13" s="450"/>
      <c r="AY13" s="450"/>
      <c r="AZ13" s="450"/>
      <c r="BA13" s="450"/>
      <c r="BB13" s="450"/>
      <c r="BC13" s="450"/>
      <c r="BD13" s="450"/>
      <c r="BE13" s="450"/>
      <c r="BF13" s="450"/>
      <c r="BG13" s="450"/>
      <c r="BH13" s="450"/>
      <c r="BI13" s="450"/>
      <c r="BJ13" s="450"/>
      <c r="BK13" s="450"/>
      <c r="BL13" s="450"/>
      <c r="BM13" s="450"/>
      <c r="BN13" s="450"/>
      <c r="BO13" s="450"/>
      <c r="BP13" s="450"/>
      <c r="BQ13" s="450"/>
      <c r="BR13" s="450"/>
      <c r="BS13" s="450"/>
      <c r="BT13" s="450"/>
      <c r="BU13" s="450"/>
      <c r="BV13" s="450"/>
      <c r="BW13" s="450"/>
      <c r="BX13" s="450"/>
      <c r="BY13" s="450"/>
      <c r="BZ13" s="450"/>
      <c r="CA13" s="450"/>
      <c r="CB13" s="450"/>
      <c r="CC13" s="450"/>
      <c r="CD13" s="450"/>
      <c r="CE13" s="450"/>
      <c r="CF13" s="450"/>
      <c r="CG13" s="450"/>
      <c r="CH13" s="450"/>
      <c r="CI13" s="450"/>
      <c r="CJ13" s="450"/>
      <c r="CK13" s="450"/>
      <c r="CL13" s="450"/>
      <c r="CM13" s="450"/>
      <c r="CN13" s="450"/>
      <c r="CO13" s="450"/>
      <c r="CP13" s="450"/>
      <c r="CQ13" s="450"/>
      <c r="CR13" s="450"/>
      <c r="CS13" s="450"/>
      <c r="CT13" s="450"/>
      <c r="CU13" s="450"/>
      <c r="CV13" s="450"/>
      <c r="CW13" s="450"/>
      <c r="CX13" s="450"/>
      <c r="CY13" s="450"/>
      <c r="CZ13" s="450"/>
      <c r="DA13" s="450"/>
      <c r="DB13" s="450"/>
      <c r="DC13" s="450"/>
      <c r="DD13" s="450"/>
      <c r="DE13" s="450"/>
      <c r="DF13" s="450"/>
      <c r="DG13" s="450"/>
      <c r="DH13" s="450"/>
      <c r="DI13" s="450"/>
      <c r="DJ13" s="450"/>
      <c r="DK13" s="450"/>
      <c r="DL13" s="450"/>
      <c r="DM13" s="450"/>
      <c r="DN13" s="450"/>
      <c r="DO13" s="450"/>
      <c r="DP13" s="450"/>
      <c r="DQ13" s="450"/>
      <c r="DR13" s="450"/>
      <c r="DS13" s="450"/>
      <c r="DT13" s="450"/>
      <c r="DU13" s="450"/>
      <c r="DV13" s="450"/>
      <c r="DW13" s="450"/>
      <c r="DX13" s="450"/>
      <c r="DY13" s="450"/>
      <c r="DZ13" s="450"/>
      <c r="EA13" s="450"/>
      <c r="EB13" s="450"/>
      <c r="EC13" s="450"/>
      <c r="ED13" s="450"/>
      <c r="EE13" s="450"/>
      <c r="EF13" s="450"/>
      <c r="EG13" s="450"/>
      <c r="EH13" s="450"/>
      <c r="EI13" s="450"/>
      <c r="EJ13" s="450"/>
      <c r="EK13" s="450"/>
      <c r="EL13" s="450"/>
      <c r="EM13" s="450"/>
      <c r="EN13" s="450"/>
      <c r="EO13" s="450"/>
      <c r="EP13" s="450"/>
      <c r="EQ13" s="450"/>
      <c r="ER13" s="450"/>
      <c r="ES13" s="450"/>
      <c r="ET13" s="450"/>
      <c r="EU13" s="450"/>
      <c r="EV13" s="450"/>
      <c r="EW13" s="450"/>
      <c r="EX13" s="450"/>
      <c r="EY13" s="450"/>
      <c r="EZ13" s="450"/>
      <c r="FA13" s="450"/>
      <c r="FB13" s="450"/>
      <c r="FC13" s="450"/>
      <c r="FD13" s="450"/>
      <c r="FE13" s="450"/>
      <c r="FF13" s="450"/>
      <c r="FG13" s="450"/>
      <c r="FH13" s="450"/>
      <c r="FI13" s="450"/>
      <c r="FJ13" s="450"/>
      <c r="FK13" s="450"/>
      <c r="FL13" s="450"/>
      <c r="FM13" s="450"/>
      <c r="FN13" s="450"/>
      <c r="FO13" s="450"/>
      <c r="FP13" s="450"/>
      <c r="FQ13" s="450"/>
      <c r="FR13" s="450"/>
      <c r="FS13" s="450"/>
      <c r="FT13" s="450"/>
      <c r="FU13" s="450"/>
      <c r="FV13" s="450"/>
      <c r="FW13" s="450"/>
      <c r="FX13" s="450"/>
      <c r="FY13" s="450"/>
      <c r="FZ13" s="450"/>
      <c r="GA13" s="450"/>
      <c r="GB13" s="450"/>
      <c r="GC13" s="450"/>
      <c r="GD13" s="450"/>
      <c r="GE13" s="450"/>
      <c r="GF13" s="450"/>
      <c r="GG13" s="450"/>
      <c r="GH13" s="450"/>
      <c r="GI13" s="450"/>
      <c r="GJ13" s="450"/>
      <c r="GK13" s="450"/>
      <c r="GL13" s="450"/>
      <c r="GM13" s="450"/>
      <c r="GN13" s="450"/>
      <c r="GO13" s="450"/>
      <c r="GP13" s="450"/>
      <c r="GQ13" s="450"/>
      <c r="GR13" s="450"/>
      <c r="GS13" s="450"/>
      <c r="GT13" s="450"/>
      <c r="GU13" s="450"/>
      <c r="GV13" s="450"/>
      <c r="GW13" s="450"/>
      <c r="GX13" s="450"/>
      <c r="GY13" s="450"/>
      <c r="GZ13" s="450"/>
      <c r="HA13" s="450"/>
      <c r="HB13" s="450"/>
      <c r="HC13" s="450"/>
      <c r="HD13" s="450"/>
      <c r="HE13" s="450"/>
      <c r="HF13" s="450"/>
      <c r="HG13" s="450"/>
      <c r="HH13" s="450"/>
      <c r="HI13" s="450"/>
      <c r="HJ13" s="450"/>
      <c r="HK13" s="450"/>
      <c r="HL13" s="450"/>
      <c r="HM13" s="450"/>
      <c r="HN13" s="450"/>
      <c r="HO13" s="450"/>
      <c r="HP13" s="450"/>
      <c r="HQ13" s="450"/>
      <c r="HR13" s="450"/>
      <c r="HS13" s="450"/>
      <c r="HT13" s="450"/>
      <c r="HU13" s="450"/>
      <c r="HV13" s="450"/>
      <c r="HW13" s="450"/>
      <c r="HX13" s="450"/>
      <c r="HY13" s="450"/>
      <c r="HZ13" s="450"/>
      <c r="IA13" s="450"/>
      <c r="IB13" s="450"/>
      <c r="IC13" s="450"/>
      <c r="ID13" s="450"/>
      <c r="IE13" s="450"/>
      <c r="IF13" s="450"/>
      <c r="IG13" s="450"/>
      <c r="IH13" s="450"/>
      <c r="II13" s="450"/>
      <c r="IJ13" s="450"/>
      <c r="IK13" s="450"/>
      <c r="IL13" s="450"/>
      <c r="IM13" s="450"/>
      <c r="IN13" s="450"/>
      <c r="IO13" s="450"/>
      <c r="IP13" s="450"/>
      <c r="IQ13" s="450"/>
      <c r="IR13" s="450"/>
      <c r="IS13" s="450"/>
      <c r="IT13" s="450"/>
      <c r="IU13" s="450"/>
      <c r="IV13" s="450"/>
      <c r="IW13" s="450"/>
      <c r="IX13" s="450"/>
    </row>
    <row r="14" spans="1:258" s="468" customFormat="1" ht="39.75" customHeight="1">
      <c r="A14" s="426" t="s">
        <v>1719</v>
      </c>
      <c r="B14" s="595">
        <v>9</v>
      </c>
      <c r="C14" s="768"/>
      <c r="D14" s="462" t="s">
        <v>1752</v>
      </c>
      <c r="E14" s="463" t="s">
        <v>1753</v>
      </c>
      <c r="F14" s="464" t="s">
        <v>1754</v>
      </c>
      <c r="G14" s="463" t="s">
        <v>123</v>
      </c>
      <c r="H14" s="769" t="s">
        <v>1755</v>
      </c>
      <c r="I14" s="463" t="s">
        <v>1756</v>
      </c>
      <c r="J14" s="444"/>
      <c r="K14" s="465" t="s">
        <v>1757</v>
      </c>
      <c r="L14" s="444" t="s">
        <v>1758</v>
      </c>
      <c r="M14" s="444">
        <v>8</v>
      </c>
      <c r="N14" s="444">
        <v>8</v>
      </c>
      <c r="O14" s="444">
        <v>36</v>
      </c>
      <c r="P14" s="444">
        <v>19</v>
      </c>
      <c r="Q14" s="448">
        <f t="shared" si="0"/>
        <v>0.77777777777777779</v>
      </c>
      <c r="R14" s="448">
        <f t="shared" si="0"/>
        <v>0.57894736842105265</v>
      </c>
      <c r="S14" s="444">
        <v>38</v>
      </c>
      <c r="T14" s="447"/>
      <c r="U14" s="447"/>
      <c r="V14" s="447"/>
      <c r="W14" s="455">
        <f t="shared" si="1"/>
        <v>-11</v>
      </c>
      <c r="X14" s="466"/>
      <c r="Y14" s="447"/>
      <c r="Z14" s="447"/>
      <c r="AA14" s="447"/>
      <c r="AB14" s="447"/>
      <c r="AC14" s="447"/>
      <c r="AD14" s="467"/>
      <c r="AE14" s="467"/>
      <c r="AF14" s="467"/>
      <c r="AG14" s="467"/>
      <c r="AH14" s="467"/>
      <c r="AI14" s="467"/>
      <c r="AJ14" s="467"/>
      <c r="AK14" s="467"/>
      <c r="AL14" s="467"/>
      <c r="AM14" s="467"/>
      <c r="AN14" s="467"/>
      <c r="AO14" s="467"/>
      <c r="AP14" s="467"/>
      <c r="AQ14" s="467"/>
      <c r="AR14" s="467"/>
      <c r="AS14" s="467"/>
      <c r="AT14" s="467"/>
      <c r="AU14" s="467"/>
      <c r="AV14" s="467"/>
      <c r="AW14" s="467"/>
      <c r="AX14" s="467"/>
      <c r="AY14" s="467"/>
      <c r="AZ14" s="467"/>
      <c r="BA14" s="467"/>
      <c r="BB14" s="467"/>
      <c r="BC14" s="467"/>
      <c r="BD14" s="467"/>
      <c r="BE14" s="467"/>
      <c r="BF14" s="467"/>
      <c r="BG14" s="467"/>
      <c r="BH14" s="467"/>
      <c r="BI14" s="467"/>
      <c r="BJ14" s="467"/>
      <c r="BK14" s="467"/>
      <c r="BL14" s="467"/>
      <c r="BM14" s="467"/>
      <c r="BN14" s="467"/>
      <c r="BO14" s="467"/>
      <c r="BP14" s="467"/>
      <c r="BQ14" s="467"/>
      <c r="BR14" s="467"/>
      <c r="BS14" s="467"/>
      <c r="BT14" s="467"/>
      <c r="BU14" s="467"/>
      <c r="BV14" s="467"/>
      <c r="BW14" s="467"/>
      <c r="BX14" s="467"/>
      <c r="BY14" s="467"/>
      <c r="BZ14" s="467"/>
      <c r="CA14" s="467"/>
      <c r="CB14" s="467"/>
      <c r="CC14" s="467"/>
      <c r="CD14" s="467"/>
      <c r="CE14" s="467"/>
      <c r="CF14" s="467"/>
      <c r="CG14" s="467"/>
      <c r="CH14" s="467"/>
      <c r="CI14" s="467"/>
      <c r="CJ14" s="467"/>
      <c r="CK14" s="467"/>
      <c r="CL14" s="467"/>
      <c r="CM14" s="467"/>
      <c r="CN14" s="467"/>
      <c r="CO14" s="467"/>
      <c r="CP14" s="467"/>
      <c r="CQ14" s="467"/>
      <c r="CR14" s="467"/>
      <c r="CS14" s="467"/>
      <c r="CT14" s="467"/>
      <c r="CU14" s="467"/>
      <c r="CV14" s="467"/>
      <c r="CW14" s="467"/>
      <c r="CX14" s="467"/>
      <c r="CY14" s="467"/>
      <c r="CZ14" s="467"/>
      <c r="DA14" s="467"/>
      <c r="DB14" s="467"/>
      <c r="DC14" s="467"/>
      <c r="DD14" s="467"/>
      <c r="DE14" s="467"/>
      <c r="DF14" s="467"/>
      <c r="DG14" s="467"/>
      <c r="DH14" s="467"/>
      <c r="DI14" s="467"/>
      <c r="DJ14" s="467"/>
      <c r="DK14" s="467"/>
      <c r="DL14" s="467"/>
      <c r="DM14" s="467"/>
      <c r="DN14" s="467"/>
      <c r="DO14" s="467"/>
      <c r="DP14" s="467"/>
      <c r="DQ14" s="467"/>
      <c r="DR14" s="467"/>
      <c r="DS14" s="467"/>
      <c r="DT14" s="467"/>
      <c r="DU14" s="467"/>
      <c r="DV14" s="467"/>
      <c r="DW14" s="467"/>
      <c r="DX14" s="467"/>
      <c r="DY14" s="467"/>
      <c r="DZ14" s="467"/>
      <c r="EA14" s="467"/>
      <c r="EB14" s="467"/>
      <c r="EC14" s="467"/>
      <c r="ED14" s="467"/>
      <c r="EE14" s="467"/>
      <c r="EF14" s="467"/>
      <c r="EG14" s="467"/>
      <c r="EH14" s="467"/>
      <c r="EI14" s="467"/>
      <c r="EJ14" s="467"/>
      <c r="EK14" s="467"/>
      <c r="EL14" s="467"/>
      <c r="EM14" s="467"/>
      <c r="EN14" s="467"/>
      <c r="EO14" s="467"/>
      <c r="EP14" s="467"/>
      <c r="EQ14" s="467"/>
      <c r="ER14" s="467"/>
      <c r="ES14" s="467"/>
      <c r="ET14" s="467"/>
      <c r="EU14" s="467"/>
      <c r="EV14" s="467"/>
      <c r="EW14" s="467"/>
      <c r="EX14" s="467"/>
      <c r="EY14" s="467"/>
      <c r="EZ14" s="467"/>
      <c r="FA14" s="467"/>
      <c r="FB14" s="467"/>
      <c r="FC14" s="467"/>
      <c r="FD14" s="467"/>
      <c r="FE14" s="467"/>
      <c r="FF14" s="467"/>
      <c r="FG14" s="467"/>
      <c r="FH14" s="467"/>
      <c r="FI14" s="467"/>
      <c r="FJ14" s="467"/>
      <c r="FK14" s="467"/>
      <c r="FL14" s="467"/>
      <c r="FM14" s="467"/>
      <c r="FN14" s="467"/>
      <c r="FO14" s="467"/>
      <c r="FP14" s="467"/>
      <c r="FQ14" s="467"/>
      <c r="FR14" s="467"/>
      <c r="FS14" s="467"/>
      <c r="FT14" s="467"/>
      <c r="FU14" s="467"/>
      <c r="FV14" s="467"/>
      <c r="FW14" s="467"/>
      <c r="FX14" s="467"/>
      <c r="FY14" s="467"/>
      <c r="FZ14" s="467"/>
      <c r="GA14" s="467"/>
      <c r="GB14" s="467"/>
      <c r="GC14" s="467"/>
      <c r="GD14" s="467"/>
      <c r="GE14" s="467"/>
      <c r="GF14" s="467"/>
      <c r="GG14" s="467"/>
      <c r="GH14" s="467"/>
      <c r="GI14" s="467"/>
      <c r="GJ14" s="467"/>
      <c r="GK14" s="467"/>
      <c r="GL14" s="467"/>
      <c r="GM14" s="467"/>
      <c r="GN14" s="467"/>
      <c r="GO14" s="467"/>
      <c r="GP14" s="467"/>
      <c r="GQ14" s="467"/>
      <c r="GR14" s="467"/>
      <c r="GS14" s="467"/>
      <c r="GT14" s="467"/>
      <c r="GU14" s="467"/>
      <c r="GV14" s="467"/>
      <c r="GW14" s="467"/>
      <c r="GX14" s="467"/>
      <c r="GY14" s="467"/>
      <c r="GZ14" s="467"/>
      <c r="HA14" s="467"/>
      <c r="HB14" s="467"/>
      <c r="HC14" s="467"/>
      <c r="HD14" s="467"/>
      <c r="HE14" s="467"/>
      <c r="HF14" s="467"/>
      <c r="HG14" s="467"/>
      <c r="HH14" s="467"/>
      <c r="HI14" s="467"/>
      <c r="HJ14" s="467"/>
      <c r="HK14" s="467"/>
      <c r="HL14" s="467"/>
      <c r="HM14" s="467"/>
      <c r="HN14" s="467"/>
      <c r="HO14" s="467"/>
      <c r="HP14" s="467"/>
      <c r="HQ14" s="467"/>
      <c r="HR14" s="467"/>
      <c r="HS14" s="467"/>
      <c r="HT14" s="467"/>
      <c r="HU14" s="467"/>
      <c r="HV14" s="467"/>
      <c r="HW14" s="467"/>
      <c r="HX14" s="467"/>
      <c r="HY14" s="467"/>
      <c r="HZ14" s="467"/>
      <c r="IA14" s="467"/>
      <c r="IB14" s="467"/>
      <c r="IC14" s="467"/>
      <c r="ID14" s="467"/>
      <c r="IE14" s="467"/>
      <c r="IF14" s="467"/>
      <c r="IG14" s="467"/>
      <c r="IH14" s="467"/>
      <c r="II14" s="467"/>
      <c r="IJ14" s="467"/>
      <c r="IK14" s="467"/>
      <c r="IL14" s="467"/>
      <c r="IM14" s="467"/>
      <c r="IN14" s="467"/>
      <c r="IO14" s="467"/>
      <c r="IP14" s="467"/>
      <c r="IQ14" s="467"/>
      <c r="IR14" s="467"/>
      <c r="IS14" s="467"/>
      <c r="IT14" s="467"/>
      <c r="IU14" s="467"/>
      <c r="IV14" s="467"/>
      <c r="IW14" s="467"/>
      <c r="IX14" s="467"/>
    </row>
    <row r="15" spans="1:258" s="468" customFormat="1" ht="39.75" customHeight="1">
      <c r="A15" s="426" t="s">
        <v>1719</v>
      </c>
      <c r="B15" s="595"/>
      <c r="C15" s="768"/>
      <c r="D15" s="462" t="s">
        <v>1752</v>
      </c>
      <c r="E15" s="463" t="s">
        <v>1753</v>
      </c>
      <c r="F15" s="464" t="s">
        <v>1759</v>
      </c>
      <c r="G15" s="463" t="s">
        <v>123</v>
      </c>
      <c r="H15" s="770"/>
      <c r="I15" s="463" t="s">
        <v>1760</v>
      </c>
      <c r="J15" s="444"/>
      <c r="K15" s="465" t="s">
        <v>1757</v>
      </c>
      <c r="L15" s="444" t="s">
        <v>1758</v>
      </c>
      <c r="M15" s="444">
        <v>8</v>
      </c>
      <c r="N15" s="444">
        <v>8</v>
      </c>
      <c r="O15" s="444">
        <v>36</v>
      </c>
      <c r="P15" s="444">
        <v>19</v>
      </c>
      <c r="Q15" s="448">
        <f t="shared" si="0"/>
        <v>0.77777777777777779</v>
      </c>
      <c r="R15" s="448">
        <f t="shared" si="0"/>
        <v>0.57894736842105265</v>
      </c>
      <c r="S15" s="444">
        <v>38</v>
      </c>
      <c r="T15" s="447"/>
      <c r="U15" s="447"/>
      <c r="V15" s="447"/>
      <c r="W15" s="455">
        <f t="shared" si="1"/>
        <v>-11</v>
      </c>
      <c r="X15" s="466"/>
      <c r="Y15" s="447"/>
      <c r="Z15" s="447"/>
      <c r="AA15" s="447"/>
      <c r="AB15" s="447"/>
      <c r="AC15" s="447"/>
      <c r="AD15" s="467"/>
      <c r="AE15" s="467"/>
      <c r="AF15" s="467"/>
      <c r="AG15" s="467"/>
      <c r="AH15" s="467"/>
      <c r="AI15" s="467"/>
      <c r="AJ15" s="467"/>
      <c r="AK15" s="467"/>
      <c r="AL15" s="467"/>
      <c r="AM15" s="467"/>
      <c r="AN15" s="467"/>
      <c r="AO15" s="467"/>
      <c r="AP15" s="467"/>
      <c r="AQ15" s="467"/>
      <c r="AR15" s="467"/>
      <c r="AS15" s="467"/>
      <c r="AT15" s="467"/>
      <c r="AU15" s="467"/>
      <c r="AV15" s="467"/>
      <c r="AW15" s="467"/>
      <c r="AX15" s="467"/>
      <c r="AY15" s="467"/>
      <c r="AZ15" s="467"/>
      <c r="BA15" s="467"/>
      <c r="BB15" s="467"/>
      <c r="BC15" s="467"/>
      <c r="BD15" s="467"/>
      <c r="BE15" s="467"/>
      <c r="BF15" s="467"/>
      <c r="BG15" s="467"/>
      <c r="BH15" s="467"/>
      <c r="BI15" s="467"/>
      <c r="BJ15" s="467"/>
      <c r="BK15" s="467"/>
      <c r="BL15" s="467"/>
      <c r="BM15" s="467"/>
      <c r="BN15" s="467"/>
      <c r="BO15" s="467"/>
      <c r="BP15" s="467"/>
      <c r="BQ15" s="467"/>
      <c r="BR15" s="467"/>
      <c r="BS15" s="467"/>
      <c r="BT15" s="467"/>
      <c r="BU15" s="467"/>
      <c r="BV15" s="467"/>
      <c r="BW15" s="467"/>
      <c r="BX15" s="467"/>
      <c r="BY15" s="467"/>
      <c r="BZ15" s="467"/>
      <c r="CA15" s="467"/>
      <c r="CB15" s="467"/>
      <c r="CC15" s="467"/>
      <c r="CD15" s="467"/>
      <c r="CE15" s="467"/>
      <c r="CF15" s="467"/>
      <c r="CG15" s="467"/>
      <c r="CH15" s="467"/>
      <c r="CI15" s="467"/>
      <c r="CJ15" s="467"/>
      <c r="CK15" s="467"/>
      <c r="CL15" s="467"/>
      <c r="CM15" s="467"/>
      <c r="CN15" s="467"/>
      <c r="CO15" s="467"/>
      <c r="CP15" s="467"/>
      <c r="CQ15" s="467"/>
      <c r="CR15" s="467"/>
      <c r="CS15" s="467"/>
      <c r="CT15" s="467"/>
      <c r="CU15" s="467"/>
      <c r="CV15" s="467"/>
      <c r="CW15" s="467"/>
      <c r="CX15" s="467"/>
      <c r="CY15" s="467"/>
      <c r="CZ15" s="467"/>
      <c r="DA15" s="467"/>
      <c r="DB15" s="467"/>
      <c r="DC15" s="467"/>
      <c r="DD15" s="467"/>
      <c r="DE15" s="467"/>
      <c r="DF15" s="467"/>
      <c r="DG15" s="467"/>
      <c r="DH15" s="467"/>
      <c r="DI15" s="467"/>
      <c r="DJ15" s="467"/>
      <c r="DK15" s="467"/>
      <c r="DL15" s="467"/>
      <c r="DM15" s="467"/>
      <c r="DN15" s="467"/>
      <c r="DO15" s="467"/>
      <c r="DP15" s="467"/>
      <c r="DQ15" s="467"/>
      <c r="DR15" s="467"/>
      <c r="DS15" s="467"/>
      <c r="DT15" s="467"/>
      <c r="DU15" s="467"/>
      <c r="DV15" s="467"/>
      <c r="DW15" s="467"/>
      <c r="DX15" s="467"/>
      <c r="DY15" s="467"/>
      <c r="DZ15" s="467"/>
      <c r="EA15" s="467"/>
      <c r="EB15" s="467"/>
      <c r="EC15" s="467"/>
      <c r="ED15" s="467"/>
      <c r="EE15" s="467"/>
      <c r="EF15" s="467"/>
      <c r="EG15" s="467"/>
      <c r="EH15" s="467"/>
      <c r="EI15" s="467"/>
      <c r="EJ15" s="467"/>
      <c r="EK15" s="467"/>
      <c r="EL15" s="467"/>
      <c r="EM15" s="467"/>
      <c r="EN15" s="467"/>
      <c r="EO15" s="467"/>
      <c r="EP15" s="467"/>
      <c r="EQ15" s="467"/>
      <c r="ER15" s="467"/>
      <c r="ES15" s="467"/>
      <c r="ET15" s="467"/>
      <c r="EU15" s="467"/>
      <c r="EV15" s="467"/>
      <c r="EW15" s="467"/>
      <c r="EX15" s="467"/>
      <c r="EY15" s="467"/>
      <c r="EZ15" s="467"/>
      <c r="FA15" s="467"/>
      <c r="FB15" s="467"/>
      <c r="FC15" s="467"/>
      <c r="FD15" s="467"/>
      <c r="FE15" s="467"/>
      <c r="FF15" s="467"/>
      <c r="FG15" s="467"/>
      <c r="FH15" s="467"/>
      <c r="FI15" s="467"/>
      <c r="FJ15" s="467"/>
      <c r="FK15" s="467"/>
      <c r="FL15" s="467"/>
      <c r="FM15" s="467"/>
      <c r="FN15" s="467"/>
      <c r="FO15" s="467"/>
      <c r="FP15" s="467"/>
      <c r="FQ15" s="467"/>
      <c r="FR15" s="467"/>
      <c r="FS15" s="467"/>
      <c r="FT15" s="467"/>
      <c r="FU15" s="467"/>
      <c r="FV15" s="467"/>
      <c r="FW15" s="467"/>
      <c r="FX15" s="467"/>
      <c r="FY15" s="467"/>
      <c r="FZ15" s="467"/>
      <c r="GA15" s="467"/>
      <c r="GB15" s="467"/>
      <c r="GC15" s="467"/>
      <c r="GD15" s="467"/>
      <c r="GE15" s="467"/>
      <c r="GF15" s="467"/>
      <c r="GG15" s="467"/>
      <c r="GH15" s="467"/>
      <c r="GI15" s="467"/>
      <c r="GJ15" s="467"/>
      <c r="GK15" s="467"/>
      <c r="GL15" s="467"/>
      <c r="GM15" s="467"/>
      <c r="GN15" s="467"/>
      <c r="GO15" s="467"/>
      <c r="GP15" s="467"/>
      <c r="GQ15" s="467"/>
      <c r="GR15" s="467"/>
      <c r="GS15" s="467"/>
      <c r="GT15" s="467"/>
      <c r="GU15" s="467"/>
      <c r="GV15" s="467"/>
      <c r="GW15" s="467"/>
      <c r="GX15" s="467"/>
      <c r="GY15" s="467"/>
      <c r="GZ15" s="467"/>
      <c r="HA15" s="467"/>
      <c r="HB15" s="467"/>
      <c r="HC15" s="467"/>
      <c r="HD15" s="467"/>
      <c r="HE15" s="467"/>
      <c r="HF15" s="467"/>
      <c r="HG15" s="467"/>
      <c r="HH15" s="467"/>
      <c r="HI15" s="467"/>
      <c r="HJ15" s="467"/>
      <c r="HK15" s="467"/>
      <c r="HL15" s="467"/>
      <c r="HM15" s="467"/>
      <c r="HN15" s="467"/>
      <c r="HO15" s="467"/>
      <c r="HP15" s="467"/>
      <c r="HQ15" s="467"/>
      <c r="HR15" s="467"/>
      <c r="HS15" s="467"/>
      <c r="HT15" s="467"/>
      <c r="HU15" s="467"/>
      <c r="HV15" s="467"/>
      <c r="HW15" s="467"/>
      <c r="HX15" s="467"/>
      <c r="HY15" s="467"/>
      <c r="HZ15" s="467"/>
      <c r="IA15" s="467"/>
      <c r="IB15" s="467"/>
      <c r="IC15" s="467"/>
      <c r="ID15" s="467"/>
      <c r="IE15" s="467"/>
      <c r="IF15" s="467"/>
      <c r="IG15" s="467"/>
      <c r="IH15" s="467"/>
      <c r="II15" s="467"/>
      <c r="IJ15" s="467"/>
      <c r="IK15" s="467"/>
      <c r="IL15" s="467"/>
      <c r="IM15" s="467"/>
      <c r="IN15" s="467"/>
      <c r="IO15" s="467"/>
      <c r="IP15" s="467"/>
      <c r="IQ15" s="467"/>
      <c r="IR15" s="467"/>
      <c r="IS15" s="467"/>
      <c r="IT15" s="467"/>
      <c r="IU15" s="467"/>
      <c r="IV15" s="467"/>
      <c r="IW15" s="467"/>
      <c r="IX15" s="467"/>
    </row>
    <row r="16" spans="1:258" s="468" customFormat="1" ht="39.75" customHeight="1">
      <c r="A16" s="426" t="s">
        <v>1719</v>
      </c>
      <c r="B16" s="595"/>
      <c r="C16" s="768"/>
      <c r="D16" s="462" t="s">
        <v>1752</v>
      </c>
      <c r="E16" s="463" t="s">
        <v>1753</v>
      </c>
      <c r="F16" s="464" t="s">
        <v>1761</v>
      </c>
      <c r="G16" s="463" t="s">
        <v>123</v>
      </c>
      <c r="H16" s="770"/>
      <c r="I16" s="463" t="s">
        <v>1762</v>
      </c>
      <c r="J16" s="444"/>
      <c r="K16" s="465" t="s">
        <v>1757</v>
      </c>
      <c r="L16" s="444" t="s">
        <v>1758</v>
      </c>
      <c r="M16" s="444">
        <v>8</v>
      </c>
      <c r="N16" s="444">
        <v>8</v>
      </c>
      <c r="O16" s="444">
        <v>36</v>
      </c>
      <c r="P16" s="444">
        <v>19</v>
      </c>
      <c r="Q16" s="448">
        <f t="shared" si="0"/>
        <v>0.77777777777777779</v>
      </c>
      <c r="R16" s="448">
        <f t="shared" si="0"/>
        <v>0.57894736842105265</v>
      </c>
      <c r="S16" s="444">
        <v>38</v>
      </c>
      <c r="T16" s="447"/>
      <c r="U16" s="447"/>
      <c r="V16" s="447"/>
      <c r="W16" s="455">
        <f t="shared" si="1"/>
        <v>-11</v>
      </c>
      <c r="X16" s="466"/>
      <c r="Y16" s="447"/>
      <c r="Z16" s="447"/>
      <c r="AA16" s="447"/>
      <c r="AB16" s="447"/>
      <c r="AC16" s="447"/>
      <c r="AD16" s="467"/>
      <c r="AE16" s="467"/>
      <c r="AF16" s="467"/>
      <c r="AG16" s="467"/>
      <c r="AH16" s="467"/>
      <c r="AI16" s="467"/>
      <c r="AJ16" s="467"/>
      <c r="AK16" s="467"/>
      <c r="AL16" s="467"/>
      <c r="AM16" s="467"/>
      <c r="AN16" s="467"/>
      <c r="AO16" s="467"/>
      <c r="AP16" s="467"/>
      <c r="AQ16" s="467"/>
      <c r="AR16" s="467"/>
      <c r="AS16" s="467"/>
      <c r="AT16" s="467"/>
      <c r="AU16" s="467"/>
      <c r="AV16" s="467"/>
      <c r="AW16" s="467"/>
      <c r="AX16" s="467"/>
      <c r="AY16" s="467"/>
      <c r="AZ16" s="467"/>
      <c r="BA16" s="467"/>
      <c r="BB16" s="467"/>
      <c r="BC16" s="467"/>
      <c r="BD16" s="467"/>
      <c r="BE16" s="467"/>
      <c r="BF16" s="467"/>
      <c r="BG16" s="467"/>
      <c r="BH16" s="467"/>
      <c r="BI16" s="467"/>
      <c r="BJ16" s="467"/>
      <c r="BK16" s="467"/>
      <c r="BL16" s="467"/>
      <c r="BM16" s="467"/>
      <c r="BN16" s="467"/>
      <c r="BO16" s="467"/>
      <c r="BP16" s="467"/>
      <c r="BQ16" s="467"/>
      <c r="BR16" s="467"/>
      <c r="BS16" s="467"/>
      <c r="BT16" s="467"/>
      <c r="BU16" s="467"/>
      <c r="BV16" s="467"/>
      <c r="BW16" s="467"/>
      <c r="BX16" s="467"/>
      <c r="BY16" s="467"/>
      <c r="BZ16" s="467"/>
      <c r="CA16" s="467"/>
      <c r="CB16" s="467"/>
      <c r="CC16" s="467"/>
      <c r="CD16" s="467"/>
      <c r="CE16" s="467"/>
      <c r="CF16" s="467"/>
      <c r="CG16" s="467"/>
      <c r="CH16" s="467"/>
      <c r="CI16" s="467"/>
      <c r="CJ16" s="467"/>
      <c r="CK16" s="467"/>
      <c r="CL16" s="467"/>
      <c r="CM16" s="467"/>
      <c r="CN16" s="467"/>
      <c r="CO16" s="467"/>
      <c r="CP16" s="467"/>
      <c r="CQ16" s="467"/>
      <c r="CR16" s="467"/>
      <c r="CS16" s="467"/>
      <c r="CT16" s="467"/>
      <c r="CU16" s="467"/>
      <c r="CV16" s="467"/>
      <c r="CW16" s="467"/>
      <c r="CX16" s="467"/>
      <c r="CY16" s="467"/>
      <c r="CZ16" s="467"/>
      <c r="DA16" s="467"/>
      <c r="DB16" s="467"/>
      <c r="DC16" s="467"/>
      <c r="DD16" s="467"/>
      <c r="DE16" s="467"/>
      <c r="DF16" s="467"/>
      <c r="DG16" s="467"/>
      <c r="DH16" s="467"/>
      <c r="DI16" s="467"/>
      <c r="DJ16" s="467"/>
      <c r="DK16" s="467"/>
      <c r="DL16" s="467"/>
      <c r="DM16" s="467"/>
      <c r="DN16" s="467"/>
      <c r="DO16" s="467"/>
      <c r="DP16" s="467"/>
      <c r="DQ16" s="467"/>
      <c r="DR16" s="467"/>
      <c r="DS16" s="467"/>
      <c r="DT16" s="467"/>
      <c r="DU16" s="467"/>
      <c r="DV16" s="467"/>
      <c r="DW16" s="467"/>
      <c r="DX16" s="467"/>
      <c r="DY16" s="467"/>
      <c r="DZ16" s="467"/>
      <c r="EA16" s="467"/>
      <c r="EB16" s="467"/>
      <c r="EC16" s="467"/>
      <c r="ED16" s="467"/>
      <c r="EE16" s="467"/>
      <c r="EF16" s="467"/>
      <c r="EG16" s="467"/>
      <c r="EH16" s="467"/>
      <c r="EI16" s="467"/>
      <c r="EJ16" s="467"/>
      <c r="EK16" s="467"/>
      <c r="EL16" s="467"/>
      <c r="EM16" s="467"/>
      <c r="EN16" s="467"/>
      <c r="EO16" s="467"/>
      <c r="EP16" s="467"/>
      <c r="EQ16" s="467"/>
      <c r="ER16" s="467"/>
      <c r="ES16" s="467"/>
      <c r="ET16" s="467"/>
      <c r="EU16" s="467"/>
      <c r="EV16" s="467"/>
      <c r="EW16" s="467"/>
      <c r="EX16" s="467"/>
      <c r="EY16" s="467"/>
      <c r="EZ16" s="467"/>
      <c r="FA16" s="467"/>
      <c r="FB16" s="467"/>
      <c r="FC16" s="467"/>
      <c r="FD16" s="467"/>
      <c r="FE16" s="467"/>
      <c r="FF16" s="467"/>
      <c r="FG16" s="467"/>
      <c r="FH16" s="467"/>
      <c r="FI16" s="467"/>
      <c r="FJ16" s="467"/>
      <c r="FK16" s="467"/>
      <c r="FL16" s="467"/>
      <c r="FM16" s="467"/>
      <c r="FN16" s="467"/>
      <c r="FO16" s="467"/>
      <c r="FP16" s="467"/>
      <c r="FQ16" s="467"/>
      <c r="FR16" s="467"/>
      <c r="FS16" s="467"/>
      <c r="FT16" s="467"/>
      <c r="FU16" s="467"/>
      <c r="FV16" s="467"/>
      <c r="FW16" s="467"/>
      <c r="FX16" s="467"/>
      <c r="FY16" s="467"/>
      <c r="FZ16" s="467"/>
      <c r="GA16" s="467"/>
      <c r="GB16" s="467"/>
      <c r="GC16" s="467"/>
      <c r="GD16" s="467"/>
      <c r="GE16" s="467"/>
      <c r="GF16" s="467"/>
      <c r="GG16" s="467"/>
      <c r="GH16" s="467"/>
      <c r="GI16" s="467"/>
      <c r="GJ16" s="467"/>
      <c r="GK16" s="467"/>
      <c r="GL16" s="467"/>
      <c r="GM16" s="467"/>
      <c r="GN16" s="467"/>
      <c r="GO16" s="467"/>
      <c r="GP16" s="467"/>
      <c r="GQ16" s="467"/>
      <c r="GR16" s="467"/>
      <c r="GS16" s="467"/>
      <c r="GT16" s="467"/>
      <c r="GU16" s="467"/>
      <c r="GV16" s="467"/>
      <c r="GW16" s="467"/>
      <c r="GX16" s="467"/>
      <c r="GY16" s="467"/>
      <c r="GZ16" s="467"/>
      <c r="HA16" s="467"/>
      <c r="HB16" s="467"/>
      <c r="HC16" s="467"/>
      <c r="HD16" s="467"/>
      <c r="HE16" s="467"/>
      <c r="HF16" s="467"/>
      <c r="HG16" s="467"/>
      <c r="HH16" s="467"/>
      <c r="HI16" s="467"/>
      <c r="HJ16" s="467"/>
      <c r="HK16" s="467"/>
      <c r="HL16" s="467"/>
      <c r="HM16" s="467"/>
      <c r="HN16" s="467"/>
      <c r="HO16" s="467"/>
      <c r="HP16" s="467"/>
      <c r="HQ16" s="467"/>
      <c r="HR16" s="467"/>
      <c r="HS16" s="467"/>
      <c r="HT16" s="467"/>
      <c r="HU16" s="467"/>
      <c r="HV16" s="467"/>
      <c r="HW16" s="467"/>
      <c r="HX16" s="467"/>
      <c r="HY16" s="467"/>
      <c r="HZ16" s="467"/>
      <c r="IA16" s="467"/>
      <c r="IB16" s="467"/>
      <c r="IC16" s="467"/>
      <c r="ID16" s="467"/>
      <c r="IE16" s="467"/>
      <c r="IF16" s="467"/>
      <c r="IG16" s="467"/>
      <c r="IH16" s="467"/>
      <c r="II16" s="467"/>
      <c r="IJ16" s="467"/>
      <c r="IK16" s="467"/>
      <c r="IL16" s="467"/>
      <c r="IM16" s="467"/>
      <c r="IN16" s="467"/>
      <c r="IO16" s="467"/>
      <c r="IP16" s="467"/>
      <c r="IQ16" s="467"/>
      <c r="IR16" s="467"/>
      <c r="IS16" s="467"/>
      <c r="IT16" s="467"/>
      <c r="IU16" s="467"/>
      <c r="IV16" s="467"/>
      <c r="IW16" s="467"/>
      <c r="IX16" s="467"/>
    </row>
    <row r="17" spans="1:258" s="468" customFormat="1" ht="39.75" customHeight="1">
      <c r="A17" s="426" t="s">
        <v>1719</v>
      </c>
      <c r="B17" s="595"/>
      <c r="C17" s="768"/>
      <c r="D17" s="462" t="s">
        <v>1752</v>
      </c>
      <c r="E17" s="463" t="s">
        <v>1753</v>
      </c>
      <c r="F17" s="464" t="s">
        <v>1763</v>
      </c>
      <c r="G17" s="463" t="s">
        <v>123</v>
      </c>
      <c r="H17" s="770"/>
      <c r="I17" s="463" t="s">
        <v>1764</v>
      </c>
      <c r="J17" s="444"/>
      <c r="K17" s="465" t="s">
        <v>1757</v>
      </c>
      <c r="L17" s="444" t="s">
        <v>1758</v>
      </c>
      <c r="M17" s="444">
        <v>8</v>
      </c>
      <c r="N17" s="444">
        <v>8</v>
      </c>
      <c r="O17" s="444">
        <v>36</v>
      </c>
      <c r="P17" s="444">
        <v>19</v>
      </c>
      <c r="Q17" s="448">
        <f t="shared" si="0"/>
        <v>0.77777777777777779</v>
      </c>
      <c r="R17" s="448">
        <f t="shared" si="0"/>
        <v>0.57894736842105265</v>
      </c>
      <c r="S17" s="444">
        <v>38</v>
      </c>
      <c r="T17" s="447"/>
      <c r="U17" s="447"/>
      <c r="V17" s="447"/>
      <c r="W17" s="455">
        <f t="shared" si="1"/>
        <v>-11</v>
      </c>
      <c r="X17" s="466"/>
      <c r="Y17" s="447"/>
      <c r="Z17" s="447"/>
      <c r="AA17" s="447"/>
      <c r="AB17" s="447"/>
      <c r="AC17" s="447"/>
      <c r="AD17" s="467"/>
      <c r="AE17" s="467"/>
      <c r="AF17" s="467"/>
      <c r="AG17" s="467"/>
      <c r="AH17" s="467"/>
      <c r="AI17" s="467"/>
      <c r="AJ17" s="467"/>
      <c r="AK17" s="467"/>
      <c r="AL17" s="467"/>
      <c r="AM17" s="467"/>
      <c r="AN17" s="467"/>
      <c r="AO17" s="467"/>
      <c r="AP17" s="467"/>
      <c r="AQ17" s="467"/>
      <c r="AR17" s="467"/>
      <c r="AS17" s="467"/>
      <c r="AT17" s="467"/>
      <c r="AU17" s="467"/>
      <c r="AV17" s="467"/>
      <c r="AW17" s="467"/>
      <c r="AX17" s="467"/>
      <c r="AY17" s="467"/>
      <c r="AZ17" s="467"/>
      <c r="BA17" s="467"/>
      <c r="BB17" s="467"/>
      <c r="BC17" s="467"/>
      <c r="BD17" s="467"/>
      <c r="BE17" s="467"/>
      <c r="BF17" s="467"/>
      <c r="BG17" s="467"/>
      <c r="BH17" s="467"/>
      <c r="BI17" s="467"/>
      <c r="BJ17" s="467"/>
      <c r="BK17" s="467"/>
      <c r="BL17" s="467"/>
      <c r="BM17" s="467"/>
      <c r="BN17" s="467"/>
      <c r="BO17" s="467"/>
      <c r="BP17" s="467"/>
      <c r="BQ17" s="467"/>
      <c r="BR17" s="467"/>
      <c r="BS17" s="467"/>
      <c r="BT17" s="467"/>
      <c r="BU17" s="467"/>
      <c r="BV17" s="467"/>
      <c r="BW17" s="467"/>
      <c r="BX17" s="467"/>
      <c r="BY17" s="467"/>
      <c r="BZ17" s="467"/>
      <c r="CA17" s="467"/>
      <c r="CB17" s="467"/>
      <c r="CC17" s="467"/>
      <c r="CD17" s="467"/>
      <c r="CE17" s="467"/>
      <c r="CF17" s="467"/>
      <c r="CG17" s="467"/>
      <c r="CH17" s="467"/>
      <c r="CI17" s="467"/>
      <c r="CJ17" s="467"/>
      <c r="CK17" s="467"/>
      <c r="CL17" s="467"/>
      <c r="CM17" s="467"/>
      <c r="CN17" s="467"/>
      <c r="CO17" s="467"/>
      <c r="CP17" s="467"/>
      <c r="CQ17" s="467"/>
      <c r="CR17" s="467"/>
      <c r="CS17" s="467"/>
      <c r="CT17" s="467"/>
      <c r="CU17" s="467"/>
      <c r="CV17" s="467"/>
      <c r="CW17" s="467"/>
      <c r="CX17" s="467"/>
      <c r="CY17" s="467"/>
      <c r="CZ17" s="467"/>
      <c r="DA17" s="467"/>
      <c r="DB17" s="467"/>
      <c r="DC17" s="467"/>
      <c r="DD17" s="467"/>
      <c r="DE17" s="467"/>
      <c r="DF17" s="467"/>
      <c r="DG17" s="467"/>
      <c r="DH17" s="467"/>
      <c r="DI17" s="467"/>
      <c r="DJ17" s="467"/>
      <c r="DK17" s="467"/>
      <c r="DL17" s="467"/>
      <c r="DM17" s="467"/>
      <c r="DN17" s="467"/>
      <c r="DO17" s="467"/>
      <c r="DP17" s="467"/>
      <c r="DQ17" s="467"/>
      <c r="DR17" s="467"/>
      <c r="DS17" s="467"/>
      <c r="DT17" s="467"/>
      <c r="DU17" s="467"/>
      <c r="DV17" s="467"/>
      <c r="DW17" s="467"/>
      <c r="DX17" s="467"/>
      <c r="DY17" s="467"/>
      <c r="DZ17" s="467"/>
      <c r="EA17" s="467"/>
      <c r="EB17" s="467"/>
      <c r="EC17" s="467"/>
      <c r="ED17" s="467"/>
      <c r="EE17" s="467"/>
      <c r="EF17" s="467"/>
      <c r="EG17" s="467"/>
      <c r="EH17" s="467"/>
      <c r="EI17" s="467"/>
      <c r="EJ17" s="467"/>
      <c r="EK17" s="467"/>
      <c r="EL17" s="467"/>
      <c r="EM17" s="467"/>
      <c r="EN17" s="467"/>
      <c r="EO17" s="467"/>
      <c r="EP17" s="467"/>
      <c r="EQ17" s="467"/>
      <c r="ER17" s="467"/>
      <c r="ES17" s="467"/>
      <c r="ET17" s="467"/>
      <c r="EU17" s="467"/>
      <c r="EV17" s="467"/>
      <c r="EW17" s="467"/>
      <c r="EX17" s="467"/>
      <c r="EY17" s="467"/>
      <c r="EZ17" s="467"/>
      <c r="FA17" s="467"/>
      <c r="FB17" s="467"/>
      <c r="FC17" s="467"/>
      <c r="FD17" s="467"/>
      <c r="FE17" s="467"/>
      <c r="FF17" s="467"/>
      <c r="FG17" s="467"/>
      <c r="FH17" s="467"/>
      <c r="FI17" s="467"/>
      <c r="FJ17" s="467"/>
      <c r="FK17" s="467"/>
      <c r="FL17" s="467"/>
      <c r="FM17" s="467"/>
      <c r="FN17" s="467"/>
      <c r="FO17" s="467"/>
      <c r="FP17" s="467"/>
      <c r="FQ17" s="467"/>
      <c r="FR17" s="467"/>
      <c r="FS17" s="467"/>
      <c r="FT17" s="467"/>
      <c r="FU17" s="467"/>
      <c r="FV17" s="467"/>
      <c r="FW17" s="467"/>
      <c r="FX17" s="467"/>
      <c r="FY17" s="467"/>
      <c r="FZ17" s="467"/>
      <c r="GA17" s="467"/>
      <c r="GB17" s="467"/>
      <c r="GC17" s="467"/>
      <c r="GD17" s="467"/>
      <c r="GE17" s="467"/>
      <c r="GF17" s="467"/>
      <c r="GG17" s="467"/>
      <c r="GH17" s="467"/>
      <c r="GI17" s="467"/>
      <c r="GJ17" s="467"/>
      <c r="GK17" s="467"/>
      <c r="GL17" s="467"/>
      <c r="GM17" s="467"/>
      <c r="GN17" s="467"/>
      <c r="GO17" s="467"/>
      <c r="GP17" s="467"/>
      <c r="GQ17" s="467"/>
      <c r="GR17" s="467"/>
      <c r="GS17" s="467"/>
      <c r="GT17" s="467"/>
      <c r="GU17" s="467"/>
      <c r="GV17" s="467"/>
      <c r="GW17" s="467"/>
      <c r="GX17" s="467"/>
      <c r="GY17" s="467"/>
      <c r="GZ17" s="467"/>
      <c r="HA17" s="467"/>
      <c r="HB17" s="467"/>
      <c r="HC17" s="467"/>
      <c r="HD17" s="467"/>
      <c r="HE17" s="467"/>
      <c r="HF17" s="467"/>
      <c r="HG17" s="467"/>
      <c r="HH17" s="467"/>
      <c r="HI17" s="467"/>
      <c r="HJ17" s="467"/>
      <c r="HK17" s="467"/>
      <c r="HL17" s="467"/>
      <c r="HM17" s="467"/>
      <c r="HN17" s="467"/>
      <c r="HO17" s="467"/>
      <c r="HP17" s="467"/>
      <c r="HQ17" s="467"/>
      <c r="HR17" s="467"/>
      <c r="HS17" s="467"/>
      <c r="HT17" s="467"/>
      <c r="HU17" s="467"/>
      <c r="HV17" s="467"/>
      <c r="HW17" s="467"/>
      <c r="HX17" s="467"/>
      <c r="HY17" s="467"/>
      <c r="HZ17" s="467"/>
      <c r="IA17" s="467"/>
      <c r="IB17" s="467"/>
      <c r="IC17" s="467"/>
      <c r="ID17" s="467"/>
      <c r="IE17" s="467"/>
      <c r="IF17" s="467"/>
      <c r="IG17" s="467"/>
      <c r="IH17" s="467"/>
      <c r="II17" s="467"/>
      <c r="IJ17" s="467"/>
      <c r="IK17" s="467"/>
      <c r="IL17" s="467"/>
      <c r="IM17" s="467"/>
      <c r="IN17" s="467"/>
      <c r="IO17" s="467"/>
      <c r="IP17" s="467"/>
      <c r="IQ17" s="467"/>
      <c r="IR17" s="467"/>
      <c r="IS17" s="467"/>
      <c r="IT17" s="467"/>
      <c r="IU17" s="467"/>
      <c r="IV17" s="467"/>
      <c r="IW17" s="467"/>
      <c r="IX17" s="467"/>
    </row>
    <row r="18" spans="1:258" s="468" customFormat="1" ht="39.75" customHeight="1">
      <c r="A18" s="426" t="s">
        <v>1719</v>
      </c>
      <c r="B18" s="595"/>
      <c r="C18" s="768"/>
      <c r="D18" s="462" t="s">
        <v>1752</v>
      </c>
      <c r="E18" s="463" t="s">
        <v>1753</v>
      </c>
      <c r="F18" s="464" t="s">
        <v>1765</v>
      </c>
      <c r="G18" s="463" t="s">
        <v>123</v>
      </c>
      <c r="H18" s="771"/>
      <c r="I18" s="463" t="s">
        <v>1755</v>
      </c>
      <c r="J18" s="444"/>
      <c r="K18" s="465" t="s">
        <v>1757</v>
      </c>
      <c r="L18" s="444" t="s">
        <v>1758</v>
      </c>
      <c r="M18" s="444">
        <v>8</v>
      </c>
      <c r="N18" s="444">
        <v>8</v>
      </c>
      <c r="O18" s="444">
        <v>36</v>
      </c>
      <c r="P18" s="444">
        <v>19</v>
      </c>
      <c r="Q18" s="448">
        <f t="shared" si="0"/>
        <v>0.77777777777777779</v>
      </c>
      <c r="R18" s="448">
        <f t="shared" si="0"/>
        <v>0.57894736842105265</v>
      </c>
      <c r="S18" s="444">
        <v>38</v>
      </c>
      <c r="T18" s="447"/>
      <c r="U18" s="447"/>
      <c r="V18" s="447"/>
      <c r="W18" s="455">
        <f t="shared" si="1"/>
        <v>-11</v>
      </c>
      <c r="X18" s="466"/>
      <c r="Y18" s="447"/>
      <c r="Z18" s="447"/>
      <c r="AA18" s="447"/>
      <c r="AB18" s="447"/>
      <c r="AC18" s="447"/>
      <c r="AD18" s="467"/>
      <c r="AE18" s="467"/>
      <c r="AF18" s="467"/>
      <c r="AG18" s="467"/>
      <c r="AH18" s="467"/>
      <c r="AI18" s="467"/>
      <c r="AJ18" s="467"/>
      <c r="AK18" s="467"/>
      <c r="AL18" s="467"/>
      <c r="AM18" s="467"/>
      <c r="AN18" s="467"/>
      <c r="AO18" s="467"/>
      <c r="AP18" s="467"/>
      <c r="AQ18" s="467"/>
      <c r="AR18" s="467"/>
      <c r="AS18" s="467"/>
      <c r="AT18" s="467"/>
      <c r="AU18" s="467"/>
      <c r="AV18" s="467"/>
      <c r="AW18" s="467"/>
      <c r="AX18" s="467"/>
      <c r="AY18" s="467"/>
      <c r="AZ18" s="467"/>
      <c r="BA18" s="467"/>
      <c r="BB18" s="467"/>
      <c r="BC18" s="467"/>
      <c r="BD18" s="467"/>
      <c r="BE18" s="467"/>
      <c r="BF18" s="467"/>
      <c r="BG18" s="467"/>
      <c r="BH18" s="467"/>
      <c r="BI18" s="467"/>
      <c r="BJ18" s="467"/>
      <c r="BK18" s="467"/>
      <c r="BL18" s="467"/>
      <c r="BM18" s="467"/>
      <c r="BN18" s="467"/>
      <c r="BO18" s="467"/>
      <c r="BP18" s="467"/>
      <c r="BQ18" s="467"/>
      <c r="BR18" s="467"/>
      <c r="BS18" s="467"/>
      <c r="BT18" s="467"/>
      <c r="BU18" s="467"/>
      <c r="BV18" s="467"/>
      <c r="BW18" s="467"/>
      <c r="BX18" s="467"/>
      <c r="BY18" s="467"/>
      <c r="BZ18" s="467"/>
      <c r="CA18" s="467"/>
      <c r="CB18" s="467"/>
      <c r="CC18" s="467"/>
      <c r="CD18" s="467"/>
      <c r="CE18" s="467"/>
      <c r="CF18" s="467"/>
      <c r="CG18" s="467"/>
      <c r="CH18" s="467"/>
      <c r="CI18" s="467"/>
      <c r="CJ18" s="467"/>
      <c r="CK18" s="467"/>
      <c r="CL18" s="467"/>
      <c r="CM18" s="467"/>
      <c r="CN18" s="467"/>
      <c r="CO18" s="467"/>
      <c r="CP18" s="467"/>
      <c r="CQ18" s="467"/>
      <c r="CR18" s="467"/>
      <c r="CS18" s="467"/>
      <c r="CT18" s="467"/>
      <c r="CU18" s="467"/>
      <c r="CV18" s="467"/>
      <c r="CW18" s="467"/>
      <c r="CX18" s="467"/>
      <c r="CY18" s="467"/>
      <c r="CZ18" s="467"/>
      <c r="DA18" s="467"/>
      <c r="DB18" s="467"/>
      <c r="DC18" s="467"/>
      <c r="DD18" s="467"/>
      <c r="DE18" s="467"/>
      <c r="DF18" s="467"/>
      <c r="DG18" s="467"/>
      <c r="DH18" s="467"/>
      <c r="DI18" s="467"/>
      <c r="DJ18" s="467"/>
      <c r="DK18" s="467"/>
      <c r="DL18" s="467"/>
      <c r="DM18" s="467"/>
      <c r="DN18" s="467"/>
      <c r="DO18" s="467"/>
      <c r="DP18" s="467"/>
      <c r="DQ18" s="467"/>
      <c r="DR18" s="467"/>
      <c r="DS18" s="467"/>
      <c r="DT18" s="467"/>
      <c r="DU18" s="467"/>
      <c r="DV18" s="467"/>
      <c r="DW18" s="467"/>
      <c r="DX18" s="467"/>
      <c r="DY18" s="467"/>
      <c r="DZ18" s="467"/>
      <c r="EA18" s="467"/>
      <c r="EB18" s="467"/>
      <c r="EC18" s="467"/>
      <c r="ED18" s="467"/>
      <c r="EE18" s="467"/>
      <c r="EF18" s="467"/>
      <c r="EG18" s="467"/>
      <c r="EH18" s="467"/>
      <c r="EI18" s="467"/>
      <c r="EJ18" s="467"/>
      <c r="EK18" s="467"/>
      <c r="EL18" s="467"/>
      <c r="EM18" s="467"/>
      <c r="EN18" s="467"/>
      <c r="EO18" s="467"/>
      <c r="EP18" s="467"/>
      <c r="EQ18" s="467"/>
      <c r="ER18" s="467"/>
      <c r="ES18" s="467"/>
      <c r="ET18" s="467"/>
      <c r="EU18" s="467"/>
      <c r="EV18" s="467"/>
      <c r="EW18" s="467"/>
      <c r="EX18" s="467"/>
      <c r="EY18" s="467"/>
      <c r="EZ18" s="467"/>
      <c r="FA18" s="467"/>
      <c r="FB18" s="467"/>
      <c r="FC18" s="467"/>
      <c r="FD18" s="467"/>
      <c r="FE18" s="467"/>
      <c r="FF18" s="467"/>
      <c r="FG18" s="467"/>
      <c r="FH18" s="467"/>
      <c r="FI18" s="467"/>
      <c r="FJ18" s="467"/>
      <c r="FK18" s="467"/>
      <c r="FL18" s="467"/>
      <c r="FM18" s="467"/>
      <c r="FN18" s="467"/>
      <c r="FO18" s="467"/>
      <c r="FP18" s="467"/>
      <c r="FQ18" s="467"/>
      <c r="FR18" s="467"/>
      <c r="FS18" s="467"/>
      <c r="FT18" s="467"/>
      <c r="FU18" s="467"/>
      <c r="FV18" s="467"/>
      <c r="FW18" s="467"/>
      <c r="FX18" s="467"/>
      <c r="FY18" s="467"/>
      <c r="FZ18" s="467"/>
      <c r="GA18" s="467"/>
      <c r="GB18" s="467"/>
      <c r="GC18" s="467"/>
      <c r="GD18" s="467"/>
      <c r="GE18" s="467"/>
      <c r="GF18" s="467"/>
      <c r="GG18" s="467"/>
      <c r="GH18" s="467"/>
      <c r="GI18" s="467"/>
      <c r="GJ18" s="467"/>
      <c r="GK18" s="467"/>
      <c r="GL18" s="467"/>
      <c r="GM18" s="467"/>
      <c r="GN18" s="467"/>
      <c r="GO18" s="467"/>
      <c r="GP18" s="467"/>
      <c r="GQ18" s="467"/>
      <c r="GR18" s="467"/>
      <c r="GS18" s="467"/>
      <c r="GT18" s="467"/>
      <c r="GU18" s="467"/>
      <c r="GV18" s="467"/>
      <c r="GW18" s="467"/>
      <c r="GX18" s="467"/>
      <c r="GY18" s="467"/>
      <c r="GZ18" s="467"/>
      <c r="HA18" s="467"/>
      <c r="HB18" s="467"/>
      <c r="HC18" s="467"/>
      <c r="HD18" s="467"/>
      <c r="HE18" s="467"/>
      <c r="HF18" s="467"/>
      <c r="HG18" s="467"/>
      <c r="HH18" s="467"/>
      <c r="HI18" s="467"/>
      <c r="HJ18" s="467"/>
      <c r="HK18" s="467"/>
      <c r="HL18" s="467"/>
      <c r="HM18" s="467"/>
      <c r="HN18" s="467"/>
      <c r="HO18" s="467"/>
      <c r="HP18" s="467"/>
      <c r="HQ18" s="467"/>
      <c r="HR18" s="467"/>
      <c r="HS18" s="467"/>
      <c r="HT18" s="467"/>
      <c r="HU18" s="467"/>
      <c r="HV18" s="467"/>
      <c r="HW18" s="467"/>
      <c r="HX18" s="467"/>
      <c r="HY18" s="467"/>
      <c r="HZ18" s="467"/>
      <c r="IA18" s="467"/>
      <c r="IB18" s="467"/>
      <c r="IC18" s="467"/>
      <c r="ID18" s="467"/>
      <c r="IE18" s="467"/>
      <c r="IF18" s="467"/>
      <c r="IG18" s="467"/>
      <c r="IH18" s="467"/>
      <c r="II18" s="467"/>
      <c r="IJ18" s="467"/>
      <c r="IK18" s="467"/>
      <c r="IL18" s="467"/>
      <c r="IM18" s="467"/>
      <c r="IN18" s="467"/>
      <c r="IO18" s="467"/>
      <c r="IP18" s="467"/>
      <c r="IQ18" s="467"/>
      <c r="IR18" s="467"/>
      <c r="IS18" s="467"/>
      <c r="IT18" s="467"/>
      <c r="IU18" s="467"/>
      <c r="IV18" s="467"/>
      <c r="IW18" s="467"/>
      <c r="IX18" s="467"/>
    </row>
    <row r="19" spans="1:258" s="468" customFormat="1" ht="39.75" customHeight="1">
      <c r="A19" s="426" t="s">
        <v>1719</v>
      </c>
      <c r="B19" s="772">
        <v>10</v>
      </c>
      <c r="C19" s="768"/>
      <c r="D19" s="462" t="s">
        <v>1752</v>
      </c>
      <c r="E19" s="463" t="s">
        <v>1753</v>
      </c>
      <c r="F19" s="464" t="s">
        <v>1766</v>
      </c>
      <c r="G19" s="463" t="s">
        <v>123</v>
      </c>
      <c r="H19" s="774" t="s">
        <v>1767</v>
      </c>
      <c r="I19" s="463" t="s">
        <v>1768</v>
      </c>
      <c r="J19" s="444"/>
      <c r="K19" s="465" t="s">
        <v>1757</v>
      </c>
      <c r="L19" s="444" t="s">
        <v>1758</v>
      </c>
      <c r="M19" s="444">
        <v>7</v>
      </c>
      <c r="N19" s="444">
        <v>7</v>
      </c>
      <c r="O19" s="444">
        <v>19.8</v>
      </c>
      <c r="P19" s="444">
        <v>9.9</v>
      </c>
      <c r="Q19" s="448">
        <f t="shared" si="0"/>
        <v>0.64646464646464652</v>
      </c>
      <c r="R19" s="448">
        <f t="shared" si="0"/>
        <v>0.29292929292929293</v>
      </c>
      <c r="S19" s="444">
        <v>32</v>
      </c>
      <c r="T19" s="447"/>
      <c r="U19" s="447"/>
      <c r="V19" s="447"/>
      <c r="W19" s="455">
        <f t="shared" si="1"/>
        <v>-2.9000000000000004</v>
      </c>
      <c r="X19" s="466"/>
      <c r="Y19" s="447"/>
      <c r="Z19" s="447"/>
      <c r="AA19" s="447"/>
      <c r="AB19" s="447"/>
      <c r="AC19" s="447"/>
      <c r="AD19" s="467"/>
      <c r="AE19" s="467"/>
      <c r="AF19" s="467"/>
      <c r="AG19" s="467"/>
      <c r="AH19" s="467"/>
      <c r="AI19" s="467"/>
      <c r="AJ19" s="467"/>
      <c r="AK19" s="467"/>
      <c r="AL19" s="467"/>
      <c r="AM19" s="467"/>
      <c r="AN19" s="467"/>
      <c r="AO19" s="467"/>
      <c r="AP19" s="467"/>
      <c r="AQ19" s="467"/>
      <c r="AR19" s="467"/>
      <c r="AS19" s="467"/>
      <c r="AT19" s="467"/>
      <c r="AU19" s="467"/>
      <c r="AV19" s="467"/>
      <c r="AW19" s="467"/>
      <c r="AX19" s="467"/>
      <c r="AY19" s="467"/>
      <c r="AZ19" s="467"/>
      <c r="BA19" s="467"/>
      <c r="BB19" s="467"/>
      <c r="BC19" s="467"/>
      <c r="BD19" s="467"/>
      <c r="BE19" s="467"/>
      <c r="BF19" s="467"/>
      <c r="BG19" s="467"/>
      <c r="BH19" s="467"/>
      <c r="BI19" s="467"/>
      <c r="BJ19" s="467"/>
      <c r="BK19" s="467"/>
      <c r="BL19" s="467"/>
      <c r="BM19" s="467"/>
      <c r="BN19" s="467"/>
      <c r="BO19" s="467"/>
      <c r="BP19" s="467"/>
      <c r="BQ19" s="467"/>
      <c r="BR19" s="467"/>
      <c r="BS19" s="467"/>
      <c r="BT19" s="467"/>
      <c r="BU19" s="467"/>
      <c r="BV19" s="467"/>
      <c r="BW19" s="467"/>
      <c r="BX19" s="467"/>
      <c r="BY19" s="467"/>
      <c r="BZ19" s="467"/>
      <c r="CA19" s="467"/>
      <c r="CB19" s="467"/>
      <c r="CC19" s="467"/>
      <c r="CD19" s="467"/>
      <c r="CE19" s="467"/>
      <c r="CF19" s="467"/>
      <c r="CG19" s="467"/>
      <c r="CH19" s="467"/>
      <c r="CI19" s="467"/>
      <c r="CJ19" s="467"/>
      <c r="CK19" s="467"/>
      <c r="CL19" s="467"/>
      <c r="CM19" s="467"/>
      <c r="CN19" s="467"/>
      <c r="CO19" s="467"/>
      <c r="CP19" s="467"/>
      <c r="CQ19" s="467"/>
      <c r="CR19" s="467"/>
      <c r="CS19" s="467"/>
      <c r="CT19" s="467"/>
      <c r="CU19" s="467"/>
      <c r="CV19" s="467"/>
      <c r="CW19" s="467"/>
      <c r="CX19" s="467"/>
      <c r="CY19" s="467"/>
      <c r="CZ19" s="467"/>
      <c r="DA19" s="467"/>
      <c r="DB19" s="467"/>
      <c r="DC19" s="467"/>
      <c r="DD19" s="467"/>
      <c r="DE19" s="467"/>
      <c r="DF19" s="467"/>
      <c r="DG19" s="467"/>
      <c r="DH19" s="467"/>
      <c r="DI19" s="467"/>
      <c r="DJ19" s="467"/>
      <c r="DK19" s="467"/>
      <c r="DL19" s="467"/>
      <c r="DM19" s="467"/>
      <c r="DN19" s="467"/>
      <c r="DO19" s="467"/>
      <c r="DP19" s="467"/>
      <c r="DQ19" s="467"/>
      <c r="DR19" s="467"/>
      <c r="DS19" s="467"/>
      <c r="DT19" s="467"/>
      <c r="DU19" s="467"/>
      <c r="DV19" s="467"/>
      <c r="DW19" s="467"/>
      <c r="DX19" s="467"/>
      <c r="DY19" s="467"/>
      <c r="DZ19" s="467"/>
      <c r="EA19" s="467"/>
      <c r="EB19" s="467"/>
      <c r="EC19" s="467"/>
      <c r="ED19" s="467"/>
      <c r="EE19" s="467"/>
      <c r="EF19" s="467"/>
      <c r="EG19" s="467"/>
      <c r="EH19" s="467"/>
      <c r="EI19" s="467"/>
      <c r="EJ19" s="467"/>
      <c r="EK19" s="467"/>
      <c r="EL19" s="467"/>
      <c r="EM19" s="467"/>
      <c r="EN19" s="467"/>
      <c r="EO19" s="467"/>
      <c r="EP19" s="467"/>
      <c r="EQ19" s="467"/>
      <c r="ER19" s="467"/>
      <c r="ES19" s="467"/>
      <c r="ET19" s="467"/>
      <c r="EU19" s="467"/>
      <c r="EV19" s="467"/>
      <c r="EW19" s="467"/>
      <c r="EX19" s="467"/>
      <c r="EY19" s="467"/>
      <c r="EZ19" s="467"/>
      <c r="FA19" s="467"/>
      <c r="FB19" s="467"/>
      <c r="FC19" s="467"/>
      <c r="FD19" s="467"/>
      <c r="FE19" s="467"/>
      <c r="FF19" s="467"/>
      <c r="FG19" s="467"/>
      <c r="FH19" s="467"/>
      <c r="FI19" s="467"/>
      <c r="FJ19" s="467"/>
      <c r="FK19" s="467"/>
      <c r="FL19" s="467"/>
      <c r="FM19" s="467"/>
      <c r="FN19" s="467"/>
      <c r="FO19" s="467"/>
      <c r="FP19" s="467"/>
      <c r="FQ19" s="467"/>
      <c r="FR19" s="467"/>
      <c r="FS19" s="467"/>
      <c r="FT19" s="467"/>
      <c r="FU19" s="467"/>
      <c r="FV19" s="467"/>
      <c r="FW19" s="467"/>
      <c r="FX19" s="467"/>
      <c r="FY19" s="467"/>
      <c r="FZ19" s="467"/>
      <c r="GA19" s="467"/>
      <c r="GB19" s="467"/>
      <c r="GC19" s="467"/>
      <c r="GD19" s="467"/>
      <c r="GE19" s="467"/>
      <c r="GF19" s="467"/>
      <c r="GG19" s="467"/>
      <c r="GH19" s="467"/>
      <c r="GI19" s="467"/>
      <c r="GJ19" s="467"/>
      <c r="GK19" s="467"/>
      <c r="GL19" s="467"/>
      <c r="GM19" s="467"/>
      <c r="GN19" s="467"/>
      <c r="GO19" s="467"/>
      <c r="GP19" s="467"/>
      <c r="GQ19" s="467"/>
      <c r="GR19" s="467"/>
      <c r="GS19" s="467"/>
      <c r="GT19" s="467"/>
      <c r="GU19" s="467"/>
      <c r="GV19" s="467"/>
      <c r="GW19" s="467"/>
      <c r="GX19" s="467"/>
      <c r="GY19" s="467"/>
      <c r="GZ19" s="467"/>
      <c r="HA19" s="467"/>
      <c r="HB19" s="467"/>
      <c r="HC19" s="467"/>
      <c r="HD19" s="467"/>
      <c r="HE19" s="467"/>
      <c r="HF19" s="467"/>
      <c r="HG19" s="467"/>
      <c r="HH19" s="467"/>
      <c r="HI19" s="467"/>
      <c r="HJ19" s="467"/>
      <c r="HK19" s="467"/>
      <c r="HL19" s="467"/>
      <c r="HM19" s="467"/>
      <c r="HN19" s="467"/>
      <c r="HO19" s="467"/>
      <c r="HP19" s="467"/>
      <c r="HQ19" s="467"/>
      <c r="HR19" s="467"/>
      <c r="HS19" s="467"/>
      <c r="HT19" s="467"/>
      <c r="HU19" s="467"/>
      <c r="HV19" s="467"/>
      <c r="HW19" s="467"/>
      <c r="HX19" s="467"/>
      <c r="HY19" s="467"/>
      <c r="HZ19" s="467"/>
      <c r="IA19" s="467"/>
      <c r="IB19" s="467"/>
      <c r="IC19" s="467"/>
      <c r="ID19" s="467"/>
      <c r="IE19" s="467"/>
      <c r="IF19" s="467"/>
      <c r="IG19" s="467"/>
      <c r="IH19" s="467"/>
      <c r="II19" s="467"/>
      <c r="IJ19" s="467"/>
      <c r="IK19" s="467"/>
      <c r="IL19" s="467"/>
      <c r="IM19" s="467"/>
      <c r="IN19" s="467"/>
      <c r="IO19" s="467"/>
      <c r="IP19" s="467"/>
      <c r="IQ19" s="467"/>
      <c r="IR19" s="467"/>
      <c r="IS19" s="467"/>
      <c r="IT19" s="467"/>
      <c r="IU19" s="467"/>
      <c r="IV19" s="467"/>
      <c r="IW19" s="467"/>
      <c r="IX19" s="467"/>
    </row>
    <row r="20" spans="1:258" s="468" customFormat="1" ht="39.75" customHeight="1">
      <c r="A20" s="426" t="s">
        <v>1719</v>
      </c>
      <c r="B20" s="773"/>
      <c r="C20" s="768"/>
      <c r="D20" s="462" t="s">
        <v>1752</v>
      </c>
      <c r="E20" s="463" t="s">
        <v>1753</v>
      </c>
      <c r="F20" s="464" t="s">
        <v>1769</v>
      </c>
      <c r="G20" s="463" t="s">
        <v>123</v>
      </c>
      <c r="H20" s="775"/>
      <c r="I20" s="463" t="s">
        <v>1767</v>
      </c>
      <c r="J20" s="444"/>
      <c r="K20" s="465" t="s">
        <v>1757</v>
      </c>
      <c r="L20" s="444" t="s">
        <v>1758</v>
      </c>
      <c r="M20" s="444">
        <v>7</v>
      </c>
      <c r="N20" s="444">
        <v>7</v>
      </c>
      <c r="O20" s="444">
        <v>19.8</v>
      </c>
      <c r="P20" s="444">
        <v>9.9</v>
      </c>
      <c r="Q20" s="448">
        <f t="shared" si="0"/>
        <v>0.64646464646464652</v>
      </c>
      <c r="R20" s="448">
        <f t="shared" si="0"/>
        <v>0.29292929292929293</v>
      </c>
      <c r="S20" s="444">
        <v>32</v>
      </c>
      <c r="T20" s="447"/>
      <c r="U20" s="447"/>
      <c r="V20" s="447"/>
      <c r="W20" s="455">
        <f t="shared" si="1"/>
        <v>-2.9000000000000004</v>
      </c>
      <c r="X20" s="466"/>
      <c r="Y20" s="447"/>
      <c r="Z20" s="447"/>
      <c r="AA20" s="447"/>
      <c r="AB20" s="447"/>
      <c r="AC20" s="447"/>
      <c r="AD20" s="467"/>
      <c r="AE20" s="467"/>
      <c r="AF20" s="467"/>
      <c r="AG20" s="467"/>
      <c r="AH20" s="467"/>
      <c r="AI20" s="467"/>
      <c r="AJ20" s="467"/>
      <c r="AK20" s="467"/>
      <c r="AL20" s="467"/>
      <c r="AM20" s="467"/>
      <c r="AN20" s="467"/>
      <c r="AO20" s="467"/>
      <c r="AP20" s="467"/>
      <c r="AQ20" s="467"/>
      <c r="AR20" s="467"/>
      <c r="AS20" s="467"/>
      <c r="AT20" s="467"/>
      <c r="AU20" s="467"/>
      <c r="AV20" s="467"/>
      <c r="AW20" s="467"/>
      <c r="AX20" s="467"/>
      <c r="AY20" s="467"/>
      <c r="AZ20" s="467"/>
      <c r="BA20" s="467"/>
      <c r="BB20" s="467"/>
      <c r="BC20" s="467"/>
      <c r="BD20" s="467"/>
      <c r="BE20" s="467"/>
      <c r="BF20" s="467"/>
      <c r="BG20" s="467"/>
      <c r="BH20" s="467"/>
      <c r="BI20" s="467"/>
      <c r="BJ20" s="467"/>
      <c r="BK20" s="467"/>
      <c r="BL20" s="467"/>
      <c r="BM20" s="467"/>
      <c r="BN20" s="467"/>
      <c r="BO20" s="467"/>
      <c r="BP20" s="467"/>
      <c r="BQ20" s="467"/>
      <c r="BR20" s="467"/>
      <c r="BS20" s="467"/>
      <c r="BT20" s="467"/>
      <c r="BU20" s="467"/>
      <c r="BV20" s="467"/>
      <c r="BW20" s="467"/>
      <c r="BX20" s="467"/>
      <c r="BY20" s="467"/>
      <c r="BZ20" s="467"/>
      <c r="CA20" s="467"/>
      <c r="CB20" s="467"/>
      <c r="CC20" s="467"/>
      <c r="CD20" s="467"/>
      <c r="CE20" s="467"/>
      <c r="CF20" s="467"/>
      <c r="CG20" s="467"/>
      <c r="CH20" s="467"/>
      <c r="CI20" s="467"/>
      <c r="CJ20" s="467"/>
      <c r="CK20" s="467"/>
      <c r="CL20" s="467"/>
      <c r="CM20" s="467"/>
      <c r="CN20" s="467"/>
      <c r="CO20" s="467"/>
      <c r="CP20" s="467"/>
      <c r="CQ20" s="467"/>
      <c r="CR20" s="467"/>
      <c r="CS20" s="467"/>
      <c r="CT20" s="467"/>
      <c r="CU20" s="467"/>
      <c r="CV20" s="467"/>
      <c r="CW20" s="467"/>
      <c r="CX20" s="467"/>
      <c r="CY20" s="467"/>
      <c r="CZ20" s="467"/>
      <c r="DA20" s="467"/>
      <c r="DB20" s="467"/>
      <c r="DC20" s="467"/>
      <c r="DD20" s="467"/>
      <c r="DE20" s="467"/>
      <c r="DF20" s="467"/>
      <c r="DG20" s="467"/>
      <c r="DH20" s="467"/>
      <c r="DI20" s="467"/>
      <c r="DJ20" s="467"/>
      <c r="DK20" s="467"/>
      <c r="DL20" s="467"/>
      <c r="DM20" s="467"/>
      <c r="DN20" s="467"/>
      <c r="DO20" s="467"/>
      <c r="DP20" s="467"/>
      <c r="DQ20" s="467"/>
      <c r="DR20" s="467"/>
      <c r="DS20" s="467"/>
      <c r="DT20" s="467"/>
      <c r="DU20" s="467"/>
      <c r="DV20" s="467"/>
      <c r="DW20" s="467"/>
      <c r="DX20" s="467"/>
      <c r="DY20" s="467"/>
      <c r="DZ20" s="467"/>
      <c r="EA20" s="467"/>
      <c r="EB20" s="467"/>
      <c r="EC20" s="467"/>
      <c r="ED20" s="467"/>
      <c r="EE20" s="467"/>
      <c r="EF20" s="467"/>
      <c r="EG20" s="467"/>
      <c r="EH20" s="467"/>
      <c r="EI20" s="467"/>
      <c r="EJ20" s="467"/>
      <c r="EK20" s="467"/>
      <c r="EL20" s="467"/>
      <c r="EM20" s="467"/>
      <c r="EN20" s="467"/>
      <c r="EO20" s="467"/>
      <c r="EP20" s="467"/>
      <c r="EQ20" s="467"/>
      <c r="ER20" s="467"/>
      <c r="ES20" s="467"/>
      <c r="ET20" s="467"/>
      <c r="EU20" s="467"/>
      <c r="EV20" s="467"/>
      <c r="EW20" s="467"/>
      <c r="EX20" s="467"/>
      <c r="EY20" s="467"/>
      <c r="EZ20" s="467"/>
      <c r="FA20" s="467"/>
      <c r="FB20" s="467"/>
      <c r="FC20" s="467"/>
      <c r="FD20" s="467"/>
      <c r="FE20" s="467"/>
      <c r="FF20" s="467"/>
      <c r="FG20" s="467"/>
      <c r="FH20" s="467"/>
      <c r="FI20" s="467"/>
      <c r="FJ20" s="467"/>
      <c r="FK20" s="467"/>
      <c r="FL20" s="467"/>
      <c r="FM20" s="467"/>
      <c r="FN20" s="467"/>
      <c r="FO20" s="467"/>
      <c r="FP20" s="467"/>
      <c r="FQ20" s="467"/>
      <c r="FR20" s="467"/>
      <c r="FS20" s="467"/>
      <c r="FT20" s="467"/>
      <c r="FU20" s="467"/>
      <c r="FV20" s="467"/>
      <c r="FW20" s="467"/>
      <c r="FX20" s="467"/>
      <c r="FY20" s="467"/>
      <c r="FZ20" s="467"/>
      <c r="GA20" s="467"/>
      <c r="GB20" s="467"/>
      <c r="GC20" s="467"/>
      <c r="GD20" s="467"/>
      <c r="GE20" s="467"/>
      <c r="GF20" s="467"/>
      <c r="GG20" s="467"/>
      <c r="GH20" s="467"/>
      <c r="GI20" s="467"/>
      <c r="GJ20" s="467"/>
      <c r="GK20" s="467"/>
      <c r="GL20" s="467"/>
      <c r="GM20" s="467"/>
      <c r="GN20" s="467"/>
      <c r="GO20" s="467"/>
      <c r="GP20" s="467"/>
      <c r="GQ20" s="467"/>
      <c r="GR20" s="467"/>
      <c r="GS20" s="467"/>
      <c r="GT20" s="467"/>
      <c r="GU20" s="467"/>
      <c r="GV20" s="467"/>
      <c r="GW20" s="467"/>
      <c r="GX20" s="467"/>
      <c r="GY20" s="467"/>
      <c r="GZ20" s="467"/>
      <c r="HA20" s="467"/>
      <c r="HB20" s="467"/>
      <c r="HC20" s="467"/>
      <c r="HD20" s="467"/>
      <c r="HE20" s="467"/>
      <c r="HF20" s="467"/>
      <c r="HG20" s="467"/>
      <c r="HH20" s="467"/>
      <c r="HI20" s="467"/>
      <c r="HJ20" s="467"/>
      <c r="HK20" s="467"/>
      <c r="HL20" s="467"/>
      <c r="HM20" s="467"/>
      <c r="HN20" s="467"/>
      <c r="HO20" s="467"/>
      <c r="HP20" s="467"/>
      <c r="HQ20" s="467"/>
      <c r="HR20" s="467"/>
      <c r="HS20" s="467"/>
      <c r="HT20" s="467"/>
      <c r="HU20" s="467"/>
      <c r="HV20" s="467"/>
      <c r="HW20" s="467"/>
      <c r="HX20" s="467"/>
      <c r="HY20" s="467"/>
      <c r="HZ20" s="467"/>
      <c r="IA20" s="467"/>
      <c r="IB20" s="467"/>
      <c r="IC20" s="467"/>
      <c r="ID20" s="467"/>
      <c r="IE20" s="467"/>
      <c r="IF20" s="467"/>
      <c r="IG20" s="467"/>
      <c r="IH20" s="467"/>
      <c r="II20" s="467"/>
      <c r="IJ20" s="467"/>
      <c r="IK20" s="467"/>
      <c r="IL20" s="467"/>
      <c r="IM20" s="467"/>
      <c r="IN20" s="467"/>
      <c r="IO20" s="467"/>
      <c r="IP20" s="467"/>
      <c r="IQ20" s="467"/>
      <c r="IR20" s="467"/>
      <c r="IS20" s="467"/>
      <c r="IT20" s="467"/>
      <c r="IU20" s="467"/>
      <c r="IV20" s="467"/>
      <c r="IW20" s="467"/>
      <c r="IX20" s="467"/>
    </row>
    <row r="21" spans="1:258" s="468" customFormat="1" ht="39.75" customHeight="1">
      <c r="A21" s="426" t="s">
        <v>1719</v>
      </c>
      <c r="B21" s="773"/>
      <c r="C21" s="768"/>
      <c r="D21" s="462" t="s">
        <v>1752</v>
      </c>
      <c r="E21" s="463" t="s">
        <v>1753</v>
      </c>
      <c r="F21" s="464" t="s">
        <v>1770</v>
      </c>
      <c r="G21" s="463" t="s">
        <v>123</v>
      </c>
      <c r="H21" s="775"/>
      <c r="I21" s="463" t="s">
        <v>1771</v>
      </c>
      <c r="J21" s="444"/>
      <c r="K21" s="465" t="s">
        <v>1757</v>
      </c>
      <c r="L21" s="444" t="s">
        <v>1758</v>
      </c>
      <c r="M21" s="444">
        <v>7</v>
      </c>
      <c r="N21" s="444">
        <v>7</v>
      </c>
      <c r="O21" s="444">
        <v>19.8</v>
      </c>
      <c r="P21" s="444">
        <v>9.9</v>
      </c>
      <c r="Q21" s="448">
        <f t="shared" si="0"/>
        <v>0.64646464646464652</v>
      </c>
      <c r="R21" s="448">
        <f t="shared" si="0"/>
        <v>0.29292929292929293</v>
      </c>
      <c r="S21" s="444">
        <v>32</v>
      </c>
      <c r="T21" s="447"/>
      <c r="U21" s="447"/>
      <c r="V21" s="447"/>
      <c r="W21" s="455">
        <f t="shared" si="1"/>
        <v>-2.9000000000000004</v>
      </c>
      <c r="X21" s="466"/>
      <c r="Y21" s="447"/>
      <c r="Z21" s="447"/>
      <c r="AA21" s="447"/>
      <c r="AB21" s="447"/>
      <c r="AC21" s="447"/>
      <c r="AD21" s="467"/>
      <c r="AE21" s="467"/>
      <c r="AF21" s="467"/>
      <c r="AG21" s="467"/>
      <c r="AH21" s="467"/>
      <c r="AI21" s="467"/>
      <c r="AJ21" s="467"/>
      <c r="AK21" s="467"/>
      <c r="AL21" s="467"/>
      <c r="AM21" s="467"/>
      <c r="AN21" s="467"/>
      <c r="AO21" s="467"/>
      <c r="AP21" s="467"/>
      <c r="AQ21" s="467"/>
      <c r="AR21" s="467"/>
      <c r="AS21" s="467"/>
      <c r="AT21" s="467"/>
      <c r="AU21" s="467"/>
      <c r="AV21" s="467"/>
      <c r="AW21" s="467"/>
      <c r="AX21" s="467"/>
      <c r="AY21" s="467"/>
      <c r="AZ21" s="467"/>
      <c r="BA21" s="467"/>
      <c r="BB21" s="467"/>
      <c r="BC21" s="467"/>
      <c r="BD21" s="467"/>
      <c r="BE21" s="467"/>
      <c r="BF21" s="467"/>
      <c r="BG21" s="467"/>
      <c r="BH21" s="467"/>
      <c r="BI21" s="467"/>
      <c r="BJ21" s="467"/>
      <c r="BK21" s="467"/>
      <c r="BL21" s="467"/>
      <c r="BM21" s="467"/>
      <c r="BN21" s="467"/>
      <c r="BO21" s="467"/>
      <c r="BP21" s="467"/>
      <c r="BQ21" s="467"/>
      <c r="BR21" s="467"/>
      <c r="BS21" s="467"/>
      <c r="BT21" s="467"/>
      <c r="BU21" s="467"/>
      <c r="BV21" s="467"/>
      <c r="BW21" s="467"/>
      <c r="BX21" s="467"/>
      <c r="BY21" s="467"/>
      <c r="BZ21" s="467"/>
      <c r="CA21" s="467"/>
      <c r="CB21" s="467"/>
      <c r="CC21" s="467"/>
      <c r="CD21" s="467"/>
      <c r="CE21" s="467"/>
      <c r="CF21" s="467"/>
      <c r="CG21" s="467"/>
      <c r="CH21" s="467"/>
      <c r="CI21" s="467"/>
      <c r="CJ21" s="467"/>
      <c r="CK21" s="467"/>
      <c r="CL21" s="467"/>
      <c r="CM21" s="467"/>
      <c r="CN21" s="467"/>
      <c r="CO21" s="467"/>
      <c r="CP21" s="467"/>
      <c r="CQ21" s="467"/>
      <c r="CR21" s="467"/>
      <c r="CS21" s="467"/>
      <c r="CT21" s="467"/>
      <c r="CU21" s="467"/>
      <c r="CV21" s="467"/>
      <c r="CW21" s="467"/>
      <c r="CX21" s="467"/>
      <c r="CY21" s="467"/>
      <c r="CZ21" s="467"/>
      <c r="DA21" s="467"/>
      <c r="DB21" s="467"/>
      <c r="DC21" s="467"/>
      <c r="DD21" s="467"/>
      <c r="DE21" s="467"/>
      <c r="DF21" s="467"/>
      <c r="DG21" s="467"/>
      <c r="DH21" s="467"/>
      <c r="DI21" s="467"/>
      <c r="DJ21" s="467"/>
      <c r="DK21" s="467"/>
      <c r="DL21" s="467"/>
      <c r="DM21" s="467"/>
      <c r="DN21" s="467"/>
      <c r="DO21" s="467"/>
      <c r="DP21" s="467"/>
      <c r="DQ21" s="467"/>
      <c r="DR21" s="467"/>
      <c r="DS21" s="467"/>
      <c r="DT21" s="467"/>
      <c r="DU21" s="467"/>
      <c r="DV21" s="467"/>
      <c r="DW21" s="467"/>
      <c r="DX21" s="467"/>
      <c r="DY21" s="467"/>
      <c r="DZ21" s="467"/>
      <c r="EA21" s="467"/>
      <c r="EB21" s="467"/>
      <c r="EC21" s="467"/>
      <c r="ED21" s="467"/>
      <c r="EE21" s="467"/>
      <c r="EF21" s="467"/>
      <c r="EG21" s="467"/>
      <c r="EH21" s="467"/>
      <c r="EI21" s="467"/>
      <c r="EJ21" s="467"/>
      <c r="EK21" s="467"/>
      <c r="EL21" s="467"/>
      <c r="EM21" s="467"/>
      <c r="EN21" s="467"/>
      <c r="EO21" s="467"/>
      <c r="EP21" s="467"/>
      <c r="EQ21" s="467"/>
      <c r="ER21" s="467"/>
      <c r="ES21" s="467"/>
      <c r="ET21" s="467"/>
      <c r="EU21" s="467"/>
      <c r="EV21" s="467"/>
      <c r="EW21" s="467"/>
      <c r="EX21" s="467"/>
      <c r="EY21" s="467"/>
      <c r="EZ21" s="467"/>
      <c r="FA21" s="467"/>
      <c r="FB21" s="467"/>
      <c r="FC21" s="467"/>
      <c r="FD21" s="467"/>
      <c r="FE21" s="467"/>
      <c r="FF21" s="467"/>
      <c r="FG21" s="467"/>
      <c r="FH21" s="467"/>
      <c r="FI21" s="467"/>
      <c r="FJ21" s="467"/>
      <c r="FK21" s="467"/>
      <c r="FL21" s="467"/>
      <c r="FM21" s="467"/>
      <c r="FN21" s="467"/>
      <c r="FO21" s="467"/>
      <c r="FP21" s="467"/>
      <c r="FQ21" s="467"/>
      <c r="FR21" s="467"/>
      <c r="FS21" s="467"/>
      <c r="FT21" s="467"/>
      <c r="FU21" s="467"/>
      <c r="FV21" s="467"/>
      <c r="FW21" s="467"/>
      <c r="FX21" s="467"/>
      <c r="FY21" s="467"/>
      <c r="FZ21" s="467"/>
      <c r="GA21" s="467"/>
      <c r="GB21" s="467"/>
      <c r="GC21" s="467"/>
      <c r="GD21" s="467"/>
      <c r="GE21" s="467"/>
      <c r="GF21" s="467"/>
      <c r="GG21" s="467"/>
      <c r="GH21" s="467"/>
      <c r="GI21" s="467"/>
      <c r="GJ21" s="467"/>
      <c r="GK21" s="467"/>
      <c r="GL21" s="467"/>
      <c r="GM21" s="467"/>
      <c r="GN21" s="467"/>
      <c r="GO21" s="467"/>
      <c r="GP21" s="467"/>
      <c r="GQ21" s="467"/>
      <c r="GR21" s="467"/>
      <c r="GS21" s="467"/>
      <c r="GT21" s="467"/>
      <c r="GU21" s="467"/>
      <c r="GV21" s="467"/>
      <c r="GW21" s="467"/>
      <c r="GX21" s="467"/>
      <c r="GY21" s="467"/>
      <c r="GZ21" s="467"/>
      <c r="HA21" s="467"/>
      <c r="HB21" s="467"/>
      <c r="HC21" s="467"/>
      <c r="HD21" s="467"/>
      <c r="HE21" s="467"/>
      <c r="HF21" s="467"/>
      <c r="HG21" s="467"/>
      <c r="HH21" s="467"/>
      <c r="HI21" s="467"/>
      <c r="HJ21" s="467"/>
      <c r="HK21" s="467"/>
      <c r="HL21" s="467"/>
      <c r="HM21" s="467"/>
      <c r="HN21" s="467"/>
      <c r="HO21" s="467"/>
      <c r="HP21" s="467"/>
      <c r="HQ21" s="467"/>
      <c r="HR21" s="467"/>
      <c r="HS21" s="467"/>
      <c r="HT21" s="467"/>
      <c r="HU21" s="467"/>
      <c r="HV21" s="467"/>
      <c r="HW21" s="467"/>
      <c r="HX21" s="467"/>
      <c r="HY21" s="467"/>
      <c r="HZ21" s="467"/>
      <c r="IA21" s="467"/>
      <c r="IB21" s="467"/>
      <c r="IC21" s="467"/>
      <c r="ID21" s="467"/>
      <c r="IE21" s="467"/>
      <c r="IF21" s="467"/>
      <c r="IG21" s="467"/>
      <c r="IH21" s="467"/>
      <c r="II21" s="467"/>
      <c r="IJ21" s="467"/>
      <c r="IK21" s="467"/>
      <c r="IL21" s="467"/>
      <c r="IM21" s="467"/>
      <c r="IN21" s="467"/>
      <c r="IO21" s="467"/>
      <c r="IP21" s="467"/>
      <c r="IQ21" s="467"/>
      <c r="IR21" s="467"/>
      <c r="IS21" s="467"/>
      <c r="IT21" s="467"/>
      <c r="IU21" s="467"/>
      <c r="IV21" s="467"/>
      <c r="IW21" s="467"/>
      <c r="IX21" s="467"/>
    </row>
    <row r="22" spans="1:258" s="468" customFormat="1" ht="39.75" customHeight="1">
      <c r="A22" s="426" t="s">
        <v>1719</v>
      </c>
      <c r="B22" s="773"/>
      <c r="C22" s="768"/>
      <c r="D22" s="462" t="s">
        <v>1752</v>
      </c>
      <c r="E22" s="463" t="s">
        <v>1753</v>
      </c>
      <c r="F22" s="464" t="s">
        <v>1772</v>
      </c>
      <c r="G22" s="463" t="s">
        <v>123</v>
      </c>
      <c r="H22" s="775"/>
      <c r="I22" s="463" t="s">
        <v>1773</v>
      </c>
      <c r="J22" s="444"/>
      <c r="K22" s="465" t="s">
        <v>1757</v>
      </c>
      <c r="L22" s="444" t="s">
        <v>1758</v>
      </c>
      <c r="M22" s="444">
        <v>7</v>
      </c>
      <c r="N22" s="444">
        <v>7</v>
      </c>
      <c r="O22" s="444">
        <v>19.8</v>
      </c>
      <c r="P22" s="444">
        <v>9.9</v>
      </c>
      <c r="Q22" s="448">
        <f t="shared" si="0"/>
        <v>0.64646464646464652</v>
      </c>
      <c r="R22" s="448">
        <f t="shared" si="0"/>
        <v>0.29292929292929293</v>
      </c>
      <c r="S22" s="444">
        <v>32</v>
      </c>
      <c r="T22" s="447"/>
      <c r="U22" s="447"/>
      <c r="V22" s="447"/>
      <c r="W22" s="455">
        <f t="shared" si="1"/>
        <v>-2.9000000000000004</v>
      </c>
      <c r="X22" s="466"/>
      <c r="Y22" s="447"/>
      <c r="Z22" s="447"/>
      <c r="AA22" s="447"/>
      <c r="AB22" s="447"/>
      <c r="AC22" s="447"/>
      <c r="AD22" s="467"/>
      <c r="AE22" s="467"/>
      <c r="AF22" s="467"/>
      <c r="AG22" s="467"/>
      <c r="AH22" s="467"/>
      <c r="AI22" s="467"/>
      <c r="AJ22" s="467"/>
      <c r="AK22" s="467"/>
      <c r="AL22" s="467"/>
      <c r="AM22" s="467"/>
      <c r="AN22" s="467"/>
      <c r="AO22" s="467"/>
      <c r="AP22" s="467"/>
      <c r="AQ22" s="467"/>
      <c r="AR22" s="467"/>
      <c r="AS22" s="467"/>
      <c r="AT22" s="467"/>
      <c r="AU22" s="467"/>
      <c r="AV22" s="467"/>
      <c r="AW22" s="467"/>
      <c r="AX22" s="467"/>
      <c r="AY22" s="467"/>
      <c r="AZ22" s="467"/>
      <c r="BA22" s="467"/>
      <c r="BB22" s="467"/>
      <c r="BC22" s="467"/>
      <c r="BD22" s="467"/>
      <c r="BE22" s="467"/>
      <c r="BF22" s="467"/>
      <c r="BG22" s="467"/>
      <c r="BH22" s="467"/>
      <c r="BI22" s="467"/>
      <c r="BJ22" s="467"/>
      <c r="BK22" s="467"/>
      <c r="BL22" s="467"/>
      <c r="BM22" s="467"/>
      <c r="BN22" s="467"/>
      <c r="BO22" s="467"/>
      <c r="BP22" s="467"/>
      <c r="BQ22" s="467"/>
      <c r="BR22" s="467"/>
      <c r="BS22" s="467"/>
      <c r="BT22" s="467"/>
      <c r="BU22" s="467"/>
      <c r="BV22" s="467"/>
      <c r="BW22" s="467"/>
      <c r="BX22" s="467"/>
      <c r="BY22" s="467"/>
      <c r="BZ22" s="467"/>
      <c r="CA22" s="467"/>
      <c r="CB22" s="467"/>
      <c r="CC22" s="467"/>
      <c r="CD22" s="467"/>
      <c r="CE22" s="467"/>
      <c r="CF22" s="467"/>
      <c r="CG22" s="467"/>
      <c r="CH22" s="467"/>
      <c r="CI22" s="467"/>
      <c r="CJ22" s="467"/>
      <c r="CK22" s="467"/>
      <c r="CL22" s="467"/>
      <c r="CM22" s="467"/>
      <c r="CN22" s="467"/>
      <c r="CO22" s="467"/>
      <c r="CP22" s="467"/>
      <c r="CQ22" s="467"/>
      <c r="CR22" s="467"/>
      <c r="CS22" s="467"/>
      <c r="CT22" s="467"/>
      <c r="CU22" s="467"/>
      <c r="CV22" s="467"/>
      <c r="CW22" s="467"/>
      <c r="CX22" s="467"/>
      <c r="CY22" s="467"/>
      <c r="CZ22" s="467"/>
      <c r="DA22" s="467"/>
      <c r="DB22" s="467"/>
      <c r="DC22" s="467"/>
      <c r="DD22" s="467"/>
      <c r="DE22" s="467"/>
      <c r="DF22" s="467"/>
      <c r="DG22" s="467"/>
      <c r="DH22" s="467"/>
      <c r="DI22" s="467"/>
      <c r="DJ22" s="467"/>
      <c r="DK22" s="467"/>
      <c r="DL22" s="467"/>
      <c r="DM22" s="467"/>
      <c r="DN22" s="467"/>
      <c r="DO22" s="467"/>
      <c r="DP22" s="467"/>
      <c r="DQ22" s="467"/>
      <c r="DR22" s="467"/>
      <c r="DS22" s="467"/>
      <c r="DT22" s="467"/>
      <c r="DU22" s="467"/>
      <c r="DV22" s="467"/>
      <c r="DW22" s="467"/>
      <c r="DX22" s="467"/>
      <c r="DY22" s="467"/>
      <c r="DZ22" s="467"/>
      <c r="EA22" s="467"/>
      <c r="EB22" s="467"/>
      <c r="EC22" s="467"/>
      <c r="ED22" s="467"/>
      <c r="EE22" s="467"/>
      <c r="EF22" s="467"/>
      <c r="EG22" s="467"/>
      <c r="EH22" s="467"/>
      <c r="EI22" s="467"/>
      <c r="EJ22" s="467"/>
      <c r="EK22" s="467"/>
      <c r="EL22" s="467"/>
      <c r="EM22" s="467"/>
      <c r="EN22" s="467"/>
      <c r="EO22" s="467"/>
      <c r="EP22" s="467"/>
      <c r="EQ22" s="467"/>
      <c r="ER22" s="467"/>
      <c r="ES22" s="467"/>
      <c r="ET22" s="467"/>
      <c r="EU22" s="467"/>
      <c r="EV22" s="467"/>
      <c r="EW22" s="467"/>
      <c r="EX22" s="467"/>
      <c r="EY22" s="467"/>
      <c r="EZ22" s="467"/>
      <c r="FA22" s="467"/>
      <c r="FB22" s="467"/>
      <c r="FC22" s="467"/>
      <c r="FD22" s="467"/>
      <c r="FE22" s="467"/>
      <c r="FF22" s="467"/>
      <c r="FG22" s="467"/>
      <c r="FH22" s="467"/>
      <c r="FI22" s="467"/>
      <c r="FJ22" s="467"/>
      <c r="FK22" s="467"/>
      <c r="FL22" s="467"/>
      <c r="FM22" s="467"/>
      <c r="FN22" s="467"/>
      <c r="FO22" s="467"/>
      <c r="FP22" s="467"/>
      <c r="FQ22" s="467"/>
      <c r="FR22" s="467"/>
      <c r="FS22" s="467"/>
      <c r="FT22" s="467"/>
      <c r="FU22" s="467"/>
      <c r="FV22" s="467"/>
      <c r="FW22" s="467"/>
      <c r="FX22" s="467"/>
      <c r="FY22" s="467"/>
      <c r="FZ22" s="467"/>
      <c r="GA22" s="467"/>
      <c r="GB22" s="467"/>
      <c r="GC22" s="467"/>
      <c r="GD22" s="467"/>
      <c r="GE22" s="467"/>
      <c r="GF22" s="467"/>
      <c r="GG22" s="467"/>
      <c r="GH22" s="467"/>
      <c r="GI22" s="467"/>
      <c r="GJ22" s="467"/>
      <c r="GK22" s="467"/>
      <c r="GL22" s="467"/>
      <c r="GM22" s="467"/>
      <c r="GN22" s="467"/>
      <c r="GO22" s="467"/>
      <c r="GP22" s="467"/>
      <c r="GQ22" s="467"/>
      <c r="GR22" s="467"/>
      <c r="GS22" s="467"/>
      <c r="GT22" s="467"/>
      <c r="GU22" s="467"/>
      <c r="GV22" s="467"/>
      <c r="GW22" s="467"/>
      <c r="GX22" s="467"/>
      <c r="GY22" s="467"/>
      <c r="GZ22" s="467"/>
      <c r="HA22" s="467"/>
      <c r="HB22" s="467"/>
      <c r="HC22" s="467"/>
      <c r="HD22" s="467"/>
      <c r="HE22" s="467"/>
      <c r="HF22" s="467"/>
      <c r="HG22" s="467"/>
      <c r="HH22" s="467"/>
      <c r="HI22" s="467"/>
      <c r="HJ22" s="467"/>
      <c r="HK22" s="467"/>
      <c r="HL22" s="467"/>
      <c r="HM22" s="467"/>
      <c r="HN22" s="467"/>
      <c r="HO22" s="467"/>
      <c r="HP22" s="467"/>
      <c r="HQ22" s="467"/>
      <c r="HR22" s="467"/>
      <c r="HS22" s="467"/>
      <c r="HT22" s="467"/>
      <c r="HU22" s="467"/>
      <c r="HV22" s="467"/>
      <c r="HW22" s="467"/>
      <c r="HX22" s="467"/>
      <c r="HY22" s="467"/>
      <c r="HZ22" s="467"/>
      <c r="IA22" s="467"/>
      <c r="IB22" s="467"/>
      <c r="IC22" s="467"/>
      <c r="ID22" s="467"/>
      <c r="IE22" s="467"/>
      <c r="IF22" s="467"/>
      <c r="IG22" s="467"/>
      <c r="IH22" s="467"/>
      <c r="II22" s="467"/>
      <c r="IJ22" s="467"/>
      <c r="IK22" s="467"/>
      <c r="IL22" s="467"/>
      <c r="IM22" s="467"/>
      <c r="IN22" s="467"/>
      <c r="IO22" s="467"/>
      <c r="IP22" s="467"/>
      <c r="IQ22" s="467"/>
      <c r="IR22" s="467"/>
      <c r="IS22" s="467"/>
      <c r="IT22" s="467"/>
      <c r="IU22" s="467"/>
      <c r="IV22" s="467"/>
      <c r="IW22" s="467"/>
      <c r="IX22" s="467"/>
    </row>
    <row r="23" spans="1:258" s="468" customFormat="1" ht="39.75" customHeight="1">
      <c r="A23" s="426" t="s">
        <v>1719</v>
      </c>
      <c r="B23" s="773"/>
      <c r="C23" s="768"/>
      <c r="D23" s="462" t="s">
        <v>1752</v>
      </c>
      <c r="E23" s="463" t="s">
        <v>1753</v>
      </c>
      <c r="F23" s="464" t="s">
        <v>1774</v>
      </c>
      <c r="G23" s="463" t="s">
        <v>123</v>
      </c>
      <c r="H23" s="775"/>
      <c r="I23" s="463" t="s">
        <v>1775</v>
      </c>
      <c r="J23" s="444"/>
      <c r="K23" s="465" t="s">
        <v>1757</v>
      </c>
      <c r="L23" s="444" t="s">
        <v>1758</v>
      </c>
      <c r="M23" s="444">
        <v>7</v>
      </c>
      <c r="N23" s="444">
        <v>7</v>
      </c>
      <c r="O23" s="444">
        <v>19.8</v>
      </c>
      <c r="P23" s="444">
        <v>9.9</v>
      </c>
      <c r="Q23" s="448">
        <f t="shared" si="0"/>
        <v>0.64646464646464652</v>
      </c>
      <c r="R23" s="448">
        <f t="shared" si="0"/>
        <v>0.29292929292929293</v>
      </c>
      <c r="S23" s="444">
        <v>32</v>
      </c>
      <c r="T23" s="447"/>
      <c r="U23" s="447"/>
      <c r="V23" s="447"/>
      <c r="W23" s="455">
        <f t="shared" si="1"/>
        <v>-2.9000000000000004</v>
      </c>
      <c r="X23" s="466"/>
      <c r="Y23" s="447"/>
      <c r="Z23" s="447"/>
      <c r="AA23" s="447"/>
      <c r="AB23" s="447"/>
      <c r="AC23" s="447"/>
      <c r="AD23" s="467"/>
      <c r="AE23" s="467"/>
      <c r="AF23" s="467"/>
      <c r="AG23" s="467"/>
      <c r="AH23" s="467"/>
      <c r="AI23" s="467"/>
      <c r="AJ23" s="467"/>
      <c r="AK23" s="467"/>
      <c r="AL23" s="467"/>
      <c r="AM23" s="467"/>
      <c r="AN23" s="467"/>
      <c r="AO23" s="467"/>
      <c r="AP23" s="467"/>
      <c r="AQ23" s="467"/>
      <c r="AR23" s="467"/>
      <c r="AS23" s="467"/>
      <c r="AT23" s="467"/>
      <c r="AU23" s="467"/>
      <c r="AV23" s="467"/>
      <c r="AW23" s="467"/>
      <c r="AX23" s="467"/>
      <c r="AY23" s="467"/>
      <c r="AZ23" s="467"/>
      <c r="BA23" s="467"/>
      <c r="BB23" s="467"/>
      <c r="BC23" s="467"/>
      <c r="BD23" s="467"/>
      <c r="BE23" s="467"/>
      <c r="BF23" s="467"/>
      <c r="BG23" s="467"/>
      <c r="BH23" s="467"/>
      <c r="BI23" s="467"/>
      <c r="BJ23" s="467"/>
      <c r="BK23" s="467"/>
      <c r="BL23" s="467"/>
      <c r="BM23" s="467"/>
      <c r="BN23" s="467"/>
      <c r="BO23" s="467"/>
      <c r="BP23" s="467"/>
      <c r="BQ23" s="467"/>
      <c r="BR23" s="467"/>
      <c r="BS23" s="467"/>
      <c r="BT23" s="467"/>
      <c r="BU23" s="467"/>
      <c r="BV23" s="467"/>
      <c r="BW23" s="467"/>
      <c r="BX23" s="467"/>
      <c r="BY23" s="467"/>
      <c r="BZ23" s="467"/>
      <c r="CA23" s="467"/>
      <c r="CB23" s="467"/>
      <c r="CC23" s="467"/>
      <c r="CD23" s="467"/>
      <c r="CE23" s="467"/>
      <c r="CF23" s="467"/>
      <c r="CG23" s="467"/>
      <c r="CH23" s="467"/>
      <c r="CI23" s="467"/>
      <c r="CJ23" s="467"/>
      <c r="CK23" s="467"/>
      <c r="CL23" s="467"/>
      <c r="CM23" s="467"/>
      <c r="CN23" s="467"/>
      <c r="CO23" s="467"/>
      <c r="CP23" s="467"/>
      <c r="CQ23" s="467"/>
      <c r="CR23" s="467"/>
      <c r="CS23" s="467"/>
      <c r="CT23" s="467"/>
      <c r="CU23" s="467"/>
      <c r="CV23" s="467"/>
      <c r="CW23" s="467"/>
      <c r="CX23" s="467"/>
      <c r="CY23" s="467"/>
      <c r="CZ23" s="467"/>
      <c r="DA23" s="467"/>
      <c r="DB23" s="467"/>
      <c r="DC23" s="467"/>
      <c r="DD23" s="467"/>
      <c r="DE23" s="467"/>
      <c r="DF23" s="467"/>
      <c r="DG23" s="467"/>
      <c r="DH23" s="467"/>
      <c r="DI23" s="467"/>
      <c r="DJ23" s="467"/>
      <c r="DK23" s="467"/>
      <c r="DL23" s="467"/>
      <c r="DM23" s="467"/>
      <c r="DN23" s="467"/>
      <c r="DO23" s="467"/>
      <c r="DP23" s="467"/>
      <c r="DQ23" s="467"/>
      <c r="DR23" s="467"/>
      <c r="DS23" s="467"/>
      <c r="DT23" s="467"/>
      <c r="DU23" s="467"/>
      <c r="DV23" s="467"/>
      <c r="DW23" s="467"/>
      <c r="DX23" s="467"/>
      <c r="DY23" s="467"/>
      <c r="DZ23" s="467"/>
      <c r="EA23" s="467"/>
      <c r="EB23" s="467"/>
      <c r="EC23" s="467"/>
      <c r="ED23" s="467"/>
      <c r="EE23" s="467"/>
      <c r="EF23" s="467"/>
      <c r="EG23" s="467"/>
      <c r="EH23" s="467"/>
      <c r="EI23" s="467"/>
      <c r="EJ23" s="467"/>
      <c r="EK23" s="467"/>
      <c r="EL23" s="467"/>
      <c r="EM23" s="467"/>
      <c r="EN23" s="467"/>
      <c r="EO23" s="467"/>
      <c r="EP23" s="467"/>
      <c r="EQ23" s="467"/>
      <c r="ER23" s="467"/>
      <c r="ES23" s="467"/>
      <c r="ET23" s="467"/>
      <c r="EU23" s="467"/>
      <c r="EV23" s="467"/>
      <c r="EW23" s="467"/>
      <c r="EX23" s="467"/>
      <c r="EY23" s="467"/>
      <c r="EZ23" s="467"/>
      <c r="FA23" s="467"/>
      <c r="FB23" s="467"/>
      <c r="FC23" s="467"/>
      <c r="FD23" s="467"/>
      <c r="FE23" s="467"/>
      <c r="FF23" s="467"/>
      <c r="FG23" s="467"/>
      <c r="FH23" s="467"/>
      <c r="FI23" s="467"/>
      <c r="FJ23" s="467"/>
      <c r="FK23" s="467"/>
      <c r="FL23" s="467"/>
      <c r="FM23" s="467"/>
      <c r="FN23" s="467"/>
      <c r="FO23" s="467"/>
      <c r="FP23" s="467"/>
      <c r="FQ23" s="467"/>
      <c r="FR23" s="467"/>
      <c r="FS23" s="467"/>
      <c r="FT23" s="467"/>
      <c r="FU23" s="467"/>
      <c r="FV23" s="467"/>
      <c r="FW23" s="467"/>
      <c r="FX23" s="467"/>
      <c r="FY23" s="467"/>
      <c r="FZ23" s="467"/>
      <c r="GA23" s="467"/>
      <c r="GB23" s="467"/>
      <c r="GC23" s="467"/>
      <c r="GD23" s="467"/>
      <c r="GE23" s="467"/>
      <c r="GF23" s="467"/>
      <c r="GG23" s="467"/>
      <c r="GH23" s="467"/>
      <c r="GI23" s="467"/>
      <c r="GJ23" s="467"/>
      <c r="GK23" s="467"/>
      <c r="GL23" s="467"/>
      <c r="GM23" s="467"/>
      <c r="GN23" s="467"/>
      <c r="GO23" s="467"/>
      <c r="GP23" s="467"/>
      <c r="GQ23" s="467"/>
      <c r="GR23" s="467"/>
      <c r="GS23" s="467"/>
      <c r="GT23" s="467"/>
      <c r="GU23" s="467"/>
      <c r="GV23" s="467"/>
      <c r="GW23" s="467"/>
      <c r="GX23" s="467"/>
      <c r="GY23" s="467"/>
      <c r="GZ23" s="467"/>
      <c r="HA23" s="467"/>
      <c r="HB23" s="467"/>
      <c r="HC23" s="467"/>
      <c r="HD23" s="467"/>
      <c r="HE23" s="467"/>
      <c r="HF23" s="467"/>
      <c r="HG23" s="467"/>
      <c r="HH23" s="467"/>
      <c r="HI23" s="467"/>
      <c r="HJ23" s="467"/>
      <c r="HK23" s="467"/>
      <c r="HL23" s="467"/>
      <c r="HM23" s="467"/>
      <c r="HN23" s="467"/>
      <c r="HO23" s="467"/>
      <c r="HP23" s="467"/>
      <c r="HQ23" s="467"/>
      <c r="HR23" s="467"/>
      <c r="HS23" s="467"/>
      <c r="HT23" s="467"/>
      <c r="HU23" s="467"/>
      <c r="HV23" s="467"/>
      <c r="HW23" s="467"/>
      <c r="HX23" s="467"/>
      <c r="HY23" s="467"/>
      <c r="HZ23" s="467"/>
      <c r="IA23" s="467"/>
      <c r="IB23" s="467"/>
      <c r="IC23" s="467"/>
      <c r="ID23" s="467"/>
      <c r="IE23" s="467"/>
      <c r="IF23" s="467"/>
      <c r="IG23" s="467"/>
      <c r="IH23" s="467"/>
      <c r="II23" s="467"/>
      <c r="IJ23" s="467"/>
      <c r="IK23" s="467"/>
      <c r="IL23" s="467"/>
      <c r="IM23" s="467"/>
      <c r="IN23" s="467"/>
      <c r="IO23" s="467"/>
      <c r="IP23" s="467"/>
      <c r="IQ23" s="467"/>
      <c r="IR23" s="467"/>
      <c r="IS23" s="467"/>
      <c r="IT23" s="467"/>
      <c r="IU23" s="467"/>
      <c r="IV23" s="467"/>
      <c r="IW23" s="467"/>
      <c r="IX23" s="467"/>
    </row>
    <row r="24" spans="1:258" s="468" customFormat="1" ht="39.75" customHeight="1">
      <c r="A24" s="426" t="s">
        <v>1719</v>
      </c>
      <c r="B24" s="773"/>
      <c r="C24" s="768"/>
      <c r="D24" s="462" t="s">
        <v>1752</v>
      </c>
      <c r="E24" s="463" t="s">
        <v>1753</v>
      </c>
      <c r="F24" s="464" t="s">
        <v>1776</v>
      </c>
      <c r="G24" s="463" t="s">
        <v>123</v>
      </c>
      <c r="H24" s="775"/>
      <c r="I24" s="463" t="s">
        <v>1777</v>
      </c>
      <c r="J24" s="444"/>
      <c r="K24" s="465" t="s">
        <v>1757</v>
      </c>
      <c r="L24" s="444" t="s">
        <v>1758</v>
      </c>
      <c r="M24" s="444">
        <v>7</v>
      </c>
      <c r="N24" s="444">
        <v>7</v>
      </c>
      <c r="O24" s="444">
        <v>19.8</v>
      </c>
      <c r="P24" s="444">
        <v>9.9</v>
      </c>
      <c r="Q24" s="448">
        <f t="shared" si="0"/>
        <v>0.64646464646464652</v>
      </c>
      <c r="R24" s="448">
        <f t="shared" si="0"/>
        <v>0.29292929292929293</v>
      </c>
      <c r="S24" s="444">
        <v>32</v>
      </c>
      <c r="T24" s="447"/>
      <c r="U24" s="447"/>
      <c r="V24" s="447"/>
      <c r="W24" s="455">
        <f t="shared" si="1"/>
        <v>-2.9000000000000004</v>
      </c>
      <c r="X24" s="466"/>
      <c r="Y24" s="447"/>
      <c r="Z24" s="447"/>
      <c r="AA24" s="447"/>
      <c r="AB24" s="447"/>
      <c r="AC24" s="447"/>
      <c r="AD24" s="467"/>
      <c r="AE24" s="467"/>
      <c r="AF24" s="467"/>
      <c r="AG24" s="467"/>
      <c r="AH24" s="467"/>
      <c r="AI24" s="467"/>
      <c r="AJ24" s="467"/>
      <c r="AK24" s="467"/>
      <c r="AL24" s="467"/>
      <c r="AM24" s="467"/>
      <c r="AN24" s="467"/>
      <c r="AO24" s="467"/>
      <c r="AP24" s="467"/>
      <c r="AQ24" s="467"/>
      <c r="AR24" s="467"/>
      <c r="AS24" s="467"/>
      <c r="AT24" s="467"/>
      <c r="AU24" s="467"/>
      <c r="AV24" s="467"/>
      <c r="AW24" s="467"/>
      <c r="AX24" s="467"/>
      <c r="AY24" s="467"/>
      <c r="AZ24" s="467"/>
      <c r="BA24" s="467"/>
      <c r="BB24" s="467"/>
      <c r="BC24" s="467"/>
      <c r="BD24" s="467"/>
      <c r="BE24" s="467"/>
      <c r="BF24" s="467"/>
      <c r="BG24" s="467"/>
      <c r="BH24" s="467"/>
      <c r="BI24" s="467"/>
      <c r="BJ24" s="467"/>
      <c r="BK24" s="467"/>
      <c r="BL24" s="467"/>
      <c r="BM24" s="467"/>
      <c r="BN24" s="467"/>
      <c r="BO24" s="467"/>
      <c r="BP24" s="467"/>
      <c r="BQ24" s="467"/>
      <c r="BR24" s="467"/>
      <c r="BS24" s="467"/>
      <c r="BT24" s="467"/>
      <c r="BU24" s="467"/>
      <c r="BV24" s="467"/>
      <c r="BW24" s="467"/>
      <c r="BX24" s="467"/>
      <c r="BY24" s="467"/>
      <c r="BZ24" s="467"/>
      <c r="CA24" s="467"/>
      <c r="CB24" s="467"/>
      <c r="CC24" s="467"/>
      <c r="CD24" s="467"/>
      <c r="CE24" s="467"/>
      <c r="CF24" s="467"/>
      <c r="CG24" s="467"/>
      <c r="CH24" s="467"/>
      <c r="CI24" s="467"/>
      <c r="CJ24" s="467"/>
      <c r="CK24" s="467"/>
      <c r="CL24" s="467"/>
      <c r="CM24" s="467"/>
      <c r="CN24" s="467"/>
      <c r="CO24" s="467"/>
      <c r="CP24" s="467"/>
      <c r="CQ24" s="467"/>
      <c r="CR24" s="467"/>
      <c r="CS24" s="467"/>
      <c r="CT24" s="467"/>
      <c r="CU24" s="467"/>
      <c r="CV24" s="467"/>
      <c r="CW24" s="467"/>
      <c r="CX24" s="467"/>
      <c r="CY24" s="467"/>
      <c r="CZ24" s="467"/>
      <c r="DA24" s="467"/>
      <c r="DB24" s="467"/>
      <c r="DC24" s="467"/>
      <c r="DD24" s="467"/>
      <c r="DE24" s="467"/>
      <c r="DF24" s="467"/>
      <c r="DG24" s="467"/>
      <c r="DH24" s="467"/>
      <c r="DI24" s="467"/>
      <c r="DJ24" s="467"/>
      <c r="DK24" s="467"/>
      <c r="DL24" s="467"/>
      <c r="DM24" s="467"/>
      <c r="DN24" s="467"/>
      <c r="DO24" s="467"/>
      <c r="DP24" s="467"/>
      <c r="DQ24" s="467"/>
      <c r="DR24" s="467"/>
      <c r="DS24" s="467"/>
      <c r="DT24" s="467"/>
      <c r="DU24" s="467"/>
      <c r="DV24" s="467"/>
      <c r="DW24" s="467"/>
      <c r="DX24" s="467"/>
      <c r="DY24" s="467"/>
      <c r="DZ24" s="467"/>
      <c r="EA24" s="467"/>
      <c r="EB24" s="467"/>
      <c r="EC24" s="467"/>
      <c r="ED24" s="467"/>
      <c r="EE24" s="467"/>
      <c r="EF24" s="467"/>
      <c r="EG24" s="467"/>
      <c r="EH24" s="467"/>
      <c r="EI24" s="467"/>
      <c r="EJ24" s="467"/>
      <c r="EK24" s="467"/>
      <c r="EL24" s="467"/>
      <c r="EM24" s="467"/>
      <c r="EN24" s="467"/>
      <c r="EO24" s="467"/>
      <c r="EP24" s="467"/>
      <c r="EQ24" s="467"/>
      <c r="ER24" s="467"/>
      <c r="ES24" s="467"/>
      <c r="ET24" s="467"/>
      <c r="EU24" s="467"/>
      <c r="EV24" s="467"/>
      <c r="EW24" s="467"/>
      <c r="EX24" s="467"/>
      <c r="EY24" s="467"/>
      <c r="EZ24" s="467"/>
      <c r="FA24" s="467"/>
      <c r="FB24" s="467"/>
      <c r="FC24" s="467"/>
      <c r="FD24" s="467"/>
      <c r="FE24" s="467"/>
      <c r="FF24" s="467"/>
      <c r="FG24" s="467"/>
      <c r="FH24" s="467"/>
      <c r="FI24" s="467"/>
      <c r="FJ24" s="467"/>
      <c r="FK24" s="467"/>
      <c r="FL24" s="467"/>
      <c r="FM24" s="467"/>
      <c r="FN24" s="467"/>
      <c r="FO24" s="467"/>
      <c r="FP24" s="467"/>
      <c r="FQ24" s="467"/>
      <c r="FR24" s="467"/>
      <c r="FS24" s="467"/>
      <c r="FT24" s="467"/>
      <c r="FU24" s="467"/>
      <c r="FV24" s="467"/>
      <c r="FW24" s="467"/>
      <c r="FX24" s="467"/>
      <c r="FY24" s="467"/>
      <c r="FZ24" s="467"/>
      <c r="GA24" s="467"/>
      <c r="GB24" s="467"/>
      <c r="GC24" s="467"/>
      <c r="GD24" s="467"/>
      <c r="GE24" s="467"/>
      <c r="GF24" s="467"/>
      <c r="GG24" s="467"/>
      <c r="GH24" s="467"/>
      <c r="GI24" s="467"/>
      <c r="GJ24" s="467"/>
      <c r="GK24" s="467"/>
      <c r="GL24" s="467"/>
      <c r="GM24" s="467"/>
      <c r="GN24" s="467"/>
      <c r="GO24" s="467"/>
      <c r="GP24" s="467"/>
      <c r="GQ24" s="467"/>
      <c r="GR24" s="467"/>
      <c r="GS24" s="467"/>
      <c r="GT24" s="467"/>
      <c r="GU24" s="467"/>
      <c r="GV24" s="467"/>
      <c r="GW24" s="467"/>
      <c r="GX24" s="467"/>
      <c r="GY24" s="467"/>
      <c r="GZ24" s="467"/>
      <c r="HA24" s="467"/>
      <c r="HB24" s="467"/>
      <c r="HC24" s="467"/>
      <c r="HD24" s="467"/>
      <c r="HE24" s="467"/>
      <c r="HF24" s="467"/>
      <c r="HG24" s="467"/>
      <c r="HH24" s="467"/>
      <c r="HI24" s="467"/>
      <c r="HJ24" s="467"/>
      <c r="HK24" s="467"/>
      <c r="HL24" s="467"/>
      <c r="HM24" s="467"/>
      <c r="HN24" s="467"/>
      <c r="HO24" s="467"/>
      <c r="HP24" s="467"/>
      <c r="HQ24" s="467"/>
      <c r="HR24" s="467"/>
      <c r="HS24" s="467"/>
      <c r="HT24" s="467"/>
      <c r="HU24" s="467"/>
      <c r="HV24" s="467"/>
      <c r="HW24" s="467"/>
      <c r="HX24" s="467"/>
      <c r="HY24" s="467"/>
      <c r="HZ24" s="467"/>
      <c r="IA24" s="467"/>
      <c r="IB24" s="467"/>
      <c r="IC24" s="467"/>
      <c r="ID24" s="467"/>
      <c r="IE24" s="467"/>
      <c r="IF24" s="467"/>
      <c r="IG24" s="467"/>
      <c r="IH24" s="467"/>
      <c r="II24" s="467"/>
      <c r="IJ24" s="467"/>
      <c r="IK24" s="467"/>
      <c r="IL24" s="467"/>
      <c r="IM24" s="467"/>
      <c r="IN24" s="467"/>
      <c r="IO24" s="467"/>
      <c r="IP24" s="467"/>
      <c r="IQ24" s="467"/>
      <c r="IR24" s="467"/>
      <c r="IS24" s="467"/>
      <c r="IT24" s="467"/>
      <c r="IU24" s="467"/>
      <c r="IV24" s="467"/>
      <c r="IW24" s="467"/>
      <c r="IX24" s="467"/>
    </row>
    <row r="25" spans="1:258" s="468" customFormat="1" ht="39.75" customHeight="1">
      <c r="A25" s="426" t="s">
        <v>1719</v>
      </c>
      <c r="B25" s="761"/>
      <c r="C25" s="768"/>
      <c r="D25" s="462" t="s">
        <v>1752</v>
      </c>
      <c r="E25" s="463" t="s">
        <v>1753</v>
      </c>
      <c r="F25" s="464" t="s">
        <v>1778</v>
      </c>
      <c r="G25" s="463" t="s">
        <v>123</v>
      </c>
      <c r="H25" s="776"/>
      <c r="I25" s="463" t="s">
        <v>1779</v>
      </c>
      <c r="J25" s="444"/>
      <c r="K25" s="465" t="s">
        <v>1757</v>
      </c>
      <c r="L25" s="444" t="s">
        <v>1758</v>
      </c>
      <c r="M25" s="444">
        <v>7</v>
      </c>
      <c r="N25" s="444">
        <v>7</v>
      </c>
      <c r="O25" s="444">
        <v>19.8</v>
      </c>
      <c r="P25" s="444">
        <v>9.9</v>
      </c>
      <c r="Q25" s="448">
        <f t="shared" si="0"/>
        <v>0.64646464646464652</v>
      </c>
      <c r="R25" s="448">
        <f t="shared" si="0"/>
        <v>0.29292929292929293</v>
      </c>
      <c r="S25" s="444">
        <v>32</v>
      </c>
      <c r="T25" s="447"/>
      <c r="U25" s="447"/>
      <c r="V25" s="447"/>
      <c r="W25" s="455">
        <f t="shared" si="1"/>
        <v>-2.9000000000000004</v>
      </c>
      <c r="X25" s="466"/>
      <c r="Y25" s="447"/>
      <c r="Z25" s="447"/>
      <c r="AA25" s="447"/>
      <c r="AB25" s="447"/>
      <c r="AC25" s="447"/>
      <c r="AD25" s="467"/>
      <c r="AE25" s="467"/>
      <c r="AF25" s="467"/>
      <c r="AG25" s="467"/>
      <c r="AH25" s="467"/>
      <c r="AI25" s="467"/>
      <c r="AJ25" s="467"/>
      <c r="AK25" s="467"/>
      <c r="AL25" s="467"/>
      <c r="AM25" s="467"/>
      <c r="AN25" s="467"/>
      <c r="AO25" s="467"/>
      <c r="AP25" s="467"/>
      <c r="AQ25" s="467"/>
      <c r="AR25" s="467"/>
      <c r="AS25" s="467"/>
      <c r="AT25" s="467"/>
      <c r="AU25" s="467"/>
      <c r="AV25" s="467"/>
      <c r="AW25" s="467"/>
      <c r="AX25" s="467"/>
      <c r="AY25" s="467"/>
      <c r="AZ25" s="467"/>
      <c r="BA25" s="467"/>
      <c r="BB25" s="467"/>
      <c r="BC25" s="467"/>
      <c r="BD25" s="467"/>
      <c r="BE25" s="467"/>
      <c r="BF25" s="467"/>
      <c r="BG25" s="467"/>
      <c r="BH25" s="467"/>
      <c r="BI25" s="467"/>
      <c r="BJ25" s="467"/>
      <c r="BK25" s="467"/>
      <c r="BL25" s="467"/>
      <c r="BM25" s="467"/>
      <c r="BN25" s="467"/>
      <c r="BO25" s="467"/>
      <c r="BP25" s="467"/>
      <c r="BQ25" s="467"/>
      <c r="BR25" s="467"/>
      <c r="BS25" s="467"/>
      <c r="BT25" s="467"/>
      <c r="BU25" s="467"/>
      <c r="BV25" s="467"/>
      <c r="BW25" s="467"/>
      <c r="BX25" s="467"/>
      <c r="BY25" s="467"/>
      <c r="BZ25" s="467"/>
      <c r="CA25" s="467"/>
      <c r="CB25" s="467"/>
      <c r="CC25" s="467"/>
      <c r="CD25" s="467"/>
      <c r="CE25" s="467"/>
      <c r="CF25" s="467"/>
      <c r="CG25" s="467"/>
      <c r="CH25" s="467"/>
      <c r="CI25" s="467"/>
      <c r="CJ25" s="467"/>
      <c r="CK25" s="467"/>
      <c r="CL25" s="467"/>
      <c r="CM25" s="467"/>
      <c r="CN25" s="467"/>
      <c r="CO25" s="467"/>
      <c r="CP25" s="467"/>
      <c r="CQ25" s="467"/>
      <c r="CR25" s="467"/>
      <c r="CS25" s="467"/>
      <c r="CT25" s="467"/>
      <c r="CU25" s="467"/>
      <c r="CV25" s="467"/>
      <c r="CW25" s="467"/>
      <c r="CX25" s="467"/>
      <c r="CY25" s="467"/>
      <c r="CZ25" s="467"/>
      <c r="DA25" s="467"/>
      <c r="DB25" s="467"/>
      <c r="DC25" s="467"/>
      <c r="DD25" s="467"/>
      <c r="DE25" s="467"/>
      <c r="DF25" s="467"/>
      <c r="DG25" s="467"/>
      <c r="DH25" s="467"/>
      <c r="DI25" s="467"/>
      <c r="DJ25" s="467"/>
      <c r="DK25" s="467"/>
      <c r="DL25" s="467"/>
      <c r="DM25" s="467"/>
      <c r="DN25" s="467"/>
      <c r="DO25" s="467"/>
      <c r="DP25" s="467"/>
      <c r="DQ25" s="467"/>
      <c r="DR25" s="467"/>
      <c r="DS25" s="467"/>
      <c r="DT25" s="467"/>
      <c r="DU25" s="467"/>
      <c r="DV25" s="467"/>
      <c r="DW25" s="467"/>
      <c r="DX25" s="467"/>
      <c r="DY25" s="467"/>
      <c r="DZ25" s="467"/>
      <c r="EA25" s="467"/>
      <c r="EB25" s="467"/>
      <c r="EC25" s="467"/>
      <c r="ED25" s="467"/>
      <c r="EE25" s="467"/>
      <c r="EF25" s="467"/>
      <c r="EG25" s="467"/>
      <c r="EH25" s="467"/>
      <c r="EI25" s="467"/>
      <c r="EJ25" s="467"/>
      <c r="EK25" s="467"/>
      <c r="EL25" s="467"/>
      <c r="EM25" s="467"/>
      <c r="EN25" s="467"/>
      <c r="EO25" s="467"/>
      <c r="EP25" s="467"/>
      <c r="EQ25" s="467"/>
      <c r="ER25" s="467"/>
      <c r="ES25" s="467"/>
      <c r="ET25" s="467"/>
      <c r="EU25" s="467"/>
      <c r="EV25" s="467"/>
      <c r="EW25" s="467"/>
      <c r="EX25" s="467"/>
      <c r="EY25" s="467"/>
      <c r="EZ25" s="467"/>
      <c r="FA25" s="467"/>
      <c r="FB25" s="467"/>
      <c r="FC25" s="467"/>
      <c r="FD25" s="467"/>
      <c r="FE25" s="467"/>
      <c r="FF25" s="467"/>
      <c r="FG25" s="467"/>
      <c r="FH25" s="467"/>
      <c r="FI25" s="467"/>
      <c r="FJ25" s="467"/>
      <c r="FK25" s="467"/>
      <c r="FL25" s="467"/>
      <c r="FM25" s="467"/>
      <c r="FN25" s="467"/>
      <c r="FO25" s="467"/>
      <c r="FP25" s="467"/>
      <c r="FQ25" s="467"/>
      <c r="FR25" s="467"/>
      <c r="FS25" s="467"/>
      <c r="FT25" s="467"/>
      <c r="FU25" s="467"/>
      <c r="FV25" s="467"/>
      <c r="FW25" s="467"/>
      <c r="FX25" s="467"/>
      <c r="FY25" s="467"/>
      <c r="FZ25" s="467"/>
      <c r="GA25" s="467"/>
      <c r="GB25" s="467"/>
      <c r="GC25" s="467"/>
      <c r="GD25" s="467"/>
      <c r="GE25" s="467"/>
      <c r="GF25" s="467"/>
      <c r="GG25" s="467"/>
      <c r="GH25" s="467"/>
      <c r="GI25" s="467"/>
      <c r="GJ25" s="467"/>
      <c r="GK25" s="467"/>
      <c r="GL25" s="467"/>
      <c r="GM25" s="467"/>
      <c r="GN25" s="467"/>
      <c r="GO25" s="467"/>
      <c r="GP25" s="467"/>
      <c r="GQ25" s="467"/>
      <c r="GR25" s="467"/>
      <c r="GS25" s="467"/>
      <c r="GT25" s="467"/>
      <c r="GU25" s="467"/>
      <c r="GV25" s="467"/>
      <c r="GW25" s="467"/>
      <c r="GX25" s="467"/>
      <c r="GY25" s="467"/>
      <c r="GZ25" s="467"/>
      <c r="HA25" s="467"/>
      <c r="HB25" s="467"/>
      <c r="HC25" s="467"/>
      <c r="HD25" s="467"/>
      <c r="HE25" s="467"/>
      <c r="HF25" s="467"/>
      <c r="HG25" s="467"/>
      <c r="HH25" s="467"/>
      <c r="HI25" s="467"/>
      <c r="HJ25" s="467"/>
      <c r="HK25" s="467"/>
      <c r="HL25" s="467"/>
      <c r="HM25" s="467"/>
      <c r="HN25" s="467"/>
      <c r="HO25" s="467"/>
      <c r="HP25" s="467"/>
      <c r="HQ25" s="467"/>
      <c r="HR25" s="467"/>
      <c r="HS25" s="467"/>
      <c r="HT25" s="467"/>
      <c r="HU25" s="467"/>
      <c r="HV25" s="467"/>
      <c r="HW25" s="467"/>
      <c r="HX25" s="467"/>
      <c r="HY25" s="467"/>
      <c r="HZ25" s="467"/>
      <c r="IA25" s="467"/>
      <c r="IB25" s="467"/>
      <c r="IC25" s="467"/>
      <c r="ID25" s="467"/>
      <c r="IE25" s="467"/>
      <c r="IF25" s="467"/>
      <c r="IG25" s="467"/>
      <c r="IH25" s="467"/>
      <c r="II25" s="467"/>
      <c r="IJ25" s="467"/>
      <c r="IK25" s="467"/>
      <c r="IL25" s="467"/>
      <c r="IM25" s="467"/>
      <c r="IN25" s="467"/>
      <c r="IO25" s="467"/>
      <c r="IP25" s="467"/>
      <c r="IQ25" s="467"/>
      <c r="IR25" s="467"/>
      <c r="IS25" s="467"/>
      <c r="IT25" s="467"/>
      <c r="IU25" s="467"/>
      <c r="IV25" s="467"/>
      <c r="IW25" s="467"/>
      <c r="IX25" s="467"/>
    </row>
    <row r="26" spans="1:258" s="478" customFormat="1" ht="48.75" customHeight="1">
      <c r="A26" s="426" t="s">
        <v>1719</v>
      </c>
      <c r="B26" s="469">
        <v>11</v>
      </c>
      <c r="C26" s="764"/>
      <c r="D26" s="470" t="s">
        <v>1752</v>
      </c>
      <c r="E26" s="463" t="s">
        <v>1753</v>
      </c>
      <c r="F26" s="471" t="s">
        <v>1780</v>
      </c>
      <c r="G26" s="463" t="s">
        <v>123</v>
      </c>
      <c r="H26" s="472" t="s">
        <v>1781</v>
      </c>
      <c r="I26" s="472" t="s">
        <v>1781</v>
      </c>
      <c r="J26" s="444"/>
      <c r="K26" s="465" t="s">
        <v>1782</v>
      </c>
      <c r="L26" s="473" t="s">
        <v>216</v>
      </c>
      <c r="M26" s="473">
        <v>27</v>
      </c>
      <c r="N26" s="473">
        <v>19.899999999999999</v>
      </c>
      <c r="O26" s="473">
        <v>29.8</v>
      </c>
      <c r="P26" s="473" t="s">
        <v>1783</v>
      </c>
      <c r="Q26" s="474">
        <v>9.3959731543624178E-2</v>
      </c>
      <c r="R26" s="474">
        <v>0</v>
      </c>
      <c r="S26" s="473">
        <v>59</v>
      </c>
      <c r="T26" s="475"/>
      <c r="U26" s="475"/>
      <c r="V26" s="475"/>
      <c r="W26" s="455">
        <f t="shared" si="1"/>
        <v>0</v>
      </c>
      <c r="X26" s="476"/>
      <c r="Y26" s="475"/>
      <c r="Z26" s="475"/>
      <c r="AA26" s="475"/>
      <c r="AB26" s="475"/>
      <c r="AC26" s="475"/>
      <c r="AD26" s="477"/>
      <c r="AE26" s="477"/>
      <c r="AF26" s="477"/>
      <c r="AG26" s="477"/>
      <c r="AH26" s="477"/>
      <c r="AI26" s="477"/>
      <c r="AJ26" s="477"/>
      <c r="AK26" s="477"/>
      <c r="AL26" s="477"/>
      <c r="AM26" s="477"/>
      <c r="AN26" s="477"/>
      <c r="AO26" s="477"/>
      <c r="AP26" s="477"/>
      <c r="AQ26" s="477"/>
      <c r="AR26" s="477"/>
      <c r="AS26" s="477"/>
      <c r="AT26" s="477"/>
      <c r="AU26" s="477"/>
      <c r="AV26" s="477"/>
      <c r="AW26" s="477"/>
      <c r="AX26" s="477"/>
      <c r="AY26" s="477"/>
      <c r="AZ26" s="477"/>
      <c r="BA26" s="477"/>
      <c r="BB26" s="477"/>
      <c r="BC26" s="477"/>
      <c r="BD26" s="477"/>
      <c r="BE26" s="477"/>
      <c r="BF26" s="477"/>
      <c r="BG26" s="477"/>
      <c r="BH26" s="477"/>
      <c r="BI26" s="477"/>
      <c r="BJ26" s="477"/>
      <c r="BK26" s="477"/>
      <c r="BL26" s="477"/>
      <c r="BM26" s="477"/>
      <c r="BN26" s="477"/>
      <c r="BO26" s="477"/>
      <c r="BP26" s="477"/>
      <c r="BQ26" s="477"/>
      <c r="BR26" s="477"/>
      <c r="BS26" s="477"/>
      <c r="BT26" s="477"/>
      <c r="BU26" s="477"/>
      <c r="BV26" s="477"/>
      <c r="BW26" s="477"/>
      <c r="BX26" s="477"/>
      <c r="BY26" s="477"/>
      <c r="BZ26" s="477"/>
      <c r="CA26" s="477"/>
      <c r="CB26" s="477"/>
      <c r="CC26" s="477"/>
      <c r="CD26" s="477"/>
      <c r="CE26" s="477"/>
      <c r="CF26" s="477"/>
      <c r="CG26" s="477"/>
      <c r="CH26" s="477"/>
      <c r="CI26" s="477"/>
      <c r="CJ26" s="477"/>
      <c r="CK26" s="477"/>
      <c r="CL26" s="477"/>
      <c r="CM26" s="477"/>
      <c r="CN26" s="477"/>
      <c r="CO26" s="477"/>
      <c r="CP26" s="477"/>
      <c r="CQ26" s="477"/>
      <c r="CR26" s="477"/>
      <c r="CS26" s="477"/>
      <c r="CT26" s="477"/>
      <c r="CU26" s="477"/>
      <c r="CV26" s="477"/>
      <c r="CW26" s="477"/>
      <c r="CX26" s="477"/>
      <c r="CY26" s="477"/>
      <c r="CZ26" s="477"/>
      <c r="DA26" s="477"/>
      <c r="DB26" s="477"/>
      <c r="DC26" s="477"/>
      <c r="DD26" s="477"/>
      <c r="DE26" s="477"/>
      <c r="DF26" s="477"/>
      <c r="DG26" s="477"/>
      <c r="DH26" s="477"/>
      <c r="DI26" s="477"/>
      <c r="DJ26" s="477"/>
      <c r="DK26" s="477"/>
      <c r="DL26" s="477"/>
      <c r="DM26" s="477"/>
      <c r="DN26" s="477"/>
      <c r="DO26" s="477"/>
      <c r="DP26" s="477"/>
      <c r="DQ26" s="477"/>
      <c r="DR26" s="477"/>
      <c r="DS26" s="477"/>
      <c r="DT26" s="477"/>
      <c r="DU26" s="477"/>
      <c r="DV26" s="477"/>
      <c r="DW26" s="477"/>
      <c r="DX26" s="477"/>
      <c r="DY26" s="477"/>
      <c r="DZ26" s="477"/>
      <c r="EA26" s="477"/>
      <c r="EB26" s="477"/>
      <c r="EC26" s="477"/>
      <c r="ED26" s="477"/>
      <c r="EE26" s="477"/>
      <c r="EF26" s="477"/>
      <c r="EG26" s="477"/>
      <c r="EH26" s="477"/>
      <c r="EI26" s="477"/>
      <c r="EJ26" s="477"/>
      <c r="EK26" s="477"/>
      <c r="EL26" s="477"/>
      <c r="EM26" s="477"/>
      <c r="EN26" s="477"/>
      <c r="EO26" s="477"/>
      <c r="EP26" s="477"/>
      <c r="EQ26" s="477"/>
      <c r="ER26" s="477"/>
      <c r="ES26" s="477"/>
      <c r="ET26" s="477"/>
      <c r="EU26" s="477"/>
      <c r="EV26" s="477"/>
      <c r="EW26" s="477"/>
      <c r="EX26" s="477"/>
      <c r="EY26" s="477"/>
      <c r="EZ26" s="477"/>
      <c r="FA26" s="477"/>
      <c r="FB26" s="477"/>
      <c r="FC26" s="477"/>
      <c r="FD26" s="477"/>
      <c r="FE26" s="477"/>
      <c r="FF26" s="477"/>
      <c r="FG26" s="477"/>
      <c r="FH26" s="477"/>
      <c r="FI26" s="477"/>
      <c r="FJ26" s="477"/>
      <c r="FK26" s="477"/>
      <c r="FL26" s="477"/>
      <c r="FM26" s="477"/>
      <c r="FN26" s="477"/>
      <c r="FO26" s="477"/>
      <c r="FP26" s="477"/>
      <c r="FQ26" s="477"/>
      <c r="FR26" s="477"/>
      <c r="FS26" s="477"/>
      <c r="FT26" s="477"/>
      <c r="FU26" s="477"/>
      <c r="FV26" s="477"/>
      <c r="FW26" s="477"/>
      <c r="FX26" s="477"/>
      <c r="FY26" s="477"/>
      <c r="FZ26" s="477"/>
      <c r="GA26" s="477"/>
      <c r="GB26" s="477"/>
      <c r="GC26" s="477"/>
      <c r="GD26" s="477"/>
      <c r="GE26" s="477"/>
      <c r="GF26" s="477"/>
      <c r="GG26" s="477"/>
      <c r="GH26" s="477"/>
      <c r="GI26" s="477"/>
      <c r="GJ26" s="477"/>
      <c r="GK26" s="477"/>
      <c r="GL26" s="477"/>
      <c r="GM26" s="477"/>
      <c r="GN26" s="477"/>
      <c r="GO26" s="477"/>
      <c r="GP26" s="477"/>
      <c r="GQ26" s="477"/>
      <c r="GR26" s="477"/>
      <c r="GS26" s="477"/>
      <c r="GT26" s="477"/>
      <c r="GU26" s="477"/>
      <c r="GV26" s="477"/>
      <c r="GW26" s="477"/>
      <c r="GX26" s="477"/>
      <c r="GY26" s="477"/>
      <c r="GZ26" s="477"/>
      <c r="HA26" s="477"/>
      <c r="HB26" s="477"/>
      <c r="HC26" s="477"/>
      <c r="HD26" s="477"/>
      <c r="HE26" s="477"/>
      <c r="HF26" s="477"/>
      <c r="HG26" s="477"/>
      <c r="HH26" s="477"/>
      <c r="HI26" s="477"/>
      <c r="HJ26" s="477"/>
      <c r="HK26" s="477"/>
      <c r="HL26" s="477"/>
      <c r="HM26" s="477"/>
      <c r="HN26" s="477"/>
      <c r="HO26" s="477"/>
      <c r="HP26" s="477"/>
      <c r="HQ26" s="477"/>
      <c r="HR26" s="477"/>
      <c r="HS26" s="477"/>
      <c r="HT26" s="477"/>
      <c r="HU26" s="477"/>
      <c r="HV26" s="477"/>
      <c r="HW26" s="477"/>
      <c r="HX26" s="477"/>
      <c r="HY26" s="477"/>
      <c r="HZ26" s="477"/>
      <c r="IA26" s="477"/>
      <c r="IB26" s="477"/>
      <c r="IC26" s="477"/>
      <c r="ID26" s="477"/>
      <c r="IE26" s="477"/>
      <c r="IF26" s="477"/>
      <c r="IG26" s="477"/>
      <c r="IH26" s="477"/>
      <c r="II26" s="477"/>
      <c r="IJ26" s="477"/>
      <c r="IK26" s="477"/>
      <c r="IL26" s="477"/>
      <c r="IM26" s="477"/>
      <c r="IN26" s="477"/>
      <c r="IO26" s="477"/>
      <c r="IP26" s="477"/>
      <c r="IQ26" s="477"/>
      <c r="IR26" s="477"/>
      <c r="IS26" s="477"/>
      <c r="IT26" s="477"/>
      <c r="IU26" s="477"/>
      <c r="IV26" s="477"/>
      <c r="IW26" s="477"/>
      <c r="IX26" s="477"/>
    </row>
  </sheetData>
  <mergeCells count="33">
    <mergeCell ref="C4:C26"/>
    <mergeCell ref="B5:B6"/>
    <mergeCell ref="H5:H6"/>
    <mergeCell ref="B8:B9"/>
    <mergeCell ref="H8:H9"/>
    <mergeCell ref="B14:B18"/>
    <mergeCell ref="H14:H18"/>
    <mergeCell ref="B19:B25"/>
    <mergeCell ref="H19:H25"/>
    <mergeCell ref="O2:P2"/>
    <mergeCell ref="A1:K1"/>
    <mergeCell ref="L1:Z1"/>
    <mergeCell ref="AA1:AC1"/>
    <mergeCell ref="AD1:AD3"/>
    <mergeCell ref="A2:A3"/>
    <mergeCell ref="B2:B3"/>
    <mergeCell ref="C2:C3"/>
    <mergeCell ref="D2:D3"/>
    <mergeCell ref="E2:E3"/>
    <mergeCell ref="F2:F3"/>
    <mergeCell ref="H2:H3"/>
    <mergeCell ref="I2:I3"/>
    <mergeCell ref="J2:J3"/>
    <mergeCell ref="K2:K3"/>
    <mergeCell ref="M2:N2"/>
    <mergeCell ref="AB2:AB3"/>
    <mergeCell ref="AC2:AC3"/>
    <mergeCell ref="Q2:R2"/>
    <mergeCell ref="S2:V2"/>
    <mergeCell ref="X2:X3"/>
    <mergeCell ref="Y2:Y3"/>
    <mergeCell ref="Z2:Z3"/>
    <mergeCell ref="AA2:AA3"/>
  </mergeCells>
  <phoneticPr fontId="1" type="noConversion"/>
  <conditionalFormatting sqref="R4:R26">
    <cfRule type="cellIs" dxfId="3" priority="1" operator="lessThanOrEqual">
      <formula>0</formula>
    </cfRule>
  </conditionalFormatting>
  <pageMargins left="0.7" right="0.7" top="0.75" bottom="0.75" header="0.3" footer="0.3"/>
</worksheet>
</file>

<file path=xl/worksheets/sheet33.xml><?xml version="1.0" encoding="utf-8"?>
<worksheet xmlns="http://schemas.openxmlformats.org/spreadsheetml/2006/main" xmlns:r="http://schemas.openxmlformats.org/officeDocument/2006/relationships">
  <dimension ref="A1:IX61"/>
  <sheetViews>
    <sheetView topLeftCell="I46" workbookViewId="0">
      <selection activeCell="W4" sqref="W4:W61"/>
    </sheetView>
  </sheetViews>
  <sheetFormatPr defaultRowHeight="13.5"/>
  <sheetData>
    <row r="1" spans="1:258" s="44" customFormat="1" ht="17.25">
      <c r="A1" s="608" t="s">
        <v>865</v>
      </c>
      <c r="B1" s="609"/>
      <c r="C1" s="610"/>
      <c r="D1" s="610"/>
      <c r="E1" s="610"/>
      <c r="F1" s="610"/>
      <c r="G1" s="610"/>
      <c r="H1" s="610"/>
      <c r="I1" s="610"/>
      <c r="J1" s="750"/>
      <c r="K1" s="611"/>
      <c r="L1" s="612"/>
      <c r="M1" s="610"/>
      <c r="N1" s="610"/>
      <c r="O1" s="610"/>
      <c r="P1" s="610"/>
      <c r="Q1" s="610"/>
      <c r="R1" s="610"/>
      <c r="S1" s="610"/>
      <c r="T1" s="610"/>
      <c r="U1" s="610"/>
      <c r="V1" s="610"/>
      <c r="W1" s="610"/>
      <c r="X1" s="610"/>
      <c r="Y1" s="610"/>
      <c r="Z1" s="611"/>
      <c r="AA1" s="613" t="s">
        <v>1</v>
      </c>
      <c r="AB1" s="610"/>
      <c r="AC1" s="611"/>
      <c r="AD1" s="614" t="s">
        <v>2</v>
      </c>
    </row>
    <row r="2" spans="1:258" s="44" customFormat="1" ht="24.75" customHeight="1">
      <c r="A2" s="617" t="s">
        <v>3</v>
      </c>
      <c r="B2" s="617" t="s">
        <v>4</v>
      </c>
      <c r="C2" s="751" t="s">
        <v>1608</v>
      </c>
      <c r="D2" s="753" t="s">
        <v>1609</v>
      </c>
      <c r="E2" s="755" t="s">
        <v>1610</v>
      </c>
      <c r="F2" s="604" t="s">
        <v>1611</v>
      </c>
      <c r="G2" s="45" t="s">
        <v>8</v>
      </c>
      <c r="H2" s="617" t="s">
        <v>9</v>
      </c>
      <c r="I2" s="604" t="s">
        <v>10</v>
      </c>
      <c r="J2" s="757" t="s">
        <v>1612</v>
      </c>
      <c r="K2" s="617" t="s">
        <v>868</v>
      </c>
      <c r="L2" s="45" t="s">
        <v>14</v>
      </c>
      <c r="M2" s="605" t="s">
        <v>15</v>
      </c>
      <c r="N2" s="606"/>
      <c r="O2" s="601" t="s">
        <v>386</v>
      </c>
      <c r="P2" s="607"/>
      <c r="Q2" s="601" t="s">
        <v>387</v>
      </c>
      <c r="R2" s="607"/>
      <c r="S2" s="601" t="s">
        <v>871</v>
      </c>
      <c r="T2" s="602"/>
      <c r="U2" s="602"/>
      <c r="V2" s="603"/>
      <c r="W2" s="46" t="s">
        <v>1613</v>
      </c>
      <c r="X2" s="604" t="s">
        <v>20</v>
      </c>
      <c r="Y2" s="604" t="s">
        <v>21</v>
      </c>
      <c r="Z2" s="604" t="s">
        <v>22</v>
      </c>
      <c r="AA2" s="593" t="s">
        <v>23</v>
      </c>
      <c r="AB2" s="593" t="s">
        <v>24</v>
      </c>
      <c r="AC2" s="593" t="s">
        <v>25</v>
      </c>
      <c r="AD2" s="615"/>
    </row>
    <row r="3" spans="1:258" s="44" customFormat="1" ht="24.75" customHeight="1">
      <c r="A3" s="618"/>
      <c r="B3" s="618"/>
      <c r="C3" s="752"/>
      <c r="D3" s="754"/>
      <c r="E3" s="756"/>
      <c r="F3" s="620"/>
      <c r="G3" s="47" t="s">
        <v>390</v>
      </c>
      <c r="H3" s="619"/>
      <c r="I3" s="620"/>
      <c r="J3" s="758"/>
      <c r="K3" s="618"/>
      <c r="L3" s="47" t="s">
        <v>27</v>
      </c>
      <c r="M3" s="48" t="s">
        <v>28</v>
      </c>
      <c r="N3" s="48" t="s">
        <v>1614</v>
      </c>
      <c r="O3" s="49" t="s">
        <v>28</v>
      </c>
      <c r="P3" s="49" t="s">
        <v>1014</v>
      </c>
      <c r="Q3" s="49" t="s">
        <v>28</v>
      </c>
      <c r="R3" s="48" t="s">
        <v>1014</v>
      </c>
      <c r="S3" s="47" t="s">
        <v>31</v>
      </c>
      <c r="T3" s="47" t="s">
        <v>32</v>
      </c>
      <c r="U3" s="47" t="s">
        <v>33</v>
      </c>
      <c r="V3" s="47" t="s">
        <v>34</v>
      </c>
      <c r="W3" s="50" t="s">
        <v>1615</v>
      </c>
      <c r="X3" s="594"/>
      <c r="Y3" s="594"/>
      <c r="Z3" s="594"/>
      <c r="AA3" s="594"/>
      <c r="AB3" s="594"/>
      <c r="AC3" s="594"/>
      <c r="AD3" s="616"/>
    </row>
    <row r="4" spans="1:258" s="489" customFormat="1" ht="18.75" customHeight="1">
      <c r="A4" s="453" t="s">
        <v>424</v>
      </c>
      <c r="B4" s="595">
        <v>1</v>
      </c>
      <c r="C4" s="791" t="s">
        <v>2077</v>
      </c>
      <c r="D4" s="479" t="s">
        <v>1784</v>
      </c>
      <c r="E4" s="480" t="s">
        <v>1785</v>
      </c>
      <c r="F4" s="481" t="s">
        <v>1786</v>
      </c>
      <c r="G4" s="480" t="s">
        <v>123</v>
      </c>
      <c r="H4" s="779" t="s">
        <v>1787</v>
      </c>
      <c r="I4" s="480" t="s">
        <v>1788</v>
      </c>
      <c r="J4" s="482"/>
      <c r="K4" s="444" t="s">
        <v>1657</v>
      </c>
      <c r="L4" s="483"/>
      <c r="M4" s="483">
        <v>25.8</v>
      </c>
      <c r="N4" s="483">
        <v>25.8</v>
      </c>
      <c r="O4" s="483">
        <v>32.799999999999997</v>
      </c>
      <c r="P4" s="483">
        <v>19.899999999999999</v>
      </c>
      <c r="Q4" s="484">
        <f t="shared" ref="Q4:R28" si="0">(O4-M4)/O4</f>
        <v>0.21341463414634138</v>
      </c>
      <c r="R4" s="484">
        <f t="shared" si="0"/>
        <v>-0.29648241206030163</v>
      </c>
      <c r="S4" s="483">
        <v>42</v>
      </c>
      <c r="T4" s="485"/>
      <c r="U4" s="485"/>
      <c r="V4" s="485"/>
      <c r="W4" s="486">
        <f>N4-P4</f>
        <v>5.9000000000000021</v>
      </c>
      <c r="X4" s="487"/>
      <c r="Y4" s="485"/>
      <c r="Z4" s="485"/>
      <c r="AA4" s="485"/>
      <c r="AB4" s="485"/>
      <c r="AC4" s="485"/>
      <c r="AD4" s="488"/>
      <c r="AE4" s="488"/>
      <c r="AF4" s="488"/>
      <c r="AG4" s="488"/>
      <c r="AH4" s="488"/>
      <c r="AI4" s="488"/>
      <c r="AJ4" s="488"/>
      <c r="AK4" s="488"/>
      <c r="AL4" s="488"/>
      <c r="AM4" s="488"/>
      <c r="AN4" s="488"/>
      <c r="AO4" s="488"/>
      <c r="AP4" s="488"/>
      <c r="AQ4" s="488"/>
      <c r="AR4" s="488"/>
      <c r="AS4" s="488"/>
      <c r="AT4" s="488"/>
      <c r="AU4" s="488"/>
      <c r="AV4" s="488"/>
      <c r="AW4" s="488"/>
      <c r="AX4" s="488"/>
      <c r="AY4" s="488"/>
      <c r="AZ4" s="488"/>
      <c r="BA4" s="488"/>
      <c r="BB4" s="488"/>
      <c r="BC4" s="488"/>
      <c r="BD4" s="488"/>
      <c r="BE4" s="488"/>
      <c r="BF4" s="488"/>
      <c r="BG4" s="488"/>
      <c r="BH4" s="488"/>
      <c r="BI4" s="488"/>
      <c r="BJ4" s="488"/>
      <c r="BK4" s="488"/>
      <c r="BL4" s="488"/>
      <c r="BM4" s="488"/>
      <c r="BN4" s="488"/>
      <c r="BO4" s="488"/>
      <c r="BP4" s="488"/>
      <c r="BQ4" s="488"/>
      <c r="BR4" s="488"/>
      <c r="BS4" s="488"/>
      <c r="BT4" s="488"/>
      <c r="BU4" s="488"/>
      <c r="BV4" s="488"/>
      <c r="BW4" s="488"/>
      <c r="BX4" s="488"/>
      <c r="BY4" s="488"/>
      <c r="BZ4" s="488"/>
      <c r="CA4" s="488"/>
      <c r="CB4" s="488"/>
      <c r="CC4" s="488"/>
      <c r="CD4" s="488"/>
      <c r="CE4" s="488"/>
      <c r="CF4" s="488"/>
      <c r="CG4" s="488"/>
      <c r="CH4" s="488"/>
      <c r="CI4" s="488"/>
      <c r="CJ4" s="488"/>
      <c r="CK4" s="488"/>
      <c r="CL4" s="488"/>
      <c r="CM4" s="488"/>
      <c r="CN4" s="488"/>
      <c r="CO4" s="488"/>
      <c r="CP4" s="488"/>
      <c r="CQ4" s="488"/>
      <c r="CR4" s="488"/>
      <c r="CS4" s="488"/>
      <c r="CT4" s="488"/>
      <c r="CU4" s="488"/>
      <c r="CV4" s="488"/>
      <c r="CW4" s="488"/>
      <c r="CX4" s="488"/>
      <c r="CY4" s="488"/>
      <c r="CZ4" s="488"/>
      <c r="DA4" s="488"/>
      <c r="DB4" s="488"/>
      <c r="DC4" s="488"/>
      <c r="DD4" s="488"/>
      <c r="DE4" s="488"/>
      <c r="DF4" s="488"/>
      <c r="DG4" s="488"/>
      <c r="DH4" s="488"/>
      <c r="DI4" s="488"/>
      <c r="DJ4" s="488"/>
      <c r="DK4" s="488"/>
      <c r="DL4" s="488"/>
      <c r="DM4" s="488"/>
      <c r="DN4" s="488"/>
      <c r="DO4" s="488"/>
      <c r="DP4" s="488"/>
      <c r="DQ4" s="488"/>
      <c r="DR4" s="488"/>
      <c r="DS4" s="488"/>
      <c r="DT4" s="488"/>
      <c r="DU4" s="488"/>
      <c r="DV4" s="488"/>
      <c r="DW4" s="488"/>
      <c r="DX4" s="488"/>
      <c r="DY4" s="488"/>
      <c r="DZ4" s="488"/>
      <c r="EA4" s="488"/>
      <c r="EB4" s="488"/>
      <c r="EC4" s="488"/>
      <c r="ED4" s="488"/>
      <c r="EE4" s="488"/>
      <c r="EF4" s="488"/>
      <c r="EG4" s="488"/>
      <c r="EH4" s="488"/>
      <c r="EI4" s="488"/>
      <c r="EJ4" s="488"/>
      <c r="EK4" s="488"/>
      <c r="EL4" s="488"/>
      <c r="EM4" s="488"/>
      <c r="EN4" s="488"/>
      <c r="EO4" s="488"/>
      <c r="EP4" s="488"/>
      <c r="EQ4" s="488"/>
      <c r="ER4" s="488"/>
      <c r="ES4" s="488"/>
      <c r="ET4" s="488"/>
      <c r="EU4" s="488"/>
      <c r="EV4" s="488"/>
      <c r="EW4" s="488"/>
      <c r="EX4" s="488"/>
      <c r="EY4" s="488"/>
      <c r="EZ4" s="488"/>
      <c r="FA4" s="488"/>
      <c r="FB4" s="488"/>
      <c r="FC4" s="488"/>
      <c r="FD4" s="488"/>
      <c r="FE4" s="488"/>
      <c r="FF4" s="488"/>
      <c r="FG4" s="488"/>
      <c r="FH4" s="488"/>
      <c r="FI4" s="488"/>
      <c r="FJ4" s="488"/>
      <c r="FK4" s="488"/>
      <c r="FL4" s="488"/>
      <c r="FM4" s="488"/>
      <c r="FN4" s="488"/>
      <c r="FO4" s="488"/>
      <c r="FP4" s="488"/>
      <c r="FQ4" s="488"/>
      <c r="FR4" s="488"/>
      <c r="FS4" s="488"/>
      <c r="FT4" s="488"/>
      <c r="FU4" s="488"/>
      <c r="FV4" s="488"/>
      <c r="FW4" s="488"/>
      <c r="FX4" s="488"/>
      <c r="FY4" s="488"/>
      <c r="FZ4" s="488"/>
      <c r="GA4" s="488"/>
      <c r="GB4" s="488"/>
      <c r="GC4" s="488"/>
      <c r="GD4" s="488"/>
      <c r="GE4" s="488"/>
      <c r="GF4" s="488"/>
      <c r="GG4" s="488"/>
      <c r="GH4" s="488"/>
      <c r="GI4" s="488"/>
      <c r="GJ4" s="488"/>
      <c r="GK4" s="488"/>
      <c r="GL4" s="488"/>
      <c r="GM4" s="488"/>
      <c r="GN4" s="488"/>
      <c r="GO4" s="488"/>
      <c r="GP4" s="488"/>
      <c r="GQ4" s="488"/>
      <c r="GR4" s="488"/>
      <c r="GS4" s="488"/>
      <c r="GT4" s="488"/>
      <c r="GU4" s="488"/>
      <c r="GV4" s="488"/>
      <c r="GW4" s="488"/>
      <c r="GX4" s="488"/>
      <c r="GY4" s="488"/>
      <c r="GZ4" s="488"/>
      <c r="HA4" s="488"/>
      <c r="HB4" s="488"/>
      <c r="HC4" s="488"/>
      <c r="HD4" s="488"/>
      <c r="HE4" s="488"/>
      <c r="HF4" s="488"/>
      <c r="HG4" s="488"/>
      <c r="HH4" s="488"/>
      <c r="HI4" s="488"/>
      <c r="HJ4" s="488"/>
      <c r="HK4" s="488"/>
      <c r="HL4" s="488"/>
      <c r="HM4" s="488"/>
      <c r="HN4" s="488"/>
      <c r="HO4" s="488"/>
      <c r="HP4" s="488"/>
      <c r="HQ4" s="488"/>
      <c r="HR4" s="488"/>
      <c r="HS4" s="488"/>
      <c r="HT4" s="488"/>
      <c r="HU4" s="488"/>
      <c r="HV4" s="488"/>
      <c r="HW4" s="488"/>
      <c r="HX4" s="488"/>
      <c r="HY4" s="488"/>
      <c r="HZ4" s="488"/>
      <c r="IA4" s="488"/>
      <c r="IB4" s="488"/>
      <c r="IC4" s="488"/>
      <c r="ID4" s="488"/>
      <c r="IE4" s="488"/>
      <c r="IF4" s="488"/>
      <c r="IG4" s="488"/>
      <c r="IH4" s="488"/>
      <c r="II4" s="488"/>
      <c r="IJ4" s="488"/>
      <c r="IK4" s="488"/>
      <c r="IL4" s="488"/>
      <c r="IM4" s="488"/>
      <c r="IN4" s="488"/>
      <c r="IO4" s="488"/>
      <c r="IP4" s="488"/>
      <c r="IQ4" s="488"/>
      <c r="IR4" s="488"/>
      <c r="IS4" s="488"/>
      <c r="IT4" s="488"/>
      <c r="IU4" s="488"/>
      <c r="IV4" s="488"/>
      <c r="IW4" s="488"/>
      <c r="IX4" s="488"/>
    </row>
    <row r="5" spans="1:258" s="468" customFormat="1" ht="18.75" customHeight="1">
      <c r="A5" s="426" t="s">
        <v>424</v>
      </c>
      <c r="B5" s="595"/>
      <c r="C5" s="791"/>
      <c r="D5" s="490" t="s">
        <v>1784</v>
      </c>
      <c r="E5" s="491" t="s">
        <v>1785</v>
      </c>
      <c r="F5" s="492" t="s">
        <v>1789</v>
      </c>
      <c r="G5" s="491" t="s">
        <v>123</v>
      </c>
      <c r="H5" s="792"/>
      <c r="I5" s="491" t="s">
        <v>1790</v>
      </c>
      <c r="J5" s="493"/>
      <c r="K5" s="444" t="s">
        <v>1657</v>
      </c>
      <c r="L5" s="483"/>
      <c r="M5" s="444">
        <v>25.8</v>
      </c>
      <c r="N5" s="444">
        <v>25.8</v>
      </c>
      <c r="O5" s="444">
        <v>32.799999999999997</v>
      </c>
      <c r="P5" s="444">
        <v>19.899999999999999</v>
      </c>
      <c r="Q5" s="494">
        <f t="shared" si="0"/>
        <v>0.21341463414634138</v>
      </c>
      <c r="R5" s="494">
        <f t="shared" si="0"/>
        <v>-0.29648241206030163</v>
      </c>
      <c r="S5" s="444">
        <v>42</v>
      </c>
      <c r="T5" s="447"/>
      <c r="U5" s="447"/>
      <c r="V5" s="447"/>
      <c r="W5" s="486">
        <f t="shared" ref="W5:W61" si="1">N5-P5</f>
        <v>5.9000000000000021</v>
      </c>
      <c r="X5" s="466"/>
      <c r="Y5" s="447"/>
      <c r="Z5" s="447"/>
      <c r="AA5" s="447"/>
      <c r="AB5" s="447"/>
      <c r="AC5" s="447"/>
      <c r="AD5" s="467"/>
      <c r="AE5" s="467"/>
      <c r="AF5" s="467"/>
      <c r="AG5" s="467"/>
      <c r="AH5" s="467"/>
      <c r="AI5" s="467"/>
      <c r="AJ5" s="467"/>
      <c r="AK5" s="467"/>
      <c r="AL5" s="467"/>
      <c r="AM5" s="467"/>
      <c r="AN5" s="467"/>
      <c r="AO5" s="467"/>
      <c r="AP5" s="467"/>
      <c r="AQ5" s="467"/>
      <c r="AR5" s="467"/>
      <c r="AS5" s="467"/>
      <c r="AT5" s="467"/>
      <c r="AU5" s="467"/>
      <c r="AV5" s="467"/>
      <c r="AW5" s="467"/>
      <c r="AX5" s="467"/>
      <c r="AY5" s="467"/>
      <c r="AZ5" s="467"/>
      <c r="BA5" s="467"/>
      <c r="BB5" s="467"/>
      <c r="BC5" s="467"/>
      <c r="BD5" s="467"/>
      <c r="BE5" s="467"/>
      <c r="BF5" s="467"/>
      <c r="BG5" s="467"/>
      <c r="BH5" s="467"/>
      <c r="BI5" s="467"/>
      <c r="BJ5" s="467"/>
      <c r="BK5" s="467"/>
      <c r="BL5" s="467"/>
      <c r="BM5" s="467"/>
      <c r="BN5" s="467"/>
      <c r="BO5" s="467"/>
      <c r="BP5" s="467"/>
      <c r="BQ5" s="467"/>
      <c r="BR5" s="467"/>
      <c r="BS5" s="467"/>
      <c r="BT5" s="467"/>
      <c r="BU5" s="467"/>
      <c r="BV5" s="467"/>
      <c r="BW5" s="467"/>
      <c r="BX5" s="467"/>
      <c r="BY5" s="467"/>
      <c r="BZ5" s="467"/>
      <c r="CA5" s="467"/>
      <c r="CB5" s="467"/>
      <c r="CC5" s="467"/>
      <c r="CD5" s="467"/>
      <c r="CE5" s="467"/>
      <c r="CF5" s="467"/>
      <c r="CG5" s="467"/>
      <c r="CH5" s="467"/>
      <c r="CI5" s="467"/>
      <c r="CJ5" s="467"/>
      <c r="CK5" s="467"/>
      <c r="CL5" s="467"/>
      <c r="CM5" s="467"/>
      <c r="CN5" s="467"/>
      <c r="CO5" s="467"/>
      <c r="CP5" s="467"/>
      <c r="CQ5" s="467"/>
      <c r="CR5" s="467"/>
      <c r="CS5" s="467"/>
      <c r="CT5" s="467"/>
      <c r="CU5" s="467"/>
      <c r="CV5" s="467"/>
      <c r="CW5" s="467"/>
      <c r="CX5" s="467"/>
      <c r="CY5" s="467"/>
      <c r="CZ5" s="467"/>
      <c r="DA5" s="467"/>
      <c r="DB5" s="467"/>
      <c r="DC5" s="467"/>
      <c r="DD5" s="467"/>
      <c r="DE5" s="467"/>
      <c r="DF5" s="467"/>
      <c r="DG5" s="467"/>
      <c r="DH5" s="467"/>
      <c r="DI5" s="467"/>
      <c r="DJ5" s="467"/>
      <c r="DK5" s="467"/>
      <c r="DL5" s="467"/>
      <c r="DM5" s="467"/>
      <c r="DN5" s="467"/>
      <c r="DO5" s="467"/>
      <c r="DP5" s="467"/>
      <c r="DQ5" s="467"/>
      <c r="DR5" s="467"/>
      <c r="DS5" s="467"/>
      <c r="DT5" s="467"/>
      <c r="DU5" s="467"/>
      <c r="DV5" s="467"/>
      <c r="DW5" s="467"/>
      <c r="DX5" s="467"/>
      <c r="DY5" s="467"/>
      <c r="DZ5" s="467"/>
      <c r="EA5" s="467"/>
      <c r="EB5" s="467"/>
      <c r="EC5" s="467"/>
      <c r="ED5" s="467"/>
      <c r="EE5" s="467"/>
      <c r="EF5" s="467"/>
      <c r="EG5" s="467"/>
      <c r="EH5" s="467"/>
      <c r="EI5" s="467"/>
      <c r="EJ5" s="467"/>
      <c r="EK5" s="467"/>
      <c r="EL5" s="467"/>
      <c r="EM5" s="467"/>
      <c r="EN5" s="467"/>
      <c r="EO5" s="467"/>
      <c r="EP5" s="467"/>
      <c r="EQ5" s="467"/>
      <c r="ER5" s="467"/>
      <c r="ES5" s="467"/>
      <c r="ET5" s="467"/>
      <c r="EU5" s="467"/>
      <c r="EV5" s="467"/>
      <c r="EW5" s="467"/>
      <c r="EX5" s="467"/>
      <c r="EY5" s="467"/>
      <c r="EZ5" s="467"/>
      <c r="FA5" s="467"/>
      <c r="FB5" s="467"/>
      <c r="FC5" s="467"/>
      <c r="FD5" s="467"/>
      <c r="FE5" s="467"/>
      <c r="FF5" s="467"/>
      <c r="FG5" s="467"/>
      <c r="FH5" s="467"/>
      <c r="FI5" s="467"/>
      <c r="FJ5" s="467"/>
      <c r="FK5" s="467"/>
      <c r="FL5" s="467"/>
      <c r="FM5" s="467"/>
      <c r="FN5" s="467"/>
      <c r="FO5" s="467"/>
      <c r="FP5" s="467"/>
      <c r="FQ5" s="467"/>
      <c r="FR5" s="467"/>
      <c r="FS5" s="467"/>
      <c r="FT5" s="467"/>
      <c r="FU5" s="467"/>
      <c r="FV5" s="467"/>
      <c r="FW5" s="467"/>
      <c r="FX5" s="467"/>
      <c r="FY5" s="467"/>
      <c r="FZ5" s="467"/>
      <c r="GA5" s="467"/>
      <c r="GB5" s="467"/>
      <c r="GC5" s="467"/>
      <c r="GD5" s="467"/>
      <c r="GE5" s="467"/>
      <c r="GF5" s="467"/>
      <c r="GG5" s="467"/>
      <c r="GH5" s="467"/>
      <c r="GI5" s="467"/>
      <c r="GJ5" s="467"/>
      <c r="GK5" s="467"/>
      <c r="GL5" s="467"/>
      <c r="GM5" s="467"/>
      <c r="GN5" s="467"/>
      <c r="GO5" s="467"/>
      <c r="GP5" s="467"/>
      <c r="GQ5" s="467"/>
      <c r="GR5" s="467"/>
      <c r="GS5" s="467"/>
      <c r="GT5" s="467"/>
      <c r="GU5" s="467"/>
      <c r="GV5" s="467"/>
      <c r="GW5" s="467"/>
      <c r="GX5" s="467"/>
      <c r="GY5" s="467"/>
      <c r="GZ5" s="467"/>
      <c r="HA5" s="467"/>
      <c r="HB5" s="467"/>
      <c r="HC5" s="467"/>
      <c r="HD5" s="467"/>
      <c r="HE5" s="467"/>
      <c r="HF5" s="467"/>
      <c r="HG5" s="467"/>
      <c r="HH5" s="467"/>
      <c r="HI5" s="467"/>
      <c r="HJ5" s="467"/>
      <c r="HK5" s="467"/>
      <c r="HL5" s="467"/>
      <c r="HM5" s="467"/>
      <c r="HN5" s="467"/>
      <c r="HO5" s="467"/>
      <c r="HP5" s="467"/>
      <c r="HQ5" s="467"/>
      <c r="HR5" s="467"/>
      <c r="HS5" s="467"/>
      <c r="HT5" s="467"/>
      <c r="HU5" s="467"/>
      <c r="HV5" s="467"/>
      <c r="HW5" s="467"/>
      <c r="HX5" s="467"/>
      <c r="HY5" s="467"/>
      <c r="HZ5" s="467"/>
      <c r="IA5" s="467"/>
      <c r="IB5" s="467"/>
      <c r="IC5" s="467"/>
      <c r="ID5" s="467"/>
      <c r="IE5" s="467"/>
      <c r="IF5" s="467"/>
      <c r="IG5" s="467"/>
      <c r="IH5" s="467"/>
      <c r="II5" s="467"/>
      <c r="IJ5" s="467"/>
      <c r="IK5" s="467"/>
      <c r="IL5" s="467"/>
      <c r="IM5" s="467"/>
      <c r="IN5" s="467"/>
      <c r="IO5" s="467"/>
      <c r="IP5" s="467"/>
      <c r="IQ5" s="467"/>
      <c r="IR5" s="467"/>
      <c r="IS5" s="467"/>
      <c r="IT5" s="467"/>
      <c r="IU5" s="467"/>
      <c r="IV5" s="467"/>
      <c r="IW5" s="467"/>
      <c r="IX5" s="467"/>
    </row>
    <row r="6" spans="1:258" s="468" customFormat="1" ht="18.75" customHeight="1">
      <c r="A6" s="426" t="s">
        <v>424</v>
      </c>
      <c r="B6" s="595">
        <v>2</v>
      </c>
      <c r="C6" s="791"/>
      <c r="D6" s="490" t="s">
        <v>1784</v>
      </c>
      <c r="E6" s="491" t="s">
        <v>1791</v>
      </c>
      <c r="F6" s="492" t="s">
        <v>1792</v>
      </c>
      <c r="G6" s="491" t="s">
        <v>39</v>
      </c>
      <c r="H6" s="779" t="s">
        <v>1793</v>
      </c>
      <c r="I6" s="491" t="s">
        <v>1794</v>
      </c>
      <c r="J6" s="495" t="s">
        <v>1795</v>
      </c>
      <c r="K6" s="444">
        <v>0</v>
      </c>
      <c r="L6" s="446"/>
      <c r="M6" s="444">
        <v>30</v>
      </c>
      <c r="N6" s="444">
        <v>30</v>
      </c>
      <c r="O6" s="444">
        <v>39.9</v>
      </c>
      <c r="P6" s="444">
        <v>39</v>
      </c>
      <c r="Q6" s="494">
        <f t="shared" si="0"/>
        <v>0.24812030075187969</v>
      </c>
      <c r="R6" s="494">
        <f t="shared" si="0"/>
        <v>0.23076923076923078</v>
      </c>
      <c r="S6" s="444">
        <v>79</v>
      </c>
      <c r="T6" s="447"/>
      <c r="U6" s="447"/>
      <c r="V6" s="447"/>
      <c r="W6" s="486">
        <f t="shared" si="1"/>
        <v>-9</v>
      </c>
      <c r="X6" s="466"/>
      <c r="Y6" s="447"/>
      <c r="Z6" s="447"/>
      <c r="AA6" s="447"/>
      <c r="AB6" s="447"/>
      <c r="AC6" s="447"/>
      <c r="AD6" s="467"/>
      <c r="AE6" s="467"/>
      <c r="AF6" s="467"/>
      <c r="AG6" s="467"/>
      <c r="AH6" s="467"/>
      <c r="AI6" s="467"/>
      <c r="AJ6" s="467"/>
      <c r="AK6" s="467"/>
      <c r="AL6" s="467"/>
      <c r="AM6" s="467"/>
      <c r="AN6" s="467"/>
      <c r="AO6" s="467"/>
      <c r="AP6" s="467"/>
      <c r="AQ6" s="467"/>
      <c r="AR6" s="467"/>
      <c r="AS6" s="467"/>
      <c r="AT6" s="467"/>
      <c r="AU6" s="467"/>
      <c r="AV6" s="467"/>
      <c r="AW6" s="467"/>
      <c r="AX6" s="467"/>
      <c r="AY6" s="467"/>
      <c r="AZ6" s="467"/>
      <c r="BA6" s="467"/>
      <c r="BB6" s="467"/>
      <c r="BC6" s="467"/>
      <c r="BD6" s="467"/>
      <c r="BE6" s="467"/>
      <c r="BF6" s="467"/>
      <c r="BG6" s="467"/>
      <c r="BH6" s="467"/>
      <c r="BI6" s="467"/>
      <c r="BJ6" s="467"/>
      <c r="BK6" s="467"/>
      <c r="BL6" s="467"/>
      <c r="BM6" s="467"/>
      <c r="BN6" s="467"/>
      <c r="BO6" s="467"/>
      <c r="BP6" s="467"/>
      <c r="BQ6" s="467"/>
      <c r="BR6" s="467"/>
      <c r="BS6" s="467"/>
      <c r="BT6" s="467"/>
      <c r="BU6" s="467"/>
      <c r="BV6" s="467"/>
      <c r="BW6" s="467"/>
      <c r="BX6" s="467"/>
      <c r="BY6" s="467"/>
      <c r="BZ6" s="467"/>
      <c r="CA6" s="467"/>
      <c r="CB6" s="467"/>
      <c r="CC6" s="467"/>
      <c r="CD6" s="467"/>
      <c r="CE6" s="467"/>
      <c r="CF6" s="467"/>
      <c r="CG6" s="467"/>
      <c r="CH6" s="467"/>
      <c r="CI6" s="467"/>
      <c r="CJ6" s="467"/>
      <c r="CK6" s="467"/>
      <c r="CL6" s="467"/>
      <c r="CM6" s="467"/>
      <c r="CN6" s="467"/>
      <c r="CO6" s="467"/>
      <c r="CP6" s="467"/>
      <c r="CQ6" s="467"/>
      <c r="CR6" s="467"/>
      <c r="CS6" s="467"/>
      <c r="CT6" s="467"/>
      <c r="CU6" s="467"/>
      <c r="CV6" s="467"/>
      <c r="CW6" s="467"/>
      <c r="CX6" s="467"/>
      <c r="CY6" s="467"/>
      <c r="CZ6" s="467"/>
      <c r="DA6" s="467"/>
      <c r="DB6" s="467"/>
      <c r="DC6" s="467"/>
      <c r="DD6" s="467"/>
      <c r="DE6" s="467"/>
      <c r="DF6" s="467"/>
      <c r="DG6" s="467"/>
      <c r="DH6" s="467"/>
      <c r="DI6" s="467"/>
      <c r="DJ6" s="467"/>
      <c r="DK6" s="467"/>
      <c r="DL6" s="467"/>
      <c r="DM6" s="467"/>
      <c r="DN6" s="467"/>
      <c r="DO6" s="467"/>
      <c r="DP6" s="467"/>
      <c r="DQ6" s="467"/>
      <c r="DR6" s="467"/>
      <c r="DS6" s="467"/>
      <c r="DT6" s="467"/>
      <c r="DU6" s="467"/>
      <c r="DV6" s="467"/>
      <c r="DW6" s="467"/>
      <c r="DX6" s="467"/>
      <c r="DY6" s="467"/>
      <c r="DZ6" s="467"/>
      <c r="EA6" s="467"/>
      <c r="EB6" s="467"/>
      <c r="EC6" s="467"/>
      <c r="ED6" s="467"/>
      <c r="EE6" s="467"/>
      <c r="EF6" s="467"/>
      <c r="EG6" s="467"/>
      <c r="EH6" s="467"/>
      <c r="EI6" s="467"/>
      <c r="EJ6" s="467"/>
      <c r="EK6" s="467"/>
      <c r="EL6" s="467"/>
      <c r="EM6" s="467"/>
      <c r="EN6" s="467"/>
      <c r="EO6" s="467"/>
      <c r="EP6" s="467"/>
      <c r="EQ6" s="467"/>
      <c r="ER6" s="467"/>
      <c r="ES6" s="467"/>
      <c r="ET6" s="467"/>
      <c r="EU6" s="467"/>
      <c r="EV6" s="467"/>
      <c r="EW6" s="467"/>
      <c r="EX6" s="467"/>
      <c r="EY6" s="467"/>
      <c r="EZ6" s="467"/>
      <c r="FA6" s="467"/>
      <c r="FB6" s="467"/>
      <c r="FC6" s="467"/>
      <c r="FD6" s="467"/>
      <c r="FE6" s="467"/>
      <c r="FF6" s="467"/>
      <c r="FG6" s="467"/>
      <c r="FH6" s="467"/>
      <c r="FI6" s="467"/>
      <c r="FJ6" s="467"/>
      <c r="FK6" s="467"/>
      <c r="FL6" s="467"/>
      <c r="FM6" s="467"/>
      <c r="FN6" s="467"/>
      <c r="FO6" s="467"/>
      <c r="FP6" s="467"/>
      <c r="FQ6" s="467"/>
      <c r="FR6" s="467"/>
      <c r="FS6" s="467"/>
      <c r="FT6" s="467"/>
      <c r="FU6" s="467"/>
      <c r="FV6" s="467"/>
      <c r="FW6" s="467"/>
      <c r="FX6" s="467"/>
      <c r="FY6" s="467"/>
      <c r="FZ6" s="467"/>
      <c r="GA6" s="467"/>
      <c r="GB6" s="467"/>
      <c r="GC6" s="467"/>
      <c r="GD6" s="467"/>
      <c r="GE6" s="467"/>
      <c r="GF6" s="467"/>
      <c r="GG6" s="467"/>
      <c r="GH6" s="467"/>
      <c r="GI6" s="467"/>
      <c r="GJ6" s="467"/>
      <c r="GK6" s="467"/>
      <c r="GL6" s="467"/>
      <c r="GM6" s="467"/>
      <c r="GN6" s="467"/>
      <c r="GO6" s="467"/>
      <c r="GP6" s="467"/>
      <c r="GQ6" s="467"/>
      <c r="GR6" s="467"/>
      <c r="GS6" s="467"/>
      <c r="GT6" s="467"/>
      <c r="GU6" s="467"/>
      <c r="GV6" s="467"/>
      <c r="GW6" s="467"/>
      <c r="GX6" s="467"/>
      <c r="GY6" s="467"/>
      <c r="GZ6" s="467"/>
      <c r="HA6" s="467"/>
      <c r="HB6" s="467"/>
      <c r="HC6" s="467"/>
      <c r="HD6" s="467"/>
      <c r="HE6" s="467"/>
      <c r="HF6" s="467"/>
      <c r="HG6" s="467"/>
      <c r="HH6" s="467"/>
      <c r="HI6" s="467"/>
      <c r="HJ6" s="467"/>
      <c r="HK6" s="467"/>
      <c r="HL6" s="467"/>
      <c r="HM6" s="467"/>
      <c r="HN6" s="467"/>
      <c r="HO6" s="467"/>
      <c r="HP6" s="467"/>
      <c r="HQ6" s="467"/>
      <c r="HR6" s="467"/>
      <c r="HS6" s="467"/>
      <c r="HT6" s="467"/>
      <c r="HU6" s="467"/>
      <c r="HV6" s="467"/>
      <c r="HW6" s="467"/>
      <c r="HX6" s="467"/>
      <c r="HY6" s="467"/>
      <c r="HZ6" s="467"/>
      <c r="IA6" s="467"/>
      <c r="IB6" s="467"/>
      <c r="IC6" s="467"/>
      <c r="ID6" s="467"/>
      <c r="IE6" s="467"/>
      <c r="IF6" s="467"/>
      <c r="IG6" s="467"/>
      <c r="IH6" s="467"/>
      <c r="II6" s="467"/>
      <c r="IJ6" s="467"/>
      <c r="IK6" s="467"/>
      <c r="IL6" s="467"/>
      <c r="IM6" s="467"/>
      <c r="IN6" s="467"/>
      <c r="IO6" s="467"/>
      <c r="IP6" s="467"/>
      <c r="IQ6" s="467"/>
      <c r="IR6" s="467"/>
      <c r="IS6" s="467"/>
      <c r="IT6" s="467"/>
      <c r="IU6" s="467"/>
      <c r="IV6" s="467"/>
      <c r="IW6" s="467"/>
      <c r="IX6" s="467"/>
    </row>
    <row r="7" spans="1:258" s="468" customFormat="1" ht="18.75" customHeight="1">
      <c r="A7" s="426" t="s">
        <v>424</v>
      </c>
      <c r="B7" s="595"/>
      <c r="C7" s="791"/>
      <c r="D7" s="490" t="s">
        <v>1784</v>
      </c>
      <c r="E7" s="491" t="s">
        <v>1791</v>
      </c>
      <c r="F7" s="492" t="s">
        <v>1796</v>
      </c>
      <c r="G7" s="491" t="s">
        <v>39</v>
      </c>
      <c r="H7" s="782"/>
      <c r="I7" s="496" t="s">
        <v>1797</v>
      </c>
      <c r="J7" s="495" t="s">
        <v>1795</v>
      </c>
      <c r="K7" s="444">
        <v>5</v>
      </c>
      <c r="L7" s="483"/>
      <c r="M7" s="444">
        <v>30</v>
      </c>
      <c r="N7" s="444">
        <v>30</v>
      </c>
      <c r="O7" s="444">
        <v>39.9</v>
      </c>
      <c r="P7" s="444">
        <v>39</v>
      </c>
      <c r="Q7" s="494">
        <f t="shared" si="0"/>
        <v>0.24812030075187969</v>
      </c>
      <c r="R7" s="494">
        <f t="shared" si="0"/>
        <v>0.23076923076923078</v>
      </c>
      <c r="S7" s="444">
        <v>79</v>
      </c>
      <c r="T7" s="447"/>
      <c r="U7" s="447"/>
      <c r="V7" s="447"/>
      <c r="W7" s="486">
        <f t="shared" si="1"/>
        <v>-9</v>
      </c>
      <c r="X7" s="466"/>
      <c r="Y7" s="447"/>
      <c r="Z7" s="447"/>
      <c r="AA7" s="447"/>
      <c r="AB7" s="447"/>
      <c r="AC7" s="447"/>
      <c r="AD7" s="467"/>
      <c r="AE7" s="467"/>
      <c r="AF7" s="467"/>
      <c r="AG7" s="467"/>
      <c r="AH7" s="467"/>
      <c r="AI7" s="467"/>
      <c r="AJ7" s="467"/>
      <c r="AK7" s="467"/>
      <c r="AL7" s="467"/>
      <c r="AM7" s="467"/>
      <c r="AN7" s="467"/>
      <c r="AO7" s="467"/>
      <c r="AP7" s="467"/>
      <c r="AQ7" s="467"/>
      <c r="AR7" s="467"/>
      <c r="AS7" s="467"/>
      <c r="AT7" s="467"/>
      <c r="AU7" s="467"/>
      <c r="AV7" s="467"/>
      <c r="AW7" s="467"/>
      <c r="AX7" s="467"/>
      <c r="AY7" s="467"/>
      <c r="AZ7" s="467"/>
      <c r="BA7" s="467"/>
      <c r="BB7" s="467"/>
      <c r="BC7" s="467"/>
      <c r="BD7" s="467"/>
      <c r="BE7" s="467"/>
      <c r="BF7" s="467"/>
      <c r="BG7" s="467"/>
      <c r="BH7" s="467"/>
      <c r="BI7" s="467"/>
      <c r="BJ7" s="467"/>
      <c r="BK7" s="467"/>
      <c r="BL7" s="467"/>
      <c r="BM7" s="467"/>
      <c r="BN7" s="467"/>
      <c r="BO7" s="467"/>
      <c r="BP7" s="467"/>
      <c r="BQ7" s="467"/>
      <c r="BR7" s="467"/>
      <c r="BS7" s="467"/>
      <c r="BT7" s="467"/>
      <c r="BU7" s="467"/>
      <c r="BV7" s="467"/>
      <c r="BW7" s="467"/>
      <c r="BX7" s="467"/>
      <c r="BY7" s="467"/>
      <c r="BZ7" s="467"/>
      <c r="CA7" s="467"/>
      <c r="CB7" s="467"/>
      <c r="CC7" s="467"/>
      <c r="CD7" s="467"/>
      <c r="CE7" s="467"/>
      <c r="CF7" s="467"/>
      <c r="CG7" s="467"/>
      <c r="CH7" s="467"/>
      <c r="CI7" s="467"/>
      <c r="CJ7" s="467"/>
      <c r="CK7" s="467"/>
      <c r="CL7" s="467"/>
      <c r="CM7" s="467"/>
      <c r="CN7" s="467"/>
      <c r="CO7" s="467"/>
      <c r="CP7" s="467"/>
      <c r="CQ7" s="467"/>
      <c r="CR7" s="467"/>
      <c r="CS7" s="467"/>
      <c r="CT7" s="467"/>
      <c r="CU7" s="467"/>
      <c r="CV7" s="467"/>
      <c r="CW7" s="467"/>
      <c r="CX7" s="467"/>
      <c r="CY7" s="467"/>
      <c r="CZ7" s="467"/>
      <c r="DA7" s="467"/>
      <c r="DB7" s="467"/>
      <c r="DC7" s="467"/>
      <c r="DD7" s="467"/>
      <c r="DE7" s="467"/>
      <c r="DF7" s="467"/>
      <c r="DG7" s="467"/>
      <c r="DH7" s="467"/>
      <c r="DI7" s="467"/>
      <c r="DJ7" s="467"/>
      <c r="DK7" s="467"/>
      <c r="DL7" s="467"/>
      <c r="DM7" s="467"/>
      <c r="DN7" s="467"/>
      <c r="DO7" s="467"/>
      <c r="DP7" s="467"/>
      <c r="DQ7" s="467"/>
      <c r="DR7" s="467"/>
      <c r="DS7" s="467"/>
      <c r="DT7" s="467"/>
      <c r="DU7" s="467"/>
      <c r="DV7" s="467"/>
      <c r="DW7" s="467"/>
      <c r="DX7" s="467"/>
      <c r="DY7" s="467"/>
      <c r="DZ7" s="467"/>
      <c r="EA7" s="467"/>
      <c r="EB7" s="467"/>
      <c r="EC7" s="467"/>
      <c r="ED7" s="467"/>
      <c r="EE7" s="467"/>
      <c r="EF7" s="467"/>
      <c r="EG7" s="467"/>
      <c r="EH7" s="467"/>
      <c r="EI7" s="467"/>
      <c r="EJ7" s="467"/>
      <c r="EK7" s="467"/>
      <c r="EL7" s="467"/>
      <c r="EM7" s="467"/>
      <c r="EN7" s="467"/>
      <c r="EO7" s="467"/>
      <c r="EP7" s="467"/>
      <c r="EQ7" s="467"/>
      <c r="ER7" s="467"/>
      <c r="ES7" s="467"/>
      <c r="ET7" s="467"/>
      <c r="EU7" s="467"/>
      <c r="EV7" s="467"/>
      <c r="EW7" s="467"/>
      <c r="EX7" s="467"/>
      <c r="EY7" s="467"/>
      <c r="EZ7" s="467"/>
      <c r="FA7" s="467"/>
      <c r="FB7" s="467"/>
      <c r="FC7" s="467"/>
      <c r="FD7" s="467"/>
      <c r="FE7" s="467"/>
      <c r="FF7" s="467"/>
      <c r="FG7" s="467"/>
      <c r="FH7" s="467"/>
      <c r="FI7" s="467"/>
      <c r="FJ7" s="467"/>
      <c r="FK7" s="467"/>
      <c r="FL7" s="467"/>
      <c r="FM7" s="467"/>
      <c r="FN7" s="467"/>
      <c r="FO7" s="467"/>
      <c r="FP7" s="467"/>
      <c r="FQ7" s="467"/>
      <c r="FR7" s="467"/>
      <c r="FS7" s="467"/>
      <c r="FT7" s="467"/>
      <c r="FU7" s="467"/>
      <c r="FV7" s="467"/>
      <c r="FW7" s="467"/>
      <c r="FX7" s="467"/>
      <c r="FY7" s="467"/>
      <c r="FZ7" s="467"/>
      <c r="GA7" s="467"/>
      <c r="GB7" s="467"/>
      <c r="GC7" s="467"/>
      <c r="GD7" s="467"/>
      <c r="GE7" s="467"/>
      <c r="GF7" s="467"/>
      <c r="GG7" s="467"/>
      <c r="GH7" s="467"/>
      <c r="GI7" s="467"/>
      <c r="GJ7" s="467"/>
      <c r="GK7" s="467"/>
      <c r="GL7" s="467"/>
      <c r="GM7" s="467"/>
      <c r="GN7" s="467"/>
      <c r="GO7" s="467"/>
      <c r="GP7" s="467"/>
      <c r="GQ7" s="467"/>
      <c r="GR7" s="467"/>
      <c r="GS7" s="467"/>
      <c r="GT7" s="467"/>
      <c r="GU7" s="467"/>
      <c r="GV7" s="467"/>
      <c r="GW7" s="467"/>
      <c r="GX7" s="467"/>
      <c r="GY7" s="467"/>
      <c r="GZ7" s="467"/>
      <c r="HA7" s="467"/>
      <c r="HB7" s="467"/>
      <c r="HC7" s="467"/>
      <c r="HD7" s="467"/>
      <c r="HE7" s="467"/>
      <c r="HF7" s="467"/>
      <c r="HG7" s="467"/>
      <c r="HH7" s="467"/>
      <c r="HI7" s="467"/>
      <c r="HJ7" s="467"/>
      <c r="HK7" s="467"/>
      <c r="HL7" s="467"/>
      <c r="HM7" s="467"/>
      <c r="HN7" s="467"/>
      <c r="HO7" s="467"/>
      <c r="HP7" s="467"/>
      <c r="HQ7" s="467"/>
      <c r="HR7" s="467"/>
      <c r="HS7" s="467"/>
      <c r="HT7" s="467"/>
      <c r="HU7" s="467"/>
      <c r="HV7" s="467"/>
      <c r="HW7" s="467"/>
      <c r="HX7" s="467"/>
      <c r="HY7" s="467"/>
      <c r="HZ7" s="467"/>
      <c r="IA7" s="467"/>
      <c r="IB7" s="467"/>
      <c r="IC7" s="467"/>
      <c r="ID7" s="467"/>
      <c r="IE7" s="467"/>
      <c r="IF7" s="467"/>
      <c r="IG7" s="467"/>
      <c r="IH7" s="467"/>
      <c r="II7" s="467"/>
      <c r="IJ7" s="467"/>
      <c r="IK7" s="467"/>
      <c r="IL7" s="467"/>
      <c r="IM7" s="467"/>
      <c r="IN7" s="467"/>
      <c r="IO7" s="467"/>
      <c r="IP7" s="467"/>
      <c r="IQ7" s="467"/>
      <c r="IR7" s="467"/>
      <c r="IS7" s="467"/>
      <c r="IT7" s="467"/>
      <c r="IU7" s="467"/>
      <c r="IV7" s="467"/>
      <c r="IW7" s="467"/>
      <c r="IX7" s="467"/>
    </row>
    <row r="8" spans="1:258" s="468" customFormat="1" ht="18.75" customHeight="1">
      <c r="A8" s="426" t="s">
        <v>424</v>
      </c>
      <c r="B8" s="595"/>
      <c r="C8" s="791"/>
      <c r="D8" s="490" t="s">
        <v>1784</v>
      </c>
      <c r="E8" s="491" t="s">
        <v>1791</v>
      </c>
      <c r="F8" s="492" t="s">
        <v>1798</v>
      </c>
      <c r="G8" s="491" t="s">
        <v>39</v>
      </c>
      <c r="H8" s="782"/>
      <c r="I8" s="496" t="s">
        <v>1799</v>
      </c>
      <c r="J8" s="495" t="s">
        <v>1795</v>
      </c>
      <c r="K8" s="444">
        <v>0</v>
      </c>
      <c r="L8" s="483"/>
      <c r="M8" s="444">
        <v>30</v>
      </c>
      <c r="N8" s="444">
        <v>30</v>
      </c>
      <c r="O8" s="444">
        <v>39.9</v>
      </c>
      <c r="P8" s="444">
        <v>39</v>
      </c>
      <c r="Q8" s="494">
        <f t="shared" si="0"/>
        <v>0.24812030075187969</v>
      </c>
      <c r="R8" s="494">
        <f t="shared" si="0"/>
        <v>0.23076923076923078</v>
      </c>
      <c r="S8" s="444">
        <v>79</v>
      </c>
      <c r="T8" s="447"/>
      <c r="U8" s="447"/>
      <c r="V8" s="447"/>
      <c r="W8" s="486">
        <f t="shared" si="1"/>
        <v>-9</v>
      </c>
      <c r="X8" s="466"/>
      <c r="Y8" s="447"/>
      <c r="Z8" s="447"/>
      <c r="AA8" s="447"/>
      <c r="AB8" s="447"/>
      <c r="AC8" s="447"/>
      <c r="AD8" s="467"/>
      <c r="AE8" s="467"/>
      <c r="AF8" s="467"/>
      <c r="AG8" s="467"/>
      <c r="AH8" s="467"/>
      <c r="AI8" s="467"/>
      <c r="AJ8" s="467"/>
      <c r="AK8" s="467"/>
      <c r="AL8" s="467"/>
      <c r="AM8" s="467"/>
      <c r="AN8" s="467"/>
      <c r="AO8" s="467"/>
      <c r="AP8" s="467"/>
      <c r="AQ8" s="467"/>
      <c r="AR8" s="467"/>
      <c r="AS8" s="467"/>
      <c r="AT8" s="467"/>
      <c r="AU8" s="467"/>
      <c r="AV8" s="467"/>
      <c r="AW8" s="467"/>
      <c r="AX8" s="467"/>
      <c r="AY8" s="467"/>
      <c r="AZ8" s="467"/>
      <c r="BA8" s="467"/>
      <c r="BB8" s="467"/>
      <c r="BC8" s="467"/>
      <c r="BD8" s="467"/>
      <c r="BE8" s="467"/>
      <c r="BF8" s="467"/>
      <c r="BG8" s="467"/>
      <c r="BH8" s="467"/>
      <c r="BI8" s="467"/>
      <c r="BJ8" s="467"/>
      <c r="BK8" s="467"/>
      <c r="BL8" s="467"/>
      <c r="BM8" s="467"/>
      <c r="BN8" s="467"/>
      <c r="BO8" s="467"/>
      <c r="BP8" s="467"/>
      <c r="BQ8" s="467"/>
      <c r="BR8" s="467"/>
      <c r="BS8" s="467"/>
      <c r="BT8" s="467"/>
      <c r="BU8" s="467"/>
      <c r="BV8" s="467"/>
      <c r="BW8" s="467"/>
      <c r="BX8" s="467"/>
      <c r="BY8" s="467"/>
      <c r="BZ8" s="467"/>
      <c r="CA8" s="467"/>
      <c r="CB8" s="467"/>
      <c r="CC8" s="467"/>
      <c r="CD8" s="467"/>
      <c r="CE8" s="467"/>
      <c r="CF8" s="467"/>
      <c r="CG8" s="467"/>
      <c r="CH8" s="467"/>
      <c r="CI8" s="467"/>
      <c r="CJ8" s="467"/>
      <c r="CK8" s="467"/>
      <c r="CL8" s="467"/>
      <c r="CM8" s="467"/>
      <c r="CN8" s="467"/>
      <c r="CO8" s="467"/>
      <c r="CP8" s="467"/>
      <c r="CQ8" s="467"/>
      <c r="CR8" s="467"/>
      <c r="CS8" s="467"/>
      <c r="CT8" s="467"/>
      <c r="CU8" s="467"/>
      <c r="CV8" s="467"/>
      <c r="CW8" s="467"/>
      <c r="CX8" s="467"/>
      <c r="CY8" s="467"/>
      <c r="CZ8" s="467"/>
      <c r="DA8" s="467"/>
      <c r="DB8" s="467"/>
      <c r="DC8" s="467"/>
      <c r="DD8" s="467"/>
      <c r="DE8" s="467"/>
      <c r="DF8" s="467"/>
      <c r="DG8" s="467"/>
      <c r="DH8" s="467"/>
      <c r="DI8" s="467"/>
      <c r="DJ8" s="467"/>
      <c r="DK8" s="467"/>
      <c r="DL8" s="467"/>
      <c r="DM8" s="467"/>
      <c r="DN8" s="467"/>
      <c r="DO8" s="467"/>
      <c r="DP8" s="467"/>
      <c r="DQ8" s="467"/>
      <c r="DR8" s="467"/>
      <c r="DS8" s="467"/>
      <c r="DT8" s="467"/>
      <c r="DU8" s="467"/>
      <c r="DV8" s="467"/>
      <c r="DW8" s="467"/>
      <c r="DX8" s="467"/>
      <c r="DY8" s="467"/>
      <c r="DZ8" s="467"/>
      <c r="EA8" s="467"/>
      <c r="EB8" s="467"/>
      <c r="EC8" s="467"/>
      <c r="ED8" s="467"/>
      <c r="EE8" s="467"/>
      <c r="EF8" s="467"/>
      <c r="EG8" s="467"/>
      <c r="EH8" s="467"/>
      <c r="EI8" s="467"/>
      <c r="EJ8" s="467"/>
      <c r="EK8" s="467"/>
      <c r="EL8" s="467"/>
      <c r="EM8" s="467"/>
      <c r="EN8" s="467"/>
      <c r="EO8" s="467"/>
      <c r="EP8" s="467"/>
      <c r="EQ8" s="467"/>
      <c r="ER8" s="467"/>
      <c r="ES8" s="467"/>
      <c r="ET8" s="467"/>
      <c r="EU8" s="467"/>
      <c r="EV8" s="467"/>
      <c r="EW8" s="467"/>
      <c r="EX8" s="467"/>
      <c r="EY8" s="467"/>
      <c r="EZ8" s="467"/>
      <c r="FA8" s="467"/>
      <c r="FB8" s="467"/>
      <c r="FC8" s="467"/>
      <c r="FD8" s="467"/>
      <c r="FE8" s="467"/>
      <c r="FF8" s="467"/>
      <c r="FG8" s="467"/>
      <c r="FH8" s="467"/>
      <c r="FI8" s="467"/>
      <c r="FJ8" s="467"/>
      <c r="FK8" s="467"/>
      <c r="FL8" s="467"/>
      <c r="FM8" s="467"/>
      <c r="FN8" s="467"/>
      <c r="FO8" s="467"/>
      <c r="FP8" s="467"/>
      <c r="FQ8" s="467"/>
      <c r="FR8" s="467"/>
      <c r="FS8" s="467"/>
      <c r="FT8" s="467"/>
      <c r="FU8" s="467"/>
      <c r="FV8" s="467"/>
      <c r="FW8" s="467"/>
      <c r="FX8" s="467"/>
      <c r="FY8" s="467"/>
      <c r="FZ8" s="467"/>
      <c r="GA8" s="467"/>
      <c r="GB8" s="467"/>
      <c r="GC8" s="467"/>
      <c r="GD8" s="467"/>
      <c r="GE8" s="467"/>
      <c r="GF8" s="467"/>
      <c r="GG8" s="467"/>
      <c r="GH8" s="467"/>
      <c r="GI8" s="467"/>
      <c r="GJ8" s="467"/>
      <c r="GK8" s="467"/>
      <c r="GL8" s="467"/>
      <c r="GM8" s="467"/>
      <c r="GN8" s="467"/>
      <c r="GO8" s="467"/>
      <c r="GP8" s="467"/>
      <c r="GQ8" s="467"/>
      <c r="GR8" s="467"/>
      <c r="GS8" s="467"/>
      <c r="GT8" s="467"/>
      <c r="GU8" s="467"/>
      <c r="GV8" s="467"/>
      <c r="GW8" s="467"/>
      <c r="GX8" s="467"/>
      <c r="GY8" s="467"/>
      <c r="GZ8" s="467"/>
      <c r="HA8" s="467"/>
      <c r="HB8" s="467"/>
      <c r="HC8" s="467"/>
      <c r="HD8" s="467"/>
      <c r="HE8" s="467"/>
      <c r="HF8" s="467"/>
      <c r="HG8" s="467"/>
      <c r="HH8" s="467"/>
      <c r="HI8" s="467"/>
      <c r="HJ8" s="467"/>
      <c r="HK8" s="467"/>
      <c r="HL8" s="467"/>
      <c r="HM8" s="467"/>
      <c r="HN8" s="467"/>
      <c r="HO8" s="467"/>
      <c r="HP8" s="467"/>
      <c r="HQ8" s="467"/>
      <c r="HR8" s="467"/>
      <c r="HS8" s="467"/>
      <c r="HT8" s="467"/>
      <c r="HU8" s="467"/>
      <c r="HV8" s="467"/>
      <c r="HW8" s="467"/>
      <c r="HX8" s="467"/>
      <c r="HY8" s="467"/>
      <c r="HZ8" s="467"/>
      <c r="IA8" s="467"/>
      <c r="IB8" s="467"/>
      <c r="IC8" s="467"/>
      <c r="ID8" s="467"/>
      <c r="IE8" s="467"/>
      <c r="IF8" s="467"/>
      <c r="IG8" s="467"/>
      <c r="IH8" s="467"/>
      <c r="II8" s="467"/>
      <c r="IJ8" s="467"/>
      <c r="IK8" s="467"/>
      <c r="IL8" s="467"/>
      <c r="IM8" s="467"/>
      <c r="IN8" s="467"/>
      <c r="IO8" s="467"/>
      <c r="IP8" s="467"/>
      <c r="IQ8" s="467"/>
      <c r="IR8" s="467"/>
      <c r="IS8" s="467"/>
      <c r="IT8" s="467"/>
      <c r="IU8" s="467"/>
      <c r="IV8" s="467"/>
      <c r="IW8" s="467"/>
      <c r="IX8" s="467"/>
    </row>
    <row r="9" spans="1:258" s="468" customFormat="1" ht="18.75" customHeight="1">
      <c r="A9" s="426" t="s">
        <v>424</v>
      </c>
      <c r="B9" s="595"/>
      <c r="C9" s="791"/>
      <c r="D9" s="490" t="s">
        <v>1784</v>
      </c>
      <c r="E9" s="491" t="s">
        <v>1791</v>
      </c>
      <c r="F9" s="492" t="s">
        <v>1800</v>
      </c>
      <c r="G9" s="491" t="s">
        <v>39</v>
      </c>
      <c r="H9" s="782"/>
      <c r="I9" s="496" t="s">
        <v>1801</v>
      </c>
      <c r="J9" s="495" t="s">
        <v>1795</v>
      </c>
      <c r="K9" s="444">
        <v>0</v>
      </c>
      <c r="L9" s="483"/>
      <c r="M9" s="444">
        <v>30</v>
      </c>
      <c r="N9" s="444">
        <v>30</v>
      </c>
      <c r="O9" s="444">
        <v>39.9</v>
      </c>
      <c r="P9" s="444">
        <v>39</v>
      </c>
      <c r="Q9" s="494">
        <f t="shared" si="0"/>
        <v>0.24812030075187969</v>
      </c>
      <c r="R9" s="494">
        <f t="shared" si="0"/>
        <v>0.23076923076923078</v>
      </c>
      <c r="S9" s="444">
        <v>79</v>
      </c>
      <c r="T9" s="447"/>
      <c r="U9" s="447"/>
      <c r="V9" s="447"/>
      <c r="W9" s="486">
        <f t="shared" si="1"/>
        <v>-9</v>
      </c>
      <c r="X9" s="466"/>
      <c r="Y9" s="447"/>
      <c r="Z9" s="447"/>
      <c r="AA9" s="447"/>
      <c r="AB9" s="447"/>
      <c r="AC9" s="447"/>
      <c r="AD9" s="467"/>
      <c r="AE9" s="467"/>
      <c r="AF9" s="467"/>
      <c r="AG9" s="467"/>
      <c r="AH9" s="467"/>
      <c r="AI9" s="467"/>
      <c r="AJ9" s="467"/>
      <c r="AK9" s="467"/>
      <c r="AL9" s="467"/>
      <c r="AM9" s="467"/>
      <c r="AN9" s="467"/>
      <c r="AO9" s="467"/>
      <c r="AP9" s="467"/>
      <c r="AQ9" s="467"/>
      <c r="AR9" s="467"/>
      <c r="AS9" s="467"/>
      <c r="AT9" s="467"/>
      <c r="AU9" s="467"/>
      <c r="AV9" s="467"/>
      <c r="AW9" s="467"/>
      <c r="AX9" s="467"/>
      <c r="AY9" s="467"/>
      <c r="AZ9" s="467"/>
      <c r="BA9" s="467"/>
      <c r="BB9" s="467"/>
      <c r="BC9" s="467"/>
      <c r="BD9" s="467"/>
      <c r="BE9" s="467"/>
      <c r="BF9" s="467"/>
      <c r="BG9" s="467"/>
      <c r="BH9" s="467"/>
      <c r="BI9" s="467"/>
      <c r="BJ9" s="467"/>
      <c r="BK9" s="467"/>
      <c r="BL9" s="467"/>
      <c r="BM9" s="467"/>
      <c r="BN9" s="467"/>
      <c r="BO9" s="467"/>
      <c r="BP9" s="467"/>
      <c r="BQ9" s="467"/>
      <c r="BR9" s="467"/>
      <c r="BS9" s="467"/>
      <c r="BT9" s="467"/>
      <c r="BU9" s="467"/>
      <c r="BV9" s="467"/>
      <c r="BW9" s="467"/>
      <c r="BX9" s="467"/>
      <c r="BY9" s="467"/>
      <c r="BZ9" s="467"/>
      <c r="CA9" s="467"/>
      <c r="CB9" s="467"/>
      <c r="CC9" s="467"/>
      <c r="CD9" s="467"/>
      <c r="CE9" s="467"/>
      <c r="CF9" s="467"/>
      <c r="CG9" s="467"/>
      <c r="CH9" s="467"/>
      <c r="CI9" s="467"/>
      <c r="CJ9" s="467"/>
      <c r="CK9" s="467"/>
      <c r="CL9" s="467"/>
      <c r="CM9" s="467"/>
      <c r="CN9" s="467"/>
      <c r="CO9" s="467"/>
      <c r="CP9" s="467"/>
      <c r="CQ9" s="467"/>
      <c r="CR9" s="467"/>
      <c r="CS9" s="467"/>
      <c r="CT9" s="467"/>
      <c r="CU9" s="467"/>
      <c r="CV9" s="467"/>
      <c r="CW9" s="467"/>
      <c r="CX9" s="467"/>
      <c r="CY9" s="467"/>
      <c r="CZ9" s="467"/>
      <c r="DA9" s="467"/>
      <c r="DB9" s="467"/>
      <c r="DC9" s="467"/>
      <c r="DD9" s="467"/>
      <c r="DE9" s="467"/>
      <c r="DF9" s="467"/>
      <c r="DG9" s="467"/>
      <c r="DH9" s="467"/>
      <c r="DI9" s="467"/>
      <c r="DJ9" s="467"/>
      <c r="DK9" s="467"/>
      <c r="DL9" s="467"/>
      <c r="DM9" s="467"/>
      <c r="DN9" s="467"/>
      <c r="DO9" s="467"/>
      <c r="DP9" s="467"/>
      <c r="DQ9" s="467"/>
      <c r="DR9" s="467"/>
      <c r="DS9" s="467"/>
      <c r="DT9" s="467"/>
      <c r="DU9" s="467"/>
      <c r="DV9" s="467"/>
      <c r="DW9" s="467"/>
      <c r="DX9" s="467"/>
      <c r="DY9" s="467"/>
      <c r="DZ9" s="467"/>
      <c r="EA9" s="467"/>
      <c r="EB9" s="467"/>
      <c r="EC9" s="467"/>
      <c r="ED9" s="467"/>
      <c r="EE9" s="467"/>
      <c r="EF9" s="467"/>
      <c r="EG9" s="467"/>
      <c r="EH9" s="467"/>
      <c r="EI9" s="467"/>
      <c r="EJ9" s="467"/>
      <c r="EK9" s="467"/>
      <c r="EL9" s="467"/>
      <c r="EM9" s="467"/>
      <c r="EN9" s="467"/>
      <c r="EO9" s="467"/>
      <c r="EP9" s="467"/>
      <c r="EQ9" s="467"/>
      <c r="ER9" s="467"/>
      <c r="ES9" s="467"/>
      <c r="ET9" s="467"/>
      <c r="EU9" s="467"/>
      <c r="EV9" s="467"/>
      <c r="EW9" s="467"/>
      <c r="EX9" s="467"/>
      <c r="EY9" s="467"/>
      <c r="EZ9" s="467"/>
      <c r="FA9" s="467"/>
      <c r="FB9" s="467"/>
      <c r="FC9" s="467"/>
      <c r="FD9" s="467"/>
      <c r="FE9" s="467"/>
      <c r="FF9" s="467"/>
      <c r="FG9" s="467"/>
      <c r="FH9" s="467"/>
      <c r="FI9" s="467"/>
      <c r="FJ9" s="467"/>
      <c r="FK9" s="467"/>
      <c r="FL9" s="467"/>
      <c r="FM9" s="467"/>
      <c r="FN9" s="467"/>
      <c r="FO9" s="467"/>
      <c r="FP9" s="467"/>
      <c r="FQ9" s="467"/>
      <c r="FR9" s="467"/>
      <c r="FS9" s="467"/>
      <c r="FT9" s="467"/>
      <c r="FU9" s="467"/>
      <c r="FV9" s="467"/>
      <c r="FW9" s="467"/>
      <c r="FX9" s="467"/>
      <c r="FY9" s="467"/>
      <c r="FZ9" s="467"/>
      <c r="GA9" s="467"/>
      <c r="GB9" s="467"/>
      <c r="GC9" s="467"/>
      <c r="GD9" s="467"/>
      <c r="GE9" s="467"/>
      <c r="GF9" s="467"/>
      <c r="GG9" s="467"/>
      <c r="GH9" s="467"/>
      <c r="GI9" s="467"/>
      <c r="GJ9" s="467"/>
      <c r="GK9" s="467"/>
      <c r="GL9" s="467"/>
      <c r="GM9" s="467"/>
      <c r="GN9" s="467"/>
      <c r="GO9" s="467"/>
      <c r="GP9" s="467"/>
      <c r="GQ9" s="467"/>
      <c r="GR9" s="467"/>
      <c r="GS9" s="467"/>
      <c r="GT9" s="467"/>
      <c r="GU9" s="467"/>
      <c r="GV9" s="467"/>
      <c r="GW9" s="467"/>
      <c r="GX9" s="467"/>
      <c r="GY9" s="467"/>
      <c r="GZ9" s="467"/>
      <c r="HA9" s="467"/>
      <c r="HB9" s="467"/>
      <c r="HC9" s="467"/>
      <c r="HD9" s="467"/>
      <c r="HE9" s="467"/>
      <c r="HF9" s="467"/>
      <c r="HG9" s="467"/>
      <c r="HH9" s="467"/>
      <c r="HI9" s="467"/>
      <c r="HJ9" s="467"/>
      <c r="HK9" s="467"/>
      <c r="HL9" s="467"/>
      <c r="HM9" s="467"/>
      <c r="HN9" s="467"/>
      <c r="HO9" s="467"/>
      <c r="HP9" s="467"/>
      <c r="HQ9" s="467"/>
      <c r="HR9" s="467"/>
      <c r="HS9" s="467"/>
      <c r="HT9" s="467"/>
      <c r="HU9" s="467"/>
      <c r="HV9" s="467"/>
      <c r="HW9" s="467"/>
      <c r="HX9" s="467"/>
      <c r="HY9" s="467"/>
      <c r="HZ9" s="467"/>
      <c r="IA9" s="467"/>
      <c r="IB9" s="467"/>
      <c r="IC9" s="467"/>
      <c r="ID9" s="467"/>
      <c r="IE9" s="467"/>
      <c r="IF9" s="467"/>
      <c r="IG9" s="467"/>
      <c r="IH9" s="467"/>
      <c r="II9" s="467"/>
      <c r="IJ9" s="467"/>
      <c r="IK9" s="467"/>
      <c r="IL9" s="467"/>
      <c r="IM9" s="467"/>
      <c r="IN9" s="467"/>
      <c r="IO9" s="467"/>
      <c r="IP9" s="467"/>
      <c r="IQ9" s="467"/>
      <c r="IR9" s="467"/>
      <c r="IS9" s="467"/>
      <c r="IT9" s="467"/>
      <c r="IU9" s="467"/>
      <c r="IV9" s="467"/>
      <c r="IW9" s="467"/>
      <c r="IX9" s="467"/>
    </row>
    <row r="10" spans="1:258" s="468" customFormat="1" ht="18.75" customHeight="1">
      <c r="A10" s="426" t="s">
        <v>424</v>
      </c>
      <c r="B10" s="595"/>
      <c r="C10" s="791"/>
      <c r="D10" s="490" t="s">
        <v>1784</v>
      </c>
      <c r="E10" s="491" t="s">
        <v>1791</v>
      </c>
      <c r="F10" s="492" t="s">
        <v>1802</v>
      </c>
      <c r="G10" s="491" t="s">
        <v>39</v>
      </c>
      <c r="H10" s="782"/>
      <c r="I10" s="496" t="s">
        <v>1803</v>
      </c>
      <c r="J10" s="495" t="s">
        <v>1795</v>
      </c>
      <c r="K10" s="444">
        <v>5</v>
      </c>
      <c r="L10" s="483"/>
      <c r="M10" s="444">
        <v>30</v>
      </c>
      <c r="N10" s="444">
        <v>30</v>
      </c>
      <c r="O10" s="444">
        <v>39.9</v>
      </c>
      <c r="P10" s="444">
        <v>39</v>
      </c>
      <c r="Q10" s="494">
        <f t="shared" si="0"/>
        <v>0.24812030075187969</v>
      </c>
      <c r="R10" s="494">
        <f t="shared" si="0"/>
        <v>0.23076923076923078</v>
      </c>
      <c r="S10" s="444">
        <v>79</v>
      </c>
      <c r="T10" s="447"/>
      <c r="U10" s="447"/>
      <c r="V10" s="447"/>
      <c r="W10" s="486">
        <f t="shared" si="1"/>
        <v>-9</v>
      </c>
      <c r="X10" s="466"/>
      <c r="Y10" s="447"/>
      <c r="Z10" s="447"/>
      <c r="AA10" s="447"/>
      <c r="AB10" s="447"/>
      <c r="AC10" s="447"/>
      <c r="AD10" s="467"/>
      <c r="AE10" s="467"/>
      <c r="AF10" s="467"/>
      <c r="AG10" s="467"/>
      <c r="AH10" s="467"/>
      <c r="AI10" s="467"/>
      <c r="AJ10" s="467"/>
      <c r="AK10" s="467"/>
      <c r="AL10" s="467"/>
      <c r="AM10" s="467"/>
      <c r="AN10" s="467"/>
      <c r="AO10" s="467"/>
      <c r="AP10" s="467"/>
      <c r="AQ10" s="467"/>
      <c r="AR10" s="467"/>
      <c r="AS10" s="467"/>
      <c r="AT10" s="467"/>
      <c r="AU10" s="467"/>
      <c r="AV10" s="467"/>
      <c r="AW10" s="467"/>
      <c r="AX10" s="467"/>
      <c r="AY10" s="467"/>
      <c r="AZ10" s="467"/>
      <c r="BA10" s="467"/>
      <c r="BB10" s="467"/>
      <c r="BC10" s="467"/>
      <c r="BD10" s="467"/>
      <c r="BE10" s="467"/>
      <c r="BF10" s="467"/>
      <c r="BG10" s="467"/>
      <c r="BH10" s="467"/>
      <c r="BI10" s="467"/>
      <c r="BJ10" s="467"/>
      <c r="BK10" s="467"/>
      <c r="BL10" s="467"/>
      <c r="BM10" s="467"/>
      <c r="BN10" s="467"/>
      <c r="BO10" s="467"/>
      <c r="BP10" s="467"/>
      <c r="BQ10" s="467"/>
      <c r="BR10" s="467"/>
      <c r="BS10" s="467"/>
      <c r="BT10" s="467"/>
      <c r="BU10" s="467"/>
      <c r="BV10" s="467"/>
      <c r="BW10" s="467"/>
      <c r="BX10" s="467"/>
      <c r="BY10" s="467"/>
      <c r="BZ10" s="467"/>
      <c r="CA10" s="467"/>
      <c r="CB10" s="467"/>
      <c r="CC10" s="467"/>
      <c r="CD10" s="467"/>
      <c r="CE10" s="467"/>
      <c r="CF10" s="467"/>
      <c r="CG10" s="467"/>
      <c r="CH10" s="467"/>
      <c r="CI10" s="467"/>
      <c r="CJ10" s="467"/>
      <c r="CK10" s="467"/>
      <c r="CL10" s="467"/>
      <c r="CM10" s="467"/>
      <c r="CN10" s="467"/>
      <c r="CO10" s="467"/>
      <c r="CP10" s="467"/>
      <c r="CQ10" s="467"/>
      <c r="CR10" s="467"/>
      <c r="CS10" s="467"/>
      <c r="CT10" s="467"/>
      <c r="CU10" s="467"/>
      <c r="CV10" s="467"/>
      <c r="CW10" s="467"/>
      <c r="CX10" s="467"/>
      <c r="CY10" s="467"/>
      <c r="CZ10" s="467"/>
      <c r="DA10" s="467"/>
      <c r="DB10" s="467"/>
      <c r="DC10" s="467"/>
      <c r="DD10" s="467"/>
      <c r="DE10" s="467"/>
      <c r="DF10" s="467"/>
      <c r="DG10" s="467"/>
      <c r="DH10" s="467"/>
      <c r="DI10" s="467"/>
      <c r="DJ10" s="467"/>
      <c r="DK10" s="467"/>
      <c r="DL10" s="467"/>
      <c r="DM10" s="467"/>
      <c r="DN10" s="467"/>
      <c r="DO10" s="467"/>
      <c r="DP10" s="467"/>
      <c r="DQ10" s="467"/>
      <c r="DR10" s="467"/>
      <c r="DS10" s="467"/>
      <c r="DT10" s="467"/>
      <c r="DU10" s="467"/>
      <c r="DV10" s="467"/>
      <c r="DW10" s="467"/>
      <c r="DX10" s="467"/>
      <c r="DY10" s="467"/>
      <c r="DZ10" s="467"/>
      <c r="EA10" s="467"/>
      <c r="EB10" s="467"/>
      <c r="EC10" s="467"/>
      <c r="ED10" s="467"/>
      <c r="EE10" s="467"/>
      <c r="EF10" s="467"/>
      <c r="EG10" s="467"/>
      <c r="EH10" s="467"/>
      <c r="EI10" s="467"/>
      <c r="EJ10" s="467"/>
      <c r="EK10" s="467"/>
      <c r="EL10" s="467"/>
      <c r="EM10" s="467"/>
      <c r="EN10" s="467"/>
      <c r="EO10" s="467"/>
      <c r="EP10" s="467"/>
      <c r="EQ10" s="467"/>
      <c r="ER10" s="467"/>
      <c r="ES10" s="467"/>
      <c r="ET10" s="467"/>
      <c r="EU10" s="467"/>
      <c r="EV10" s="467"/>
      <c r="EW10" s="467"/>
      <c r="EX10" s="467"/>
      <c r="EY10" s="467"/>
      <c r="EZ10" s="467"/>
      <c r="FA10" s="467"/>
      <c r="FB10" s="467"/>
      <c r="FC10" s="467"/>
      <c r="FD10" s="467"/>
      <c r="FE10" s="467"/>
      <c r="FF10" s="467"/>
      <c r="FG10" s="467"/>
      <c r="FH10" s="467"/>
      <c r="FI10" s="467"/>
      <c r="FJ10" s="467"/>
      <c r="FK10" s="467"/>
      <c r="FL10" s="467"/>
      <c r="FM10" s="467"/>
      <c r="FN10" s="467"/>
      <c r="FO10" s="467"/>
      <c r="FP10" s="467"/>
      <c r="FQ10" s="467"/>
      <c r="FR10" s="467"/>
      <c r="FS10" s="467"/>
      <c r="FT10" s="467"/>
      <c r="FU10" s="467"/>
      <c r="FV10" s="467"/>
      <c r="FW10" s="467"/>
      <c r="FX10" s="467"/>
      <c r="FY10" s="467"/>
      <c r="FZ10" s="467"/>
      <c r="GA10" s="467"/>
      <c r="GB10" s="467"/>
      <c r="GC10" s="467"/>
      <c r="GD10" s="467"/>
      <c r="GE10" s="467"/>
      <c r="GF10" s="467"/>
      <c r="GG10" s="467"/>
      <c r="GH10" s="467"/>
      <c r="GI10" s="467"/>
      <c r="GJ10" s="467"/>
      <c r="GK10" s="467"/>
      <c r="GL10" s="467"/>
      <c r="GM10" s="467"/>
      <c r="GN10" s="467"/>
      <c r="GO10" s="467"/>
      <c r="GP10" s="467"/>
      <c r="GQ10" s="467"/>
      <c r="GR10" s="467"/>
      <c r="GS10" s="467"/>
      <c r="GT10" s="467"/>
      <c r="GU10" s="467"/>
      <c r="GV10" s="467"/>
      <c r="GW10" s="467"/>
      <c r="GX10" s="467"/>
      <c r="GY10" s="467"/>
      <c r="GZ10" s="467"/>
      <c r="HA10" s="467"/>
      <c r="HB10" s="467"/>
      <c r="HC10" s="467"/>
      <c r="HD10" s="467"/>
      <c r="HE10" s="467"/>
      <c r="HF10" s="467"/>
      <c r="HG10" s="467"/>
      <c r="HH10" s="467"/>
      <c r="HI10" s="467"/>
      <c r="HJ10" s="467"/>
      <c r="HK10" s="467"/>
      <c r="HL10" s="467"/>
      <c r="HM10" s="467"/>
      <c r="HN10" s="467"/>
      <c r="HO10" s="467"/>
      <c r="HP10" s="467"/>
      <c r="HQ10" s="467"/>
      <c r="HR10" s="467"/>
      <c r="HS10" s="467"/>
      <c r="HT10" s="467"/>
      <c r="HU10" s="467"/>
      <c r="HV10" s="467"/>
      <c r="HW10" s="467"/>
      <c r="HX10" s="467"/>
      <c r="HY10" s="467"/>
      <c r="HZ10" s="467"/>
      <c r="IA10" s="467"/>
      <c r="IB10" s="467"/>
      <c r="IC10" s="467"/>
      <c r="ID10" s="467"/>
      <c r="IE10" s="467"/>
      <c r="IF10" s="467"/>
      <c r="IG10" s="467"/>
      <c r="IH10" s="467"/>
      <c r="II10" s="467"/>
      <c r="IJ10" s="467"/>
      <c r="IK10" s="467"/>
      <c r="IL10" s="467"/>
      <c r="IM10" s="467"/>
      <c r="IN10" s="467"/>
      <c r="IO10" s="467"/>
      <c r="IP10" s="467"/>
      <c r="IQ10" s="467"/>
      <c r="IR10" s="467"/>
      <c r="IS10" s="467"/>
      <c r="IT10" s="467"/>
      <c r="IU10" s="467"/>
      <c r="IV10" s="467"/>
      <c r="IW10" s="467"/>
      <c r="IX10" s="467"/>
    </row>
    <row r="11" spans="1:258" s="468" customFormat="1" ht="18.75" customHeight="1">
      <c r="A11" s="426" t="s">
        <v>424</v>
      </c>
      <c r="B11" s="595"/>
      <c r="C11" s="791"/>
      <c r="D11" s="490" t="s">
        <v>1784</v>
      </c>
      <c r="E11" s="491" t="s">
        <v>1791</v>
      </c>
      <c r="F11" s="492" t="s">
        <v>1804</v>
      </c>
      <c r="G11" s="491" t="s">
        <v>39</v>
      </c>
      <c r="H11" s="782"/>
      <c r="I11" s="496" t="s">
        <v>1805</v>
      </c>
      <c r="J11" s="495" t="s">
        <v>1795</v>
      </c>
      <c r="K11" s="444">
        <v>0</v>
      </c>
      <c r="L11" s="483"/>
      <c r="M11" s="444">
        <v>30</v>
      </c>
      <c r="N11" s="444">
        <v>30</v>
      </c>
      <c r="O11" s="444">
        <v>39.9</v>
      </c>
      <c r="P11" s="444">
        <v>39</v>
      </c>
      <c r="Q11" s="494">
        <f t="shared" si="0"/>
        <v>0.24812030075187969</v>
      </c>
      <c r="R11" s="494">
        <f t="shared" si="0"/>
        <v>0.23076923076923078</v>
      </c>
      <c r="S11" s="444">
        <v>79</v>
      </c>
      <c r="T11" s="447"/>
      <c r="U11" s="447"/>
      <c r="V11" s="447"/>
      <c r="W11" s="486">
        <f t="shared" si="1"/>
        <v>-9</v>
      </c>
      <c r="X11" s="466"/>
      <c r="Y11" s="447"/>
      <c r="Z11" s="447"/>
      <c r="AA11" s="447"/>
      <c r="AB11" s="447"/>
      <c r="AC11" s="447"/>
      <c r="AD11" s="467"/>
      <c r="AE11" s="467"/>
      <c r="AF11" s="467"/>
      <c r="AG11" s="467"/>
      <c r="AH11" s="467"/>
      <c r="AI11" s="467"/>
      <c r="AJ11" s="467"/>
      <c r="AK11" s="467"/>
      <c r="AL11" s="467"/>
      <c r="AM11" s="467"/>
      <c r="AN11" s="467"/>
      <c r="AO11" s="467"/>
      <c r="AP11" s="467"/>
      <c r="AQ11" s="467"/>
      <c r="AR11" s="467"/>
      <c r="AS11" s="467"/>
      <c r="AT11" s="467"/>
      <c r="AU11" s="467"/>
      <c r="AV11" s="467"/>
      <c r="AW11" s="467"/>
      <c r="AX11" s="467"/>
      <c r="AY11" s="467"/>
      <c r="AZ11" s="467"/>
      <c r="BA11" s="467"/>
      <c r="BB11" s="467"/>
      <c r="BC11" s="467"/>
      <c r="BD11" s="467"/>
      <c r="BE11" s="467"/>
      <c r="BF11" s="467"/>
      <c r="BG11" s="467"/>
      <c r="BH11" s="467"/>
      <c r="BI11" s="467"/>
      <c r="BJ11" s="467"/>
      <c r="BK11" s="467"/>
      <c r="BL11" s="467"/>
      <c r="BM11" s="467"/>
      <c r="BN11" s="467"/>
      <c r="BO11" s="467"/>
      <c r="BP11" s="467"/>
      <c r="BQ11" s="467"/>
      <c r="BR11" s="467"/>
      <c r="BS11" s="467"/>
      <c r="BT11" s="467"/>
      <c r="BU11" s="467"/>
      <c r="BV11" s="467"/>
      <c r="BW11" s="467"/>
      <c r="BX11" s="467"/>
      <c r="BY11" s="467"/>
      <c r="BZ11" s="467"/>
      <c r="CA11" s="467"/>
      <c r="CB11" s="467"/>
      <c r="CC11" s="467"/>
      <c r="CD11" s="467"/>
      <c r="CE11" s="467"/>
      <c r="CF11" s="467"/>
      <c r="CG11" s="467"/>
      <c r="CH11" s="467"/>
      <c r="CI11" s="467"/>
      <c r="CJ11" s="467"/>
      <c r="CK11" s="467"/>
      <c r="CL11" s="467"/>
      <c r="CM11" s="467"/>
      <c r="CN11" s="467"/>
      <c r="CO11" s="467"/>
      <c r="CP11" s="467"/>
      <c r="CQ11" s="467"/>
      <c r="CR11" s="467"/>
      <c r="CS11" s="467"/>
      <c r="CT11" s="467"/>
      <c r="CU11" s="467"/>
      <c r="CV11" s="467"/>
      <c r="CW11" s="467"/>
      <c r="CX11" s="467"/>
      <c r="CY11" s="467"/>
      <c r="CZ11" s="467"/>
      <c r="DA11" s="467"/>
      <c r="DB11" s="467"/>
      <c r="DC11" s="467"/>
      <c r="DD11" s="467"/>
      <c r="DE11" s="467"/>
      <c r="DF11" s="467"/>
      <c r="DG11" s="467"/>
      <c r="DH11" s="467"/>
      <c r="DI11" s="467"/>
      <c r="DJ11" s="467"/>
      <c r="DK11" s="467"/>
      <c r="DL11" s="467"/>
      <c r="DM11" s="467"/>
      <c r="DN11" s="467"/>
      <c r="DO11" s="467"/>
      <c r="DP11" s="467"/>
      <c r="DQ11" s="467"/>
      <c r="DR11" s="467"/>
      <c r="DS11" s="467"/>
      <c r="DT11" s="467"/>
      <c r="DU11" s="467"/>
      <c r="DV11" s="467"/>
      <c r="DW11" s="467"/>
      <c r="DX11" s="467"/>
      <c r="DY11" s="467"/>
      <c r="DZ11" s="467"/>
      <c r="EA11" s="467"/>
      <c r="EB11" s="467"/>
      <c r="EC11" s="467"/>
      <c r="ED11" s="467"/>
      <c r="EE11" s="467"/>
      <c r="EF11" s="467"/>
      <c r="EG11" s="467"/>
      <c r="EH11" s="467"/>
      <c r="EI11" s="467"/>
      <c r="EJ11" s="467"/>
      <c r="EK11" s="467"/>
      <c r="EL11" s="467"/>
      <c r="EM11" s="467"/>
      <c r="EN11" s="467"/>
      <c r="EO11" s="467"/>
      <c r="EP11" s="467"/>
      <c r="EQ11" s="467"/>
      <c r="ER11" s="467"/>
      <c r="ES11" s="467"/>
      <c r="ET11" s="467"/>
      <c r="EU11" s="467"/>
      <c r="EV11" s="467"/>
      <c r="EW11" s="467"/>
      <c r="EX11" s="467"/>
      <c r="EY11" s="467"/>
      <c r="EZ11" s="467"/>
      <c r="FA11" s="467"/>
      <c r="FB11" s="467"/>
      <c r="FC11" s="467"/>
      <c r="FD11" s="467"/>
      <c r="FE11" s="467"/>
      <c r="FF11" s="467"/>
      <c r="FG11" s="467"/>
      <c r="FH11" s="467"/>
      <c r="FI11" s="467"/>
      <c r="FJ11" s="467"/>
      <c r="FK11" s="467"/>
      <c r="FL11" s="467"/>
      <c r="FM11" s="467"/>
      <c r="FN11" s="467"/>
      <c r="FO11" s="467"/>
      <c r="FP11" s="467"/>
      <c r="FQ11" s="467"/>
      <c r="FR11" s="467"/>
      <c r="FS11" s="467"/>
      <c r="FT11" s="467"/>
      <c r="FU11" s="467"/>
      <c r="FV11" s="467"/>
      <c r="FW11" s="467"/>
      <c r="FX11" s="467"/>
      <c r="FY11" s="467"/>
      <c r="FZ11" s="467"/>
      <c r="GA11" s="467"/>
      <c r="GB11" s="467"/>
      <c r="GC11" s="467"/>
      <c r="GD11" s="467"/>
      <c r="GE11" s="467"/>
      <c r="GF11" s="467"/>
      <c r="GG11" s="467"/>
      <c r="GH11" s="467"/>
      <c r="GI11" s="467"/>
      <c r="GJ11" s="467"/>
      <c r="GK11" s="467"/>
      <c r="GL11" s="467"/>
      <c r="GM11" s="467"/>
      <c r="GN11" s="467"/>
      <c r="GO11" s="467"/>
      <c r="GP11" s="467"/>
      <c r="GQ11" s="467"/>
      <c r="GR11" s="467"/>
      <c r="GS11" s="467"/>
      <c r="GT11" s="467"/>
      <c r="GU11" s="467"/>
      <c r="GV11" s="467"/>
      <c r="GW11" s="467"/>
      <c r="GX11" s="467"/>
      <c r="GY11" s="467"/>
      <c r="GZ11" s="467"/>
      <c r="HA11" s="467"/>
      <c r="HB11" s="467"/>
      <c r="HC11" s="467"/>
      <c r="HD11" s="467"/>
      <c r="HE11" s="467"/>
      <c r="HF11" s="467"/>
      <c r="HG11" s="467"/>
      <c r="HH11" s="467"/>
      <c r="HI11" s="467"/>
      <c r="HJ11" s="467"/>
      <c r="HK11" s="467"/>
      <c r="HL11" s="467"/>
      <c r="HM11" s="467"/>
      <c r="HN11" s="467"/>
      <c r="HO11" s="467"/>
      <c r="HP11" s="467"/>
      <c r="HQ11" s="467"/>
      <c r="HR11" s="467"/>
      <c r="HS11" s="467"/>
      <c r="HT11" s="467"/>
      <c r="HU11" s="467"/>
      <c r="HV11" s="467"/>
      <c r="HW11" s="467"/>
      <c r="HX11" s="467"/>
      <c r="HY11" s="467"/>
      <c r="HZ11" s="467"/>
      <c r="IA11" s="467"/>
      <c r="IB11" s="467"/>
      <c r="IC11" s="467"/>
      <c r="ID11" s="467"/>
      <c r="IE11" s="467"/>
      <c r="IF11" s="467"/>
      <c r="IG11" s="467"/>
      <c r="IH11" s="467"/>
      <c r="II11" s="467"/>
      <c r="IJ11" s="467"/>
      <c r="IK11" s="467"/>
      <c r="IL11" s="467"/>
      <c r="IM11" s="467"/>
      <c r="IN11" s="467"/>
      <c r="IO11" s="467"/>
      <c r="IP11" s="467"/>
      <c r="IQ11" s="467"/>
      <c r="IR11" s="467"/>
      <c r="IS11" s="467"/>
      <c r="IT11" s="467"/>
      <c r="IU11" s="467"/>
      <c r="IV11" s="467"/>
      <c r="IW11" s="467"/>
      <c r="IX11" s="467"/>
    </row>
    <row r="12" spans="1:258" s="468" customFormat="1" ht="18.75" customHeight="1">
      <c r="A12" s="426" t="s">
        <v>424</v>
      </c>
      <c r="B12" s="595"/>
      <c r="C12" s="791"/>
      <c r="D12" s="490" t="s">
        <v>1784</v>
      </c>
      <c r="E12" s="491" t="s">
        <v>1791</v>
      </c>
      <c r="F12" s="492" t="s">
        <v>1806</v>
      </c>
      <c r="G12" s="491" t="s">
        <v>39</v>
      </c>
      <c r="H12" s="782"/>
      <c r="I12" s="496" t="s">
        <v>1807</v>
      </c>
      <c r="J12" s="495" t="s">
        <v>1795</v>
      </c>
      <c r="K12" s="444">
        <v>0</v>
      </c>
      <c r="L12" s="483"/>
      <c r="M12" s="444">
        <v>30</v>
      </c>
      <c r="N12" s="444">
        <v>30</v>
      </c>
      <c r="O12" s="444">
        <v>39.9</v>
      </c>
      <c r="P12" s="444">
        <v>39</v>
      </c>
      <c r="Q12" s="494">
        <f t="shared" si="0"/>
        <v>0.24812030075187969</v>
      </c>
      <c r="R12" s="494">
        <f t="shared" si="0"/>
        <v>0.23076923076923078</v>
      </c>
      <c r="S12" s="444">
        <v>79</v>
      </c>
      <c r="T12" s="447"/>
      <c r="U12" s="447"/>
      <c r="V12" s="447"/>
      <c r="W12" s="486">
        <f t="shared" si="1"/>
        <v>-9</v>
      </c>
      <c r="X12" s="466"/>
      <c r="Y12" s="447"/>
      <c r="Z12" s="447"/>
      <c r="AA12" s="447"/>
      <c r="AB12" s="447"/>
      <c r="AC12" s="447"/>
      <c r="AD12" s="467"/>
      <c r="AE12" s="467"/>
      <c r="AF12" s="467"/>
      <c r="AG12" s="467"/>
      <c r="AH12" s="467"/>
      <c r="AI12" s="467"/>
      <c r="AJ12" s="467"/>
      <c r="AK12" s="467"/>
      <c r="AL12" s="467"/>
      <c r="AM12" s="467"/>
      <c r="AN12" s="467"/>
      <c r="AO12" s="467"/>
      <c r="AP12" s="467"/>
      <c r="AQ12" s="467"/>
      <c r="AR12" s="467"/>
      <c r="AS12" s="467"/>
      <c r="AT12" s="467"/>
      <c r="AU12" s="467"/>
      <c r="AV12" s="467"/>
      <c r="AW12" s="467"/>
      <c r="AX12" s="467"/>
      <c r="AY12" s="467"/>
      <c r="AZ12" s="467"/>
      <c r="BA12" s="467"/>
      <c r="BB12" s="467"/>
      <c r="BC12" s="467"/>
      <c r="BD12" s="467"/>
      <c r="BE12" s="467"/>
      <c r="BF12" s="467"/>
      <c r="BG12" s="467"/>
      <c r="BH12" s="467"/>
      <c r="BI12" s="467"/>
      <c r="BJ12" s="467"/>
      <c r="BK12" s="467"/>
      <c r="BL12" s="467"/>
      <c r="BM12" s="467"/>
      <c r="BN12" s="467"/>
      <c r="BO12" s="467"/>
      <c r="BP12" s="467"/>
      <c r="BQ12" s="467"/>
      <c r="BR12" s="467"/>
      <c r="BS12" s="467"/>
      <c r="BT12" s="467"/>
      <c r="BU12" s="467"/>
      <c r="BV12" s="467"/>
      <c r="BW12" s="467"/>
      <c r="BX12" s="467"/>
      <c r="BY12" s="467"/>
      <c r="BZ12" s="467"/>
      <c r="CA12" s="467"/>
      <c r="CB12" s="467"/>
      <c r="CC12" s="467"/>
      <c r="CD12" s="467"/>
      <c r="CE12" s="467"/>
      <c r="CF12" s="467"/>
      <c r="CG12" s="467"/>
      <c r="CH12" s="467"/>
      <c r="CI12" s="467"/>
      <c r="CJ12" s="467"/>
      <c r="CK12" s="467"/>
      <c r="CL12" s="467"/>
      <c r="CM12" s="467"/>
      <c r="CN12" s="467"/>
      <c r="CO12" s="467"/>
      <c r="CP12" s="467"/>
      <c r="CQ12" s="467"/>
      <c r="CR12" s="467"/>
      <c r="CS12" s="467"/>
      <c r="CT12" s="467"/>
      <c r="CU12" s="467"/>
      <c r="CV12" s="467"/>
      <c r="CW12" s="467"/>
      <c r="CX12" s="467"/>
      <c r="CY12" s="467"/>
      <c r="CZ12" s="467"/>
      <c r="DA12" s="467"/>
      <c r="DB12" s="467"/>
      <c r="DC12" s="467"/>
      <c r="DD12" s="467"/>
      <c r="DE12" s="467"/>
      <c r="DF12" s="467"/>
      <c r="DG12" s="467"/>
      <c r="DH12" s="467"/>
      <c r="DI12" s="467"/>
      <c r="DJ12" s="467"/>
      <c r="DK12" s="467"/>
      <c r="DL12" s="467"/>
      <c r="DM12" s="467"/>
      <c r="DN12" s="467"/>
      <c r="DO12" s="467"/>
      <c r="DP12" s="467"/>
      <c r="DQ12" s="467"/>
      <c r="DR12" s="467"/>
      <c r="DS12" s="467"/>
      <c r="DT12" s="467"/>
      <c r="DU12" s="467"/>
      <c r="DV12" s="467"/>
      <c r="DW12" s="467"/>
      <c r="DX12" s="467"/>
      <c r="DY12" s="467"/>
      <c r="DZ12" s="467"/>
      <c r="EA12" s="467"/>
      <c r="EB12" s="467"/>
      <c r="EC12" s="467"/>
      <c r="ED12" s="467"/>
      <c r="EE12" s="467"/>
      <c r="EF12" s="467"/>
      <c r="EG12" s="467"/>
      <c r="EH12" s="467"/>
      <c r="EI12" s="467"/>
      <c r="EJ12" s="467"/>
      <c r="EK12" s="467"/>
      <c r="EL12" s="467"/>
      <c r="EM12" s="467"/>
      <c r="EN12" s="467"/>
      <c r="EO12" s="467"/>
      <c r="EP12" s="467"/>
      <c r="EQ12" s="467"/>
      <c r="ER12" s="467"/>
      <c r="ES12" s="467"/>
      <c r="ET12" s="467"/>
      <c r="EU12" s="467"/>
      <c r="EV12" s="467"/>
      <c r="EW12" s="467"/>
      <c r="EX12" s="467"/>
      <c r="EY12" s="467"/>
      <c r="EZ12" s="467"/>
      <c r="FA12" s="467"/>
      <c r="FB12" s="467"/>
      <c r="FC12" s="467"/>
      <c r="FD12" s="467"/>
      <c r="FE12" s="467"/>
      <c r="FF12" s="467"/>
      <c r="FG12" s="467"/>
      <c r="FH12" s="467"/>
      <c r="FI12" s="467"/>
      <c r="FJ12" s="467"/>
      <c r="FK12" s="467"/>
      <c r="FL12" s="467"/>
      <c r="FM12" s="467"/>
      <c r="FN12" s="467"/>
      <c r="FO12" s="467"/>
      <c r="FP12" s="467"/>
      <c r="FQ12" s="467"/>
      <c r="FR12" s="467"/>
      <c r="FS12" s="467"/>
      <c r="FT12" s="467"/>
      <c r="FU12" s="467"/>
      <c r="FV12" s="467"/>
      <c r="FW12" s="467"/>
      <c r="FX12" s="467"/>
      <c r="FY12" s="467"/>
      <c r="FZ12" s="467"/>
      <c r="GA12" s="467"/>
      <c r="GB12" s="467"/>
      <c r="GC12" s="467"/>
      <c r="GD12" s="467"/>
      <c r="GE12" s="467"/>
      <c r="GF12" s="467"/>
      <c r="GG12" s="467"/>
      <c r="GH12" s="467"/>
      <c r="GI12" s="467"/>
      <c r="GJ12" s="467"/>
      <c r="GK12" s="467"/>
      <c r="GL12" s="467"/>
      <c r="GM12" s="467"/>
      <c r="GN12" s="467"/>
      <c r="GO12" s="467"/>
      <c r="GP12" s="467"/>
      <c r="GQ12" s="467"/>
      <c r="GR12" s="467"/>
      <c r="GS12" s="467"/>
      <c r="GT12" s="467"/>
      <c r="GU12" s="467"/>
      <c r="GV12" s="467"/>
      <c r="GW12" s="467"/>
      <c r="GX12" s="467"/>
      <c r="GY12" s="467"/>
      <c r="GZ12" s="467"/>
      <c r="HA12" s="467"/>
      <c r="HB12" s="467"/>
      <c r="HC12" s="467"/>
      <c r="HD12" s="467"/>
      <c r="HE12" s="467"/>
      <c r="HF12" s="467"/>
      <c r="HG12" s="467"/>
      <c r="HH12" s="467"/>
      <c r="HI12" s="467"/>
      <c r="HJ12" s="467"/>
      <c r="HK12" s="467"/>
      <c r="HL12" s="467"/>
      <c r="HM12" s="467"/>
      <c r="HN12" s="467"/>
      <c r="HO12" s="467"/>
      <c r="HP12" s="467"/>
      <c r="HQ12" s="467"/>
      <c r="HR12" s="467"/>
      <c r="HS12" s="467"/>
      <c r="HT12" s="467"/>
      <c r="HU12" s="467"/>
      <c r="HV12" s="467"/>
      <c r="HW12" s="467"/>
      <c r="HX12" s="467"/>
      <c r="HY12" s="467"/>
      <c r="HZ12" s="467"/>
      <c r="IA12" s="467"/>
      <c r="IB12" s="467"/>
      <c r="IC12" s="467"/>
      <c r="ID12" s="467"/>
      <c r="IE12" s="467"/>
      <c r="IF12" s="467"/>
      <c r="IG12" s="467"/>
      <c r="IH12" s="467"/>
      <c r="II12" s="467"/>
      <c r="IJ12" s="467"/>
      <c r="IK12" s="467"/>
      <c r="IL12" s="467"/>
      <c r="IM12" s="467"/>
      <c r="IN12" s="467"/>
      <c r="IO12" s="467"/>
      <c r="IP12" s="467"/>
      <c r="IQ12" s="467"/>
      <c r="IR12" s="467"/>
      <c r="IS12" s="467"/>
      <c r="IT12" s="467"/>
      <c r="IU12" s="467"/>
      <c r="IV12" s="467"/>
      <c r="IW12" s="467"/>
      <c r="IX12" s="467"/>
    </row>
    <row r="13" spans="1:258" s="468" customFormat="1" ht="18.75" customHeight="1">
      <c r="A13" s="426" t="s">
        <v>424</v>
      </c>
      <c r="B13" s="595"/>
      <c r="C13" s="791"/>
      <c r="D13" s="490" t="s">
        <v>1784</v>
      </c>
      <c r="E13" s="491" t="s">
        <v>1791</v>
      </c>
      <c r="F13" s="492" t="s">
        <v>1808</v>
      </c>
      <c r="G13" s="491" t="s">
        <v>39</v>
      </c>
      <c r="H13" s="782"/>
      <c r="I13" s="496" t="s">
        <v>1809</v>
      </c>
      <c r="J13" s="495" t="s">
        <v>1810</v>
      </c>
      <c r="K13" s="444">
        <v>0</v>
      </c>
      <c r="L13" s="483"/>
      <c r="M13" s="444">
        <v>30</v>
      </c>
      <c r="N13" s="444">
        <v>30</v>
      </c>
      <c r="O13" s="444">
        <v>39.9</v>
      </c>
      <c r="P13" s="444">
        <v>39</v>
      </c>
      <c r="Q13" s="494">
        <f t="shared" si="0"/>
        <v>0.24812030075187969</v>
      </c>
      <c r="R13" s="494">
        <f t="shared" si="0"/>
        <v>0.23076923076923078</v>
      </c>
      <c r="S13" s="444">
        <v>79</v>
      </c>
      <c r="T13" s="447"/>
      <c r="U13" s="447"/>
      <c r="V13" s="447"/>
      <c r="W13" s="486">
        <f t="shared" si="1"/>
        <v>-9</v>
      </c>
      <c r="X13" s="466"/>
      <c r="Y13" s="447"/>
      <c r="Z13" s="447"/>
      <c r="AA13" s="447"/>
      <c r="AB13" s="447"/>
      <c r="AC13" s="447"/>
      <c r="AD13" s="467"/>
      <c r="AE13" s="467"/>
      <c r="AF13" s="467"/>
      <c r="AG13" s="467"/>
      <c r="AH13" s="467"/>
      <c r="AI13" s="467"/>
      <c r="AJ13" s="467"/>
      <c r="AK13" s="467"/>
      <c r="AL13" s="467"/>
      <c r="AM13" s="467"/>
      <c r="AN13" s="467"/>
      <c r="AO13" s="467"/>
      <c r="AP13" s="467"/>
      <c r="AQ13" s="467"/>
      <c r="AR13" s="467"/>
      <c r="AS13" s="467"/>
      <c r="AT13" s="467"/>
      <c r="AU13" s="467"/>
      <c r="AV13" s="467"/>
      <c r="AW13" s="467"/>
      <c r="AX13" s="467"/>
      <c r="AY13" s="467"/>
      <c r="AZ13" s="467"/>
      <c r="BA13" s="467"/>
      <c r="BB13" s="467"/>
      <c r="BC13" s="467"/>
      <c r="BD13" s="467"/>
      <c r="BE13" s="467"/>
      <c r="BF13" s="467"/>
      <c r="BG13" s="467"/>
      <c r="BH13" s="467"/>
      <c r="BI13" s="467"/>
      <c r="BJ13" s="467"/>
      <c r="BK13" s="467"/>
      <c r="BL13" s="467"/>
      <c r="BM13" s="467"/>
      <c r="BN13" s="467"/>
      <c r="BO13" s="467"/>
      <c r="BP13" s="467"/>
      <c r="BQ13" s="467"/>
      <c r="BR13" s="467"/>
      <c r="BS13" s="467"/>
      <c r="BT13" s="467"/>
      <c r="BU13" s="467"/>
      <c r="BV13" s="467"/>
      <c r="BW13" s="467"/>
      <c r="BX13" s="467"/>
      <c r="BY13" s="467"/>
      <c r="BZ13" s="467"/>
      <c r="CA13" s="467"/>
      <c r="CB13" s="467"/>
      <c r="CC13" s="467"/>
      <c r="CD13" s="467"/>
      <c r="CE13" s="467"/>
      <c r="CF13" s="467"/>
      <c r="CG13" s="467"/>
      <c r="CH13" s="467"/>
      <c r="CI13" s="467"/>
      <c r="CJ13" s="467"/>
      <c r="CK13" s="467"/>
      <c r="CL13" s="467"/>
      <c r="CM13" s="467"/>
      <c r="CN13" s="467"/>
      <c r="CO13" s="467"/>
      <c r="CP13" s="467"/>
      <c r="CQ13" s="467"/>
      <c r="CR13" s="467"/>
      <c r="CS13" s="467"/>
      <c r="CT13" s="467"/>
      <c r="CU13" s="467"/>
      <c r="CV13" s="467"/>
      <c r="CW13" s="467"/>
      <c r="CX13" s="467"/>
      <c r="CY13" s="467"/>
      <c r="CZ13" s="467"/>
      <c r="DA13" s="467"/>
      <c r="DB13" s="467"/>
      <c r="DC13" s="467"/>
      <c r="DD13" s="467"/>
      <c r="DE13" s="467"/>
      <c r="DF13" s="467"/>
      <c r="DG13" s="467"/>
      <c r="DH13" s="467"/>
      <c r="DI13" s="467"/>
      <c r="DJ13" s="467"/>
      <c r="DK13" s="467"/>
      <c r="DL13" s="467"/>
      <c r="DM13" s="467"/>
      <c r="DN13" s="467"/>
      <c r="DO13" s="467"/>
      <c r="DP13" s="467"/>
      <c r="DQ13" s="467"/>
      <c r="DR13" s="467"/>
      <c r="DS13" s="467"/>
      <c r="DT13" s="467"/>
      <c r="DU13" s="467"/>
      <c r="DV13" s="467"/>
      <c r="DW13" s="467"/>
      <c r="DX13" s="467"/>
      <c r="DY13" s="467"/>
      <c r="DZ13" s="467"/>
      <c r="EA13" s="467"/>
      <c r="EB13" s="467"/>
      <c r="EC13" s="467"/>
      <c r="ED13" s="467"/>
      <c r="EE13" s="467"/>
      <c r="EF13" s="467"/>
      <c r="EG13" s="467"/>
      <c r="EH13" s="467"/>
      <c r="EI13" s="467"/>
      <c r="EJ13" s="467"/>
      <c r="EK13" s="467"/>
      <c r="EL13" s="467"/>
      <c r="EM13" s="467"/>
      <c r="EN13" s="467"/>
      <c r="EO13" s="467"/>
      <c r="EP13" s="467"/>
      <c r="EQ13" s="467"/>
      <c r="ER13" s="467"/>
      <c r="ES13" s="467"/>
      <c r="ET13" s="467"/>
      <c r="EU13" s="467"/>
      <c r="EV13" s="467"/>
      <c r="EW13" s="467"/>
      <c r="EX13" s="467"/>
      <c r="EY13" s="467"/>
      <c r="EZ13" s="467"/>
      <c r="FA13" s="467"/>
      <c r="FB13" s="467"/>
      <c r="FC13" s="467"/>
      <c r="FD13" s="467"/>
      <c r="FE13" s="467"/>
      <c r="FF13" s="467"/>
      <c r="FG13" s="467"/>
      <c r="FH13" s="467"/>
      <c r="FI13" s="467"/>
      <c r="FJ13" s="467"/>
      <c r="FK13" s="467"/>
      <c r="FL13" s="467"/>
      <c r="FM13" s="467"/>
      <c r="FN13" s="467"/>
      <c r="FO13" s="467"/>
      <c r="FP13" s="467"/>
      <c r="FQ13" s="467"/>
      <c r="FR13" s="467"/>
      <c r="FS13" s="467"/>
      <c r="FT13" s="467"/>
      <c r="FU13" s="467"/>
      <c r="FV13" s="467"/>
      <c r="FW13" s="467"/>
      <c r="FX13" s="467"/>
      <c r="FY13" s="467"/>
      <c r="FZ13" s="467"/>
      <c r="GA13" s="467"/>
      <c r="GB13" s="467"/>
      <c r="GC13" s="467"/>
      <c r="GD13" s="467"/>
      <c r="GE13" s="467"/>
      <c r="GF13" s="467"/>
      <c r="GG13" s="467"/>
      <c r="GH13" s="467"/>
      <c r="GI13" s="467"/>
      <c r="GJ13" s="467"/>
      <c r="GK13" s="467"/>
      <c r="GL13" s="467"/>
      <c r="GM13" s="467"/>
      <c r="GN13" s="467"/>
      <c r="GO13" s="467"/>
      <c r="GP13" s="467"/>
      <c r="GQ13" s="467"/>
      <c r="GR13" s="467"/>
      <c r="GS13" s="467"/>
      <c r="GT13" s="467"/>
      <c r="GU13" s="467"/>
      <c r="GV13" s="467"/>
      <c r="GW13" s="467"/>
      <c r="GX13" s="467"/>
      <c r="GY13" s="467"/>
      <c r="GZ13" s="467"/>
      <c r="HA13" s="467"/>
      <c r="HB13" s="467"/>
      <c r="HC13" s="467"/>
      <c r="HD13" s="467"/>
      <c r="HE13" s="467"/>
      <c r="HF13" s="467"/>
      <c r="HG13" s="467"/>
      <c r="HH13" s="467"/>
      <c r="HI13" s="467"/>
      <c r="HJ13" s="467"/>
      <c r="HK13" s="467"/>
      <c r="HL13" s="467"/>
      <c r="HM13" s="467"/>
      <c r="HN13" s="467"/>
      <c r="HO13" s="467"/>
      <c r="HP13" s="467"/>
      <c r="HQ13" s="467"/>
      <c r="HR13" s="467"/>
      <c r="HS13" s="467"/>
      <c r="HT13" s="467"/>
      <c r="HU13" s="467"/>
      <c r="HV13" s="467"/>
      <c r="HW13" s="467"/>
      <c r="HX13" s="467"/>
      <c r="HY13" s="467"/>
      <c r="HZ13" s="467"/>
      <c r="IA13" s="467"/>
      <c r="IB13" s="467"/>
      <c r="IC13" s="467"/>
      <c r="ID13" s="467"/>
      <c r="IE13" s="467"/>
      <c r="IF13" s="467"/>
      <c r="IG13" s="467"/>
      <c r="IH13" s="467"/>
      <c r="II13" s="467"/>
      <c r="IJ13" s="467"/>
      <c r="IK13" s="467"/>
      <c r="IL13" s="467"/>
      <c r="IM13" s="467"/>
      <c r="IN13" s="467"/>
      <c r="IO13" s="467"/>
      <c r="IP13" s="467"/>
      <c r="IQ13" s="467"/>
      <c r="IR13" s="467"/>
      <c r="IS13" s="467"/>
      <c r="IT13" s="467"/>
      <c r="IU13" s="467"/>
      <c r="IV13" s="467"/>
      <c r="IW13" s="467"/>
      <c r="IX13" s="467"/>
    </row>
    <row r="14" spans="1:258" s="468" customFormat="1" ht="18.75" customHeight="1">
      <c r="A14" s="426" t="s">
        <v>1811</v>
      </c>
      <c r="B14" s="595"/>
      <c r="C14" s="791"/>
      <c r="D14" s="490" t="s">
        <v>1784</v>
      </c>
      <c r="E14" s="491" t="s">
        <v>1791</v>
      </c>
      <c r="F14" s="492" t="s">
        <v>1812</v>
      </c>
      <c r="G14" s="491" t="s">
        <v>39</v>
      </c>
      <c r="H14" s="782"/>
      <c r="I14" s="496" t="s">
        <v>1813</v>
      </c>
      <c r="J14" s="495" t="s">
        <v>1810</v>
      </c>
      <c r="K14" s="444">
        <v>5</v>
      </c>
      <c r="L14" s="483"/>
      <c r="M14" s="444">
        <v>30</v>
      </c>
      <c r="N14" s="444">
        <v>30</v>
      </c>
      <c r="O14" s="444">
        <v>39.9</v>
      </c>
      <c r="P14" s="444">
        <v>39</v>
      </c>
      <c r="Q14" s="494">
        <f t="shared" si="0"/>
        <v>0.24812030075187969</v>
      </c>
      <c r="R14" s="494">
        <f t="shared" si="0"/>
        <v>0.23076923076923078</v>
      </c>
      <c r="S14" s="444">
        <v>79</v>
      </c>
      <c r="T14" s="447"/>
      <c r="U14" s="447"/>
      <c r="V14" s="447"/>
      <c r="W14" s="486">
        <f t="shared" si="1"/>
        <v>-9</v>
      </c>
      <c r="X14" s="466"/>
      <c r="Y14" s="447"/>
      <c r="Z14" s="447"/>
      <c r="AA14" s="447"/>
      <c r="AB14" s="447"/>
      <c r="AC14" s="447"/>
      <c r="AD14" s="467"/>
      <c r="AE14" s="467"/>
      <c r="AF14" s="467"/>
      <c r="AG14" s="467"/>
      <c r="AH14" s="467"/>
      <c r="AI14" s="467"/>
      <c r="AJ14" s="467"/>
      <c r="AK14" s="467"/>
      <c r="AL14" s="467"/>
      <c r="AM14" s="467"/>
      <c r="AN14" s="467"/>
      <c r="AO14" s="467"/>
      <c r="AP14" s="467"/>
      <c r="AQ14" s="467"/>
      <c r="AR14" s="467"/>
      <c r="AS14" s="467"/>
      <c r="AT14" s="467"/>
      <c r="AU14" s="467"/>
      <c r="AV14" s="467"/>
      <c r="AW14" s="467"/>
      <c r="AX14" s="467"/>
      <c r="AY14" s="467"/>
      <c r="AZ14" s="467"/>
      <c r="BA14" s="467"/>
      <c r="BB14" s="467"/>
      <c r="BC14" s="467"/>
      <c r="BD14" s="467"/>
      <c r="BE14" s="467"/>
      <c r="BF14" s="467"/>
      <c r="BG14" s="467"/>
      <c r="BH14" s="467"/>
      <c r="BI14" s="467"/>
      <c r="BJ14" s="467"/>
      <c r="BK14" s="467"/>
      <c r="BL14" s="467"/>
      <c r="BM14" s="467"/>
      <c r="BN14" s="467"/>
      <c r="BO14" s="467"/>
      <c r="BP14" s="467"/>
      <c r="BQ14" s="467"/>
      <c r="BR14" s="467"/>
      <c r="BS14" s="467"/>
      <c r="BT14" s="467"/>
      <c r="BU14" s="467"/>
      <c r="BV14" s="467"/>
      <c r="BW14" s="467"/>
      <c r="BX14" s="467"/>
      <c r="BY14" s="467"/>
      <c r="BZ14" s="467"/>
      <c r="CA14" s="467"/>
      <c r="CB14" s="467"/>
      <c r="CC14" s="467"/>
      <c r="CD14" s="467"/>
      <c r="CE14" s="467"/>
      <c r="CF14" s="467"/>
      <c r="CG14" s="467"/>
      <c r="CH14" s="467"/>
      <c r="CI14" s="467"/>
      <c r="CJ14" s="467"/>
      <c r="CK14" s="467"/>
      <c r="CL14" s="467"/>
      <c r="CM14" s="467"/>
      <c r="CN14" s="467"/>
      <c r="CO14" s="467"/>
      <c r="CP14" s="467"/>
      <c r="CQ14" s="467"/>
      <c r="CR14" s="467"/>
      <c r="CS14" s="467"/>
      <c r="CT14" s="467"/>
      <c r="CU14" s="467"/>
      <c r="CV14" s="467"/>
      <c r="CW14" s="467"/>
      <c r="CX14" s="467"/>
      <c r="CY14" s="467"/>
      <c r="CZ14" s="467"/>
      <c r="DA14" s="467"/>
      <c r="DB14" s="467"/>
      <c r="DC14" s="467"/>
      <c r="DD14" s="467"/>
      <c r="DE14" s="467"/>
      <c r="DF14" s="467"/>
      <c r="DG14" s="467"/>
      <c r="DH14" s="467"/>
      <c r="DI14" s="467"/>
      <c r="DJ14" s="467"/>
      <c r="DK14" s="467"/>
      <c r="DL14" s="467"/>
      <c r="DM14" s="467"/>
      <c r="DN14" s="467"/>
      <c r="DO14" s="467"/>
      <c r="DP14" s="467"/>
      <c r="DQ14" s="467"/>
      <c r="DR14" s="467"/>
      <c r="DS14" s="467"/>
      <c r="DT14" s="467"/>
      <c r="DU14" s="467"/>
      <c r="DV14" s="467"/>
      <c r="DW14" s="467"/>
      <c r="DX14" s="467"/>
      <c r="DY14" s="467"/>
      <c r="DZ14" s="467"/>
      <c r="EA14" s="467"/>
      <c r="EB14" s="467"/>
      <c r="EC14" s="467"/>
      <c r="ED14" s="467"/>
      <c r="EE14" s="467"/>
      <c r="EF14" s="467"/>
      <c r="EG14" s="467"/>
      <c r="EH14" s="467"/>
      <c r="EI14" s="467"/>
      <c r="EJ14" s="467"/>
      <c r="EK14" s="467"/>
      <c r="EL14" s="467"/>
      <c r="EM14" s="467"/>
      <c r="EN14" s="467"/>
      <c r="EO14" s="467"/>
      <c r="EP14" s="467"/>
      <c r="EQ14" s="467"/>
      <c r="ER14" s="467"/>
      <c r="ES14" s="467"/>
      <c r="ET14" s="467"/>
      <c r="EU14" s="467"/>
      <c r="EV14" s="467"/>
      <c r="EW14" s="467"/>
      <c r="EX14" s="467"/>
      <c r="EY14" s="467"/>
      <c r="EZ14" s="467"/>
      <c r="FA14" s="467"/>
      <c r="FB14" s="467"/>
      <c r="FC14" s="467"/>
      <c r="FD14" s="467"/>
      <c r="FE14" s="467"/>
      <c r="FF14" s="467"/>
      <c r="FG14" s="467"/>
      <c r="FH14" s="467"/>
      <c r="FI14" s="467"/>
      <c r="FJ14" s="467"/>
      <c r="FK14" s="467"/>
      <c r="FL14" s="467"/>
      <c r="FM14" s="467"/>
      <c r="FN14" s="467"/>
      <c r="FO14" s="467"/>
      <c r="FP14" s="467"/>
      <c r="FQ14" s="467"/>
      <c r="FR14" s="467"/>
      <c r="FS14" s="467"/>
      <c r="FT14" s="467"/>
      <c r="FU14" s="467"/>
      <c r="FV14" s="467"/>
      <c r="FW14" s="467"/>
      <c r="FX14" s="467"/>
      <c r="FY14" s="467"/>
      <c r="FZ14" s="467"/>
      <c r="GA14" s="467"/>
      <c r="GB14" s="467"/>
      <c r="GC14" s="467"/>
      <c r="GD14" s="467"/>
      <c r="GE14" s="467"/>
      <c r="GF14" s="467"/>
      <c r="GG14" s="467"/>
      <c r="GH14" s="467"/>
      <c r="GI14" s="467"/>
      <c r="GJ14" s="467"/>
      <c r="GK14" s="467"/>
      <c r="GL14" s="467"/>
      <c r="GM14" s="467"/>
      <c r="GN14" s="467"/>
      <c r="GO14" s="467"/>
      <c r="GP14" s="467"/>
      <c r="GQ14" s="467"/>
      <c r="GR14" s="467"/>
      <c r="GS14" s="467"/>
      <c r="GT14" s="467"/>
      <c r="GU14" s="467"/>
      <c r="GV14" s="467"/>
      <c r="GW14" s="467"/>
      <c r="GX14" s="467"/>
      <c r="GY14" s="467"/>
      <c r="GZ14" s="467"/>
      <c r="HA14" s="467"/>
      <c r="HB14" s="467"/>
      <c r="HC14" s="467"/>
      <c r="HD14" s="467"/>
      <c r="HE14" s="467"/>
      <c r="HF14" s="467"/>
      <c r="HG14" s="467"/>
      <c r="HH14" s="467"/>
      <c r="HI14" s="467"/>
      <c r="HJ14" s="467"/>
      <c r="HK14" s="467"/>
      <c r="HL14" s="467"/>
      <c r="HM14" s="467"/>
      <c r="HN14" s="467"/>
      <c r="HO14" s="467"/>
      <c r="HP14" s="467"/>
      <c r="HQ14" s="467"/>
      <c r="HR14" s="467"/>
      <c r="HS14" s="467"/>
      <c r="HT14" s="467"/>
      <c r="HU14" s="467"/>
      <c r="HV14" s="467"/>
      <c r="HW14" s="467"/>
      <c r="HX14" s="467"/>
      <c r="HY14" s="467"/>
      <c r="HZ14" s="467"/>
      <c r="IA14" s="467"/>
      <c r="IB14" s="467"/>
      <c r="IC14" s="467"/>
      <c r="ID14" s="467"/>
      <c r="IE14" s="467"/>
      <c r="IF14" s="467"/>
      <c r="IG14" s="467"/>
      <c r="IH14" s="467"/>
      <c r="II14" s="467"/>
      <c r="IJ14" s="467"/>
      <c r="IK14" s="467"/>
      <c r="IL14" s="467"/>
      <c r="IM14" s="467"/>
      <c r="IN14" s="467"/>
      <c r="IO14" s="467"/>
      <c r="IP14" s="467"/>
      <c r="IQ14" s="467"/>
      <c r="IR14" s="467"/>
      <c r="IS14" s="467"/>
      <c r="IT14" s="467"/>
      <c r="IU14" s="467"/>
      <c r="IV14" s="467"/>
      <c r="IW14" s="467"/>
      <c r="IX14" s="467"/>
    </row>
    <row r="15" spans="1:258" s="468" customFormat="1" ht="18.75" customHeight="1">
      <c r="A15" s="426" t="s">
        <v>1811</v>
      </c>
      <c r="B15" s="595"/>
      <c r="C15" s="791"/>
      <c r="D15" s="490" t="s">
        <v>1784</v>
      </c>
      <c r="E15" s="491" t="s">
        <v>1791</v>
      </c>
      <c r="F15" s="492" t="s">
        <v>1814</v>
      </c>
      <c r="G15" s="491" t="s">
        <v>39</v>
      </c>
      <c r="H15" s="782"/>
      <c r="I15" s="496" t="s">
        <v>1815</v>
      </c>
      <c r="J15" s="495" t="s">
        <v>1810</v>
      </c>
      <c r="K15" s="444">
        <v>0</v>
      </c>
      <c r="L15" s="483"/>
      <c r="M15" s="444">
        <v>30</v>
      </c>
      <c r="N15" s="444">
        <v>30</v>
      </c>
      <c r="O15" s="444">
        <v>39.9</v>
      </c>
      <c r="P15" s="444">
        <v>39</v>
      </c>
      <c r="Q15" s="494">
        <f t="shared" si="0"/>
        <v>0.24812030075187969</v>
      </c>
      <c r="R15" s="494">
        <f t="shared" si="0"/>
        <v>0.23076923076923078</v>
      </c>
      <c r="S15" s="444">
        <v>79</v>
      </c>
      <c r="T15" s="447"/>
      <c r="U15" s="447"/>
      <c r="V15" s="447"/>
      <c r="W15" s="486">
        <f t="shared" si="1"/>
        <v>-9</v>
      </c>
      <c r="X15" s="466"/>
      <c r="Y15" s="447"/>
      <c r="Z15" s="447"/>
      <c r="AA15" s="447"/>
      <c r="AB15" s="447"/>
      <c r="AC15" s="447"/>
      <c r="AD15" s="467"/>
      <c r="AE15" s="467"/>
      <c r="AF15" s="467"/>
      <c r="AG15" s="467"/>
      <c r="AH15" s="467"/>
      <c r="AI15" s="467"/>
      <c r="AJ15" s="467"/>
      <c r="AK15" s="467"/>
      <c r="AL15" s="467"/>
      <c r="AM15" s="467"/>
      <c r="AN15" s="467"/>
      <c r="AO15" s="467"/>
      <c r="AP15" s="467"/>
      <c r="AQ15" s="467"/>
      <c r="AR15" s="467"/>
      <c r="AS15" s="467"/>
      <c r="AT15" s="467"/>
      <c r="AU15" s="467"/>
      <c r="AV15" s="467"/>
      <c r="AW15" s="467"/>
      <c r="AX15" s="467"/>
      <c r="AY15" s="467"/>
      <c r="AZ15" s="467"/>
      <c r="BA15" s="467"/>
      <c r="BB15" s="467"/>
      <c r="BC15" s="467"/>
      <c r="BD15" s="467"/>
      <c r="BE15" s="467"/>
      <c r="BF15" s="467"/>
      <c r="BG15" s="467"/>
      <c r="BH15" s="467"/>
      <c r="BI15" s="467"/>
      <c r="BJ15" s="467"/>
      <c r="BK15" s="467"/>
      <c r="BL15" s="467"/>
      <c r="BM15" s="467"/>
      <c r="BN15" s="467"/>
      <c r="BO15" s="467"/>
      <c r="BP15" s="467"/>
      <c r="BQ15" s="467"/>
      <c r="BR15" s="467"/>
      <c r="BS15" s="467"/>
      <c r="BT15" s="467"/>
      <c r="BU15" s="467"/>
      <c r="BV15" s="467"/>
      <c r="BW15" s="467"/>
      <c r="BX15" s="467"/>
      <c r="BY15" s="467"/>
      <c r="BZ15" s="467"/>
      <c r="CA15" s="467"/>
      <c r="CB15" s="467"/>
      <c r="CC15" s="467"/>
      <c r="CD15" s="467"/>
      <c r="CE15" s="467"/>
      <c r="CF15" s="467"/>
      <c r="CG15" s="467"/>
      <c r="CH15" s="467"/>
      <c r="CI15" s="467"/>
      <c r="CJ15" s="467"/>
      <c r="CK15" s="467"/>
      <c r="CL15" s="467"/>
      <c r="CM15" s="467"/>
      <c r="CN15" s="467"/>
      <c r="CO15" s="467"/>
      <c r="CP15" s="467"/>
      <c r="CQ15" s="467"/>
      <c r="CR15" s="467"/>
      <c r="CS15" s="467"/>
      <c r="CT15" s="467"/>
      <c r="CU15" s="467"/>
      <c r="CV15" s="467"/>
      <c r="CW15" s="467"/>
      <c r="CX15" s="467"/>
      <c r="CY15" s="467"/>
      <c r="CZ15" s="467"/>
      <c r="DA15" s="467"/>
      <c r="DB15" s="467"/>
      <c r="DC15" s="467"/>
      <c r="DD15" s="467"/>
      <c r="DE15" s="467"/>
      <c r="DF15" s="467"/>
      <c r="DG15" s="467"/>
      <c r="DH15" s="467"/>
      <c r="DI15" s="467"/>
      <c r="DJ15" s="467"/>
      <c r="DK15" s="467"/>
      <c r="DL15" s="467"/>
      <c r="DM15" s="467"/>
      <c r="DN15" s="467"/>
      <c r="DO15" s="467"/>
      <c r="DP15" s="467"/>
      <c r="DQ15" s="467"/>
      <c r="DR15" s="467"/>
      <c r="DS15" s="467"/>
      <c r="DT15" s="467"/>
      <c r="DU15" s="467"/>
      <c r="DV15" s="467"/>
      <c r="DW15" s="467"/>
      <c r="DX15" s="467"/>
      <c r="DY15" s="467"/>
      <c r="DZ15" s="467"/>
      <c r="EA15" s="467"/>
      <c r="EB15" s="467"/>
      <c r="EC15" s="467"/>
      <c r="ED15" s="467"/>
      <c r="EE15" s="467"/>
      <c r="EF15" s="467"/>
      <c r="EG15" s="467"/>
      <c r="EH15" s="467"/>
      <c r="EI15" s="467"/>
      <c r="EJ15" s="467"/>
      <c r="EK15" s="467"/>
      <c r="EL15" s="467"/>
      <c r="EM15" s="467"/>
      <c r="EN15" s="467"/>
      <c r="EO15" s="467"/>
      <c r="EP15" s="467"/>
      <c r="EQ15" s="467"/>
      <c r="ER15" s="467"/>
      <c r="ES15" s="467"/>
      <c r="ET15" s="467"/>
      <c r="EU15" s="467"/>
      <c r="EV15" s="467"/>
      <c r="EW15" s="467"/>
      <c r="EX15" s="467"/>
      <c r="EY15" s="467"/>
      <c r="EZ15" s="467"/>
      <c r="FA15" s="467"/>
      <c r="FB15" s="467"/>
      <c r="FC15" s="467"/>
      <c r="FD15" s="467"/>
      <c r="FE15" s="467"/>
      <c r="FF15" s="467"/>
      <c r="FG15" s="467"/>
      <c r="FH15" s="467"/>
      <c r="FI15" s="467"/>
      <c r="FJ15" s="467"/>
      <c r="FK15" s="467"/>
      <c r="FL15" s="467"/>
      <c r="FM15" s="467"/>
      <c r="FN15" s="467"/>
      <c r="FO15" s="467"/>
      <c r="FP15" s="467"/>
      <c r="FQ15" s="467"/>
      <c r="FR15" s="467"/>
      <c r="FS15" s="467"/>
      <c r="FT15" s="467"/>
      <c r="FU15" s="467"/>
      <c r="FV15" s="467"/>
      <c r="FW15" s="467"/>
      <c r="FX15" s="467"/>
      <c r="FY15" s="467"/>
      <c r="FZ15" s="467"/>
      <c r="GA15" s="467"/>
      <c r="GB15" s="467"/>
      <c r="GC15" s="467"/>
      <c r="GD15" s="467"/>
      <c r="GE15" s="467"/>
      <c r="GF15" s="467"/>
      <c r="GG15" s="467"/>
      <c r="GH15" s="467"/>
      <c r="GI15" s="467"/>
      <c r="GJ15" s="467"/>
      <c r="GK15" s="467"/>
      <c r="GL15" s="467"/>
      <c r="GM15" s="467"/>
      <c r="GN15" s="467"/>
      <c r="GO15" s="467"/>
      <c r="GP15" s="467"/>
      <c r="GQ15" s="467"/>
      <c r="GR15" s="467"/>
      <c r="GS15" s="467"/>
      <c r="GT15" s="467"/>
      <c r="GU15" s="467"/>
      <c r="GV15" s="467"/>
      <c r="GW15" s="467"/>
      <c r="GX15" s="467"/>
      <c r="GY15" s="467"/>
      <c r="GZ15" s="467"/>
      <c r="HA15" s="467"/>
      <c r="HB15" s="467"/>
      <c r="HC15" s="467"/>
      <c r="HD15" s="467"/>
      <c r="HE15" s="467"/>
      <c r="HF15" s="467"/>
      <c r="HG15" s="467"/>
      <c r="HH15" s="467"/>
      <c r="HI15" s="467"/>
      <c r="HJ15" s="467"/>
      <c r="HK15" s="467"/>
      <c r="HL15" s="467"/>
      <c r="HM15" s="467"/>
      <c r="HN15" s="467"/>
      <c r="HO15" s="467"/>
      <c r="HP15" s="467"/>
      <c r="HQ15" s="467"/>
      <c r="HR15" s="467"/>
      <c r="HS15" s="467"/>
      <c r="HT15" s="467"/>
      <c r="HU15" s="467"/>
      <c r="HV15" s="467"/>
      <c r="HW15" s="467"/>
      <c r="HX15" s="467"/>
      <c r="HY15" s="467"/>
      <c r="HZ15" s="467"/>
      <c r="IA15" s="467"/>
      <c r="IB15" s="467"/>
      <c r="IC15" s="467"/>
      <c r="ID15" s="467"/>
      <c r="IE15" s="467"/>
      <c r="IF15" s="467"/>
      <c r="IG15" s="467"/>
      <c r="IH15" s="467"/>
      <c r="II15" s="467"/>
      <c r="IJ15" s="467"/>
      <c r="IK15" s="467"/>
      <c r="IL15" s="467"/>
      <c r="IM15" s="467"/>
      <c r="IN15" s="467"/>
      <c r="IO15" s="467"/>
      <c r="IP15" s="467"/>
      <c r="IQ15" s="467"/>
      <c r="IR15" s="467"/>
      <c r="IS15" s="467"/>
      <c r="IT15" s="467"/>
      <c r="IU15" s="467"/>
      <c r="IV15" s="467"/>
      <c r="IW15" s="467"/>
      <c r="IX15" s="467"/>
    </row>
    <row r="16" spans="1:258" s="468" customFormat="1" ht="18.75" customHeight="1">
      <c r="A16" s="426" t="s">
        <v>1811</v>
      </c>
      <c r="B16" s="595"/>
      <c r="C16" s="791"/>
      <c r="D16" s="490" t="s">
        <v>1784</v>
      </c>
      <c r="E16" s="491" t="s">
        <v>1791</v>
      </c>
      <c r="F16" s="492" t="s">
        <v>1816</v>
      </c>
      <c r="G16" s="491" t="s">
        <v>39</v>
      </c>
      <c r="H16" s="782"/>
      <c r="I16" s="496" t="s">
        <v>1817</v>
      </c>
      <c r="J16" s="495" t="s">
        <v>1810</v>
      </c>
      <c r="K16" s="444">
        <v>0</v>
      </c>
      <c r="L16" s="483"/>
      <c r="M16" s="444">
        <v>30</v>
      </c>
      <c r="N16" s="444">
        <v>30</v>
      </c>
      <c r="O16" s="444">
        <v>39.9</v>
      </c>
      <c r="P16" s="444">
        <v>39</v>
      </c>
      <c r="Q16" s="494">
        <f t="shared" si="0"/>
        <v>0.24812030075187969</v>
      </c>
      <c r="R16" s="494">
        <f t="shared" si="0"/>
        <v>0.23076923076923078</v>
      </c>
      <c r="S16" s="444">
        <v>79</v>
      </c>
      <c r="T16" s="447"/>
      <c r="U16" s="447"/>
      <c r="V16" s="447"/>
      <c r="W16" s="486">
        <f t="shared" si="1"/>
        <v>-9</v>
      </c>
      <c r="X16" s="466"/>
      <c r="Y16" s="447"/>
      <c r="Z16" s="447"/>
      <c r="AA16" s="447"/>
      <c r="AB16" s="447"/>
      <c r="AC16" s="447"/>
      <c r="AD16" s="467"/>
      <c r="AE16" s="467"/>
      <c r="AF16" s="467"/>
      <c r="AG16" s="467"/>
      <c r="AH16" s="467"/>
      <c r="AI16" s="467"/>
      <c r="AJ16" s="467"/>
      <c r="AK16" s="467"/>
      <c r="AL16" s="467"/>
      <c r="AM16" s="467"/>
      <c r="AN16" s="467"/>
      <c r="AO16" s="467"/>
      <c r="AP16" s="467"/>
      <c r="AQ16" s="467"/>
      <c r="AR16" s="467"/>
      <c r="AS16" s="467"/>
      <c r="AT16" s="467"/>
      <c r="AU16" s="467"/>
      <c r="AV16" s="467"/>
      <c r="AW16" s="467"/>
      <c r="AX16" s="467"/>
      <c r="AY16" s="467"/>
      <c r="AZ16" s="467"/>
      <c r="BA16" s="467"/>
      <c r="BB16" s="467"/>
      <c r="BC16" s="467"/>
      <c r="BD16" s="467"/>
      <c r="BE16" s="467"/>
      <c r="BF16" s="467"/>
      <c r="BG16" s="467"/>
      <c r="BH16" s="467"/>
      <c r="BI16" s="467"/>
      <c r="BJ16" s="467"/>
      <c r="BK16" s="467"/>
      <c r="BL16" s="467"/>
      <c r="BM16" s="467"/>
      <c r="BN16" s="467"/>
      <c r="BO16" s="467"/>
      <c r="BP16" s="467"/>
      <c r="BQ16" s="467"/>
      <c r="BR16" s="467"/>
      <c r="BS16" s="467"/>
      <c r="BT16" s="467"/>
      <c r="BU16" s="467"/>
      <c r="BV16" s="467"/>
      <c r="BW16" s="467"/>
      <c r="BX16" s="467"/>
      <c r="BY16" s="467"/>
      <c r="BZ16" s="467"/>
      <c r="CA16" s="467"/>
      <c r="CB16" s="467"/>
      <c r="CC16" s="467"/>
      <c r="CD16" s="467"/>
      <c r="CE16" s="467"/>
      <c r="CF16" s="467"/>
      <c r="CG16" s="467"/>
      <c r="CH16" s="467"/>
      <c r="CI16" s="467"/>
      <c r="CJ16" s="467"/>
      <c r="CK16" s="467"/>
      <c r="CL16" s="467"/>
      <c r="CM16" s="467"/>
      <c r="CN16" s="467"/>
      <c r="CO16" s="467"/>
      <c r="CP16" s="467"/>
      <c r="CQ16" s="467"/>
      <c r="CR16" s="467"/>
      <c r="CS16" s="467"/>
      <c r="CT16" s="467"/>
      <c r="CU16" s="467"/>
      <c r="CV16" s="467"/>
      <c r="CW16" s="467"/>
      <c r="CX16" s="467"/>
      <c r="CY16" s="467"/>
      <c r="CZ16" s="467"/>
      <c r="DA16" s="467"/>
      <c r="DB16" s="467"/>
      <c r="DC16" s="467"/>
      <c r="DD16" s="467"/>
      <c r="DE16" s="467"/>
      <c r="DF16" s="467"/>
      <c r="DG16" s="467"/>
      <c r="DH16" s="467"/>
      <c r="DI16" s="467"/>
      <c r="DJ16" s="467"/>
      <c r="DK16" s="467"/>
      <c r="DL16" s="467"/>
      <c r="DM16" s="467"/>
      <c r="DN16" s="467"/>
      <c r="DO16" s="467"/>
      <c r="DP16" s="467"/>
      <c r="DQ16" s="467"/>
      <c r="DR16" s="467"/>
      <c r="DS16" s="467"/>
      <c r="DT16" s="467"/>
      <c r="DU16" s="467"/>
      <c r="DV16" s="467"/>
      <c r="DW16" s="467"/>
      <c r="DX16" s="467"/>
      <c r="DY16" s="467"/>
      <c r="DZ16" s="467"/>
      <c r="EA16" s="467"/>
      <c r="EB16" s="467"/>
      <c r="EC16" s="467"/>
      <c r="ED16" s="467"/>
      <c r="EE16" s="467"/>
      <c r="EF16" s="467"/>
      <c r="EG16" s="467"/>
      <c r="EH16" s="467"/>
      <c r="EI16" s="467"/>
      <c r="EJ16" s="467"/>
      <c r="EK16" s="467"/>
      <c r="EL16" s="467"/>
      <c r="EM16" s="467"/>
      <c r="EN16" s="467"/>
      <c r="EO16" s="467"/>
      <c r="EP16" s="467"/>
      <c r="EQ16" s="467"/>
      <c r="ER16" s="467"/>
      <c r="ES16" s="467"/>
      <c r="ET16" s="467"/>
      <c r="EU16" s="467"/>
      <c r="EV16" s="467"/>
      <c r="EW16" s="467"/>
      <c r="EX16" s="467"/>
      <c r="EY16" s="467"/>
      <c r="EZ16" s="467"/>
      <c r="FA16" s="467"/>
      <c r="FB16" s="467"/>
      <c r="FC16" s="467"/>
      <c r="FD16" s="467"/>
      <c r="FE16" s="467"/>
      <c r="FF16" s="467"/>
      <c r="FG16" s="467"/>
      <c r="FH16" s="467"/>
      <c r="FI16" s="467"/>
      <c r="FJ16" s="467"/>
      <c r="FK16" s="467"/>
      <c r="FL16" s="467"/>
      <c r="FM16" s="467"/>
      <c r="FN16" s="467"/>
      <c r="FO16" s="467"/>
      <c r="FP16" s="467"/>
      <c r="FQ16" s="467"/>
      <c r="FR16" s="467"/>
      <c r="FS16" s="467"/>
      <c r="FT16" s="467"/>
      <c r="FU16" s="467"/>
      <c r="FV16" s="467"/>
      <c r="FW16" s="467"/>
      <c r="FX16" s="467"/>
      <c r="FY16" s="467"/>
      <c r="FZ16" s="467"/>
      <c r="GA16" s="467"/>
      <c r="GB16" s="467"/>
      <c r="GC16" s="467"/>
      <c r="GD16" s="467"/>
      <c r="GE16" s="467"/>
      <c r="GF16" s="467"/>
      <c r="GG16" s="467"/>
      <c r="GH16" s="467"/>
      <c r="GI16" s="467"/>
      <c r="GJ16" s="467"/>
      <c r="GK16" s="467"/>
      <c r="GL16" s="467"/>
      <c r="GM16" s="467"/>
      <c r="GN16" s="467"/>
      <c r="GO16" s="467"/>
      <c r="GP16" s="467"/>
      <c r="GQ16" s="467"/>
      <c r="GR16" s="467"/>
      <c r="GS16" s="467"/>
      <c r="GT16" s="467"/>
      <c r="GU16" s="467"/>
      <c r="GV16" s="467"/>
      <c r="GW16" s="467"/>
      <c r="GX16" s="467"/>
      <c r="GY16" s="467"/>
      <c r="GZ16" s="467"/>
      <c r="HA16" s="467"/>
      <c r="HB16" s="467"/>
      <c r="HC16" s="467"/>
      <c r="HD16" s="467"/>
      <c r="HE16" s="467"/>
      <c r="HF16" s="467"/>
      <c r="HG16" s="467"/>
      <c r="HH16" s="467"/>
      <c r="HI16" s="467"/>
      <c r="HJ16" s="467"/>
      <c r="HK16" s="467"/>
      <c r="HL16" s="467"/>
      <c r="HM16" s="467"/>
      <c r="HN16" s="467"/>
      <c r="HO16" s="467"/>
      <c r="HP16" s="467"/>
      <c r="HQ16" s="467"/>
      <c r="HR16" s="467"/>
      <c r="HS16" s="467"/>
      <c r="HT16" s="467"/>
      <c r="HU16" s="467"/>
      <c r="HV16" s="467"/>
      <c r="HW16" s="467"/>
      <c r="HX16" s="467"/>
      <c r="HY16" s="467"/>
      <c r="HZ16" s="467"/>
      <c r="IA16" s="467"/>
      <c r="IB16" s="467"/>
      <c r="IC16" s="467"/>
      <c r="ID16" s="467"/>
      <c r="IE16" s="467"/>
      <c r="IF16" s="467"/>
      <c r="IG16" s="467"/>
      <c r="IH16" s="467"/>
      <c r="II16" s="467"/>
      <c r="IJ16" s="467"/>
      <c r="IK16" s="467"/>
      <c r="IL16" s="467"/>
      <c r="IM16" s="467"/>
      <c r="IN16" s="467"/>
      <c r="IO16" s="467"/>
      <c r="IP16" s="467"/>
      <c r="IQ16" s="467"/>
      <c r="IR16" s="467"/>
      <c r="IS16" s="467"/>
      <c r="IT16" s="467"/>
      <c r="IU16" s="467"/>
      <c r="IV16" s="467"/>
      <c r="IW16" s="467"/>
      <c r="IX16" s="467"/>
    </row>
    <row r="17" spans="1:258" s="468" customFormat="1" ht="18.75" customHeight="1">
      <c r="A17" s="426" t="s">
        <v>1811</v>
      </c>
      <c r="B17" s="595"/>
      <c r="C17" s="791"/>
      <c r="D17" s="490" t="s">
        <v>1784</v>
      </c>
      <c r="E17" s="491" t="s">
        <v>1791</v>
      </c>
      <c r="F17" s="492" t="s">
        <v>1792</v>
      </c>
      <c r="G17" s="491" t="s">
        <v>39</v>
      </c>
      <c r="H17" s="782"/>
      <c r="I17" s="496" t="s">
        <v>1794</v>
      </c>
      <c r="J17" s="495" t="s">
        <v>1810</v>
      </c>
      <c r="K17" s="444">
        <v>0</v>
      </c>
      <c r="L17" s="483"/>
      <c r="M17" s="444">
        <v>30</v>
      </c>
      <c r="N17" s="444">
        <v>30</v>
      </c>
      <c r="O17" s="444">
        <v>39.9</v>
      </c>
      <c r="P17" s="444">
        <v>39</v>
      </c>
      <c r="Q17" s="494">
        <f t="shared" si="0"/>
        <v>0.24812030075187969</v>
      </c>
      <c r="R17" s="494">
        <f t="shared" si="0"/>
        <v>0.23076923076923078</v>
      </c>
      <c r="S17" s="444">
        <v>79</v>
      </c>
      <c r="T17" s="447"/>
      <c r="U17" s="447"/>
      <c r="V17" s="447"/>
      <c r="W17" s="486">
        <f t="shared" si="1"/>
        <v>-9</v>
      </c>
      <c r="X17" s="466"/>
      <c r="Y17" s="447"/>
      <c r="Z17" s="447"/>
      <c r="AA17" s="447"/>
      <c r="AB17" s="447"/>
      <c r="AC17" s="447"/>
      <c r="AD17" s="467"/>
      <c r="AE17" s="467"/>
      <c r="AF17" s="467"/>
      <c r="AG17" s="467"/>
      <c r="AH17" s="467"/>
      <c r="AI17" s="467"/>
      <c r="AJ17" s="467"/>
      <c r="AK17" s="467"/>
      <c r="AL17" s="467"/>
      <c r="AM17" s="467"/>
      <c r="AN17" s="467"/>
      <c r="AO17" s="467"/>
      <c r="AP17" s="467"/>
      <c r="AQ17" s="467"/>
      <c r="AR17" s="467"/>
      <c r="AS17" s="467"/>
      <c r="AT17" s="467"/>
      <c r="AU17" s="467"/>
      <c r="AV17" s="467"/>
      <c r="AW17" s="467"/>
      <c r="AX17" s="467"/>
      <c r="AY17" s="467"/>
      <c r="AZ17" s="467"/>
      <c r="BA17" s="467"/>
      <c r="BB17" s="467"/>
      <c r="BC17" s="467"/>
      <c r="BD17" s="467"/>
      <c r="BE17" s="467"/>
      <c r="BF17" s="467"/>
      <c r="BG17" s="467"/>
      <c r="BH17" s="467"/>
      <c r="BI17" s="467"/>
      <c r="BJ17" s="467"/>
      <c r="BK17" s="467"/>
      <c r="BL17" s="467"/>
      <c r="BM17" s="467"/>
      <c r="BN17" s="467"/>
      <c r="BO17" s="467"/>
      <c r="BP17" s="467"/>
      <c r="BQ17" s="467"/>
      <c r="BR17" s="467"/>
      <c r="BS17" s="467"/>
      <c r="BT17" s="467"/>
      <c r="BU17" s="467"/>
      <c r="BV17" s="467"/>
      <c r="BW17" s="467"/>
      <c r="BX17" s="467"/>
      <c r="BY17" s="467"/>
      <c r="BZ17" s="467"/>
      <c r="CA17" s="467"/>
      <c r="CB17" s="467"/>
      <c r="CC17" s="467"/>
      <c r="CD17" s="467"/>
      <c r="CE17" s="467"/>
      <c r="CF17" s="467"/>
      <c r="CG17" s="467"/>
      <c r="CH17" s="467"/>
      <c r="CI17" s="467"/>
      <c r="CJ17" s="467"/>
      <c r="CK17" s="467"/>
      <c r="CL17" s="467"/>
      <c r="CM17" s="467"/>
      <c r="CN17" s="467"/>
      <c r="CO17" s="467"/>
      <c r="CP17" s="467"/>
      <c r="CQ17" s="467"/>
      <c r="CR17" s="467"/>
      <c r="CS17" s="467"/>
      <c r="CT17" s="467"/>
      <c r="CU17" s="467"/>
      <c r="CV17" s="467"/>
      <c r="CW17" s="467"/>
      <c r="CX17" s="467"/>
      <c r="CY17" s="467"/>
      <c r="CZ17" s="467"/>
      <c r="DA17" s="467"/>
      <c r="DB17" s="467"/>
      <c r="DC17" s="467"/>
      <c r="DD17" s="467"/>
      <c r="DE17" s="467"/>
      <c r="DF17" s="467"/>
      <c r="DG17" s="467"/>
      <c r="DH17" s="467"/>
      <c r="DI17" s="467"/>
      <c r="DJ17" s="467"/>
      <c r="DK17" s="467"/>
      <c r="DL17" s="467"/>
      <c r="DM17" s="467"/>
      <c r="DN17" s="467"/>
      <c r="DO17" s="467"/>
      <c r="DP17" s="467"/>
      <c r="DQ17" s="467"/>
      <c r="DR17" s="467"/>
      <c r="DS17" s="467"/>
      <c r="DT17" s="467"/>
      <c r="DU17" s="467"/>
      <c r="DV17" s="467"/>
      <c r="DW17" s="467"/>
      <c r="DX17" s="467"/>
      <c r="DY17" s="467"/>
      <c r="DZ17" s="467"/>
      <c r="EA17" s="467"/>
      <c r="EB17" s="467"/>
      <c r="EC17" s="467"/>
      <c r="ED17" s="467"/>
      <c r="EE17" s="467"/>
      <c r="EF17" s="467"/>
      <c r="EG17" s="467"/>
      <c r="EH17" s="467"/>
      <c r="EI17" s="467"/>
      <c r="EJ17" s="467"/>
      <c r="EK17" s="467"/>
      <c r="EL17" s="467"/>
      <c r="EM17" s="467"/>
      <c r="EN17" s="467"/>
      <c r="EO17" s="467"/>
      <c r="EP17" s="467"/>
      <c r="EQ17" s="467"/>
      <c r="ER17" s="467"/>
      <c r="ES17" s="467"/>
      <c r="ET17" s="467"/>
      <c r="EU17" s="467"/>
      <c r="EV17" s="467"/>
      <c r="EW17" s="467"/>
      <c r="EX17" s="467"/>
      <c r="EY17" s="467"/>
      <c r="EZ17" s="467"/>
      <c r="FA17" s="467"/>
      <c r="FB17" s="467"/>
      <c r="FC17" s="467"/>
      <c r="FD17" s="467"/>
      <c r="FE17" s="467"/>
      <c r="FF17" s="467"/>
      <c r="FG17" s="467"/>
      <c r="FH17" s="467"/>
      <c r="FI17" s="467"/>
      <c r="FJ17" s="467"/>
      <c r="FK17" s="467"/>
      <c r="FL17" s="467"/>
      <c r="FM17" s="467"/>
      <c r="FN17" s="467"/>
      <c r="FO17" s="467"/>
      <c r="FP17" s="467"/>
      <c r="FQ17" s="467"/>
      <c r="FR17" s="467"/>
      <c r="FS17" s="467"/>
      <c r="FT17" s="467"/>
      <c r="FU17" s="467"/>
      <c r="FV17" s="467"/>
      <c r="FW17" s="467"/>
      <c r="FX17" s="467"/>
      <c r="FY17" s="467"/>
      <c r="FZ17" s="467"/>
      <c r="GA17" s="467"/>
      <c r="GB17" s="467"/>
      <c r="GC17" s="467"/>
      <c r="GD17" s="467"/>
      <c r="GE17" s="467"/>
      <c r="GF17" s="467"/>
      <c r="GG17" s="467"/>
      <c r="GH17" s="467"/>
      <c r="GI17" s="467"/>
      <c r="GJ17" s="467"/>
      <c r="GK17" s="467"/>
      <c r="GL17" s="467"/>
      <c r="GM17" s="467"/>
      <c r="GN17" s="467"/>
      <c r="GO17" s="467"/>
      <c r="GP17" s="467"/>
      <c r="GQ17" s="467"/>
      <c r="GR17" s="467"/>
      <c r="GS17" s="467"/>
      <c r="GT17" s="467"/>
      <c r="GU17" s="467"/>
      <c r="GV17" s="467"/>
      <c r="GW17" s="467"/>
      <c r="GX17" s="467"/>
      <c r="GY17" s="467"/>
      <c r="GZ17" s="467"/>
      <c r="HA17" s="467"/>
      <c r="HB17" s="467"/>
      <c r="HC17" s="467"/>
      <c r="HD17" s="467"/>
      <c r="HE17" s="467"/>
      <c r="HF17" s="467"/>
      <c r="HG17" s="467"/>
      <c r="HH17" s="467"/>
      <c r="HI17" s="467"/>
      <c r="HJ17" s="467"/>
      <c r="HK17" s="467"/>
      <c r="HL17" s="467"/>
      <c r="HM17" s="467"/>
      <c r="HN17" s="467"/>
      <c r="HO17" s="467"/>
      <c r="HP17" s="467"/>
      <c r="HQ17" s="467"/>
      <c r="HR17" s="467"/>
      <c r="HS17" s="467"/>
      <c r="HT17" s="467"/>
      <c r="HU17" s="467"/>
      <c r="HV17" s="467"/>
      <c r="HW17" s="467"/>
      <c r="HX17" s="467"/>
      <c r="HY17" s="467"/>
      <c r="HZ17" s="467"/>
      <c r="IA17" s="467"/>
      <c r="IB17" s="467"/>
      <c r="IC17" s="467"/>
      <c r="ID17" s="467"/>
      <c r="IE17" s="467"/>
      <c r="IF17" s="467"/>
      <c r="IG17" s="467"/>
      <c r="IH17" s="467"/>
      <c r="II17" s="467"/>
      <c r="IJ17" s="467"/>
      <c r="IK17" s="467"/>
      <c r="IL17" s="467"/>
      <c r="IM17" s="467"/>
      <c r="IN17" s="467"/>
      <c r="IO17" s="467"/>
      <c r="IP17" s="467"/>
      <c r="IQ17" s="467"/>
      <c r="IR17" s="467"/>
      <c r="IS17" s="467"/>
      <c r="IT17" s="467"/>
      <c r="IU17" s="467"/>
      <c r="IV17" s="467"/>
      <c r="IW17" s="467"/>
      <c r="IX17" s="467"/>
    </row>
    <row r="18" spans="1:258" s="468" customFormat="1" ht="18.75" customHeight="1">
      <c r="A18" s="426" t="s">
        <v>1811</v>
      </c>
      <c r="B18" s="595"/>
      <c r="C18" s="791"/>
      <c r="D18" s="490" t="s">
        <v>1784</v>
      </c>
      <c r="E18" s="491" t="s">
        <v>1791</v>
      </c>
      <c r="F18" s="492" t="s">
        <v>1818</v>
      </c>
      <c r="G18" s="491" t="s">
        <v>39</v>
      </c>
      <c r="H18" s="792"/>
      <c r="I18" s="496" t="s">
        <v>1819</v>
      </c>
      <c r="J18" s="495" t="s">
        <v>1810</v>
      </c>
      <c r="K18" s="444">
        <v>0</v>
      </c>
      <c r="L18" s="483"/>
      <c r="M18" s="444">
        <v>30</v>
      </c>
      <c r="N18" s="444">
        <v>30</v>
      </c>
      <c r="O18" s="444">
        <v>39.9</v>
      </c>
      <c r="P18" s="444">
        <v>39</v>
      </c>
      <c r="Q18" s="494">
        <f t="shared" si="0"/>
        <v>0.24812030075187969</v>
      </c>
      <c r="R18" s="494">
        <f t="shared" si="0"/>
        <v>0.23076923076923078</v>
      </c>
      <c r="S18" s="444">
        <v>79</v>
      </c>
      <c r="T18" s="447"/>
      <c r="U18" s="447"/>
      <c r="V18" s="447"/>
      <c r="W18" s="486">
        <f t="shared" si="1"/>
        <v>-9</v>
      </c>
      <c r="X18" s="466"/>
      <c r="Y18" s="447"/>
      <c r="Z18" s="447"/>
      <c r="AA18" s="447"/>
      <c r="AB18" s="447"/>
      <c r="AC18" s="447"/>
      <c r="AD18" s="467"/>
      <c r="AE18" s="467"/>
      <c r="AF18" s="467"/>
      <c r="AG18" s="467"/>
      <c r="AH18" s="467"/>
      <c r="AI18" s="467"/>
      <c r="AJ18" s="467"/>
      <c r="AK18" s="467"/>
      <c r="AL18" s="467"/>
      <c r="AM18" s="467"/>
      <c r="AN18" s="467"/>
      <c r="AO18" s="467"/>
      <c r="AP18" s="467"/>
      <c r="AQ18" s="467"/>
      <c r="AR18" s="467"/>
      <c r="AS18" s="467"/>
      <c r="AT18" s="467"/>
      <c r="AU18" s="467"/>
      <c r="AV18" s="467"/>
      <c r="AW18" s="467"/>
      <c r="AX18" s="467"/>
      <c r="AY18" s="467"/>
      <c r="AZ18" s="467"/>
      <c r="BA18" s="467"/>
      <c r="BB18" s="467"/>
      <c r="BC18" s="467"/>
      <c r="BD18" s="467"/>
      <c r="BE18" s="467"/>
      <c r="BF18" s="467"/>
      <c r="BG18" s="467"/>
      <c r="BH18" s="467"/>
      <c r="BI18" s="467"/>
      <c r="BJ18" s="467"/>
      <c r="BK18" s="467"/>
      <c r="BL18" s="467"/>
      <c r="BM18" s="467"/>
      <c r="BN18" s="467"/>
      <c r="BO18" s="467"/>
      <c r="BP18" s="467"/>
      <c r="BQ18" s="467"/>
      <c r="BR18" s="467"/>
      <c r="BS18" s="467"/>
      <c r="BT18" s="467"/>
      <c r="BU18" s="467"/>
      <c r="BV18" s="467"/>
      <c r="BW18" s="467"/>
      <c r="BX18" s="467"/>
      <c r="BY18" s="467"/>
      <c r="BZ18" s="467"/>
      <c r="CA18" s="467"/>
      <c r="CB18" s="467"/>
      <c r="CC18" s="467"/>
      <c r="CD18" s="467"/>
      <c r="CE18" s="467"/>
      <c r="CF18" s="467"/>
      <c r="CG18" s="467"/>
      <c r="CH18" s="467"/>
      <c r="CI18" s="467"/>
      <c r="CJ18" s="467"/>
      <c r="CK18" s="467"/>
      <c r="CL18" s="467"/>
      <c r="CM18" s="467"/>
      <c r="CN18" s="467"/>
      <c r="CO18" s="467"/>
      <c r="CP18" s="467"/>
      <c r="CQ18" s="467"/>
      <c r="CR18" s="467"/>
      <c r="CS18" s="467"/>
      <c r="CT18" s="467"/>
      <c r="CU18" s="467"/>
      <c r="CV18" s="467"/>
      <c r="CW18" s="467"/>
      <c r="CX18" s="467"/>
      <c r="CY18" s="467"/>
      <c r="CZ18" s="467"/>
      <c r="DA18" s="467"/>
      <c r="DB18" s="467"/>
      <c r="DC18" s="467"/>
      <c r="DD18" s="467"/>
      <c r="DE18" s="467"/>
      <c r="DF18" s="467"/>
      <c r="DG18" s="467"/>
      <c r="DH18" s="467"/>
      <c r="DI18" s="467"/>
      <c r="DJ18" s="467"/>
      <c r="DK18" s="467"/>
      <c r="DL18" s="467"/>
      <c r="DM18" s="467"/>
      <c r="DN18" s="467"/>
      <c r="DO18" s="467"/>
      <c r="DP18" s="467"/>
      <c r="DQ18" s="467"/>
      <c r="DR18" s="467"/>
      <c r="DS18" s="467"/>
      <c r="DT18" s="467"/>
      <c r="DU18" s="467"/>
      <c r="DV18" s="467"/>
      <c r="DW18" s="467"/>
      <c r="DX18" s="467"/>
      <c r="DY18" s="467"/>
      <c r="DZ18" s="467"/>
      <c r="EA18" s="467"/>
      <c r="EB18" s="467"/>
      <c r="EC18" s="467"/>
      <c r="ED18" s="467"/>
      <c r="EE18" s="467"/>
      <c r="EF18" s="467"/>
      <c r="EG18" s="467"/>
      <c r="EH18" s="467"/>
      <c r="EI18" s="467"/>
      <c r="EJ18" s="467"/>
      <c r="EK18" s="467"/>
      <c r="EL18" s="467"/>
      <c r="EM18" s="467"/>
      <c r="EN18" s="467"/>
      <c r="EO18" s="467"/>
      <c r="EP18" s="467"/>
      <c r="EQ18" s="467"/>
      <c r="ER18" s="467"/>
      <c r="ES18" s="467"/>
      <c r="ET18" s="467"/>
      <c r="EU18" s="467"/>
      <c r="EV18" s="467"/>
      <c r="EW18" s="467"/>
      <c r="EX18" s="467"/>
      <c r="EY18" s="467"/>
      <c r="EZ18" s="467"/>
      <c r="FA18" s="467"/>
      <c r="FB18" s="467"/>
      <c r="FC18" s="467"/>
      <c r="FD18" s="467"/>
      <c r="FE18" s="467"/>
      <c r="FF18" s="467"/>
      <c r="FG18" s="467"/>
      <c r="FH18" s="467"/>
      <c r="FI18" s="467"/>
      <c r="FJ18" s="467"/>
      <c r="FK18" s="467"/>
      <c r="FL18" s="467"/>
      <c r="FM18" s="467"/>
      <c r="FN18" s="467"/>
      <c r="FO18" s="467"/>
      <c r="FP18" s="467"/>
      <c r="FQ18" s="467"/>
      <c r="FR18" s="467"/>
      <c r="FS18" s="467"/>
      <c r="FT18" s="467"/>
      <c r="FU18" s="467"/>
      <c r="FV18" s="467"/>
      <c r="FW18" s="467"/>
      <c r="FX18" s="467"/>
      <c r="FY18" s="467"/>
      <c r="FZ18" s="467"/>
      <c r="GA18" s="467"/>
      <c r="GB18" s="467"/>
      <c r="GC18" s="467"/>
      <c r="GD18" s="467"/>
      <c r="GE18" s="467"/>
      <c r="GF18" s="467"/>
      <c r="GG18" s="467"/>
      <c r="GH18" s="467"/>
      <c r="GI18" s="467"/>
      <c r="GJ18" s="467"/>
      <c r="GK18" s="467"/>
      <c r="GL18" s="467"/>
      <c r="GM18" s="467"/>
      <c r="GN18" s="467"/>
      <c r="GO18" s="467"/>
      <c r="GP18" s="467"/>
      <c r="GQ18" s="467"/>
      <c r="GR18" s="467"/>
      <c r="GS18" s="467"/>
      <c r="GT18" s="467"/>
      <c r="GU18" s="467"/>
      <c r="GV18" s="467"/>
      <c r="GW18" s="467"/>
      <c r="GX18" s="467"/>
      <c r="GY18" s="467"/>
      <c r="GZ18" s="467"/>
      <c r="HA18" s="467"/>
      <c r="HB18" s="467"/>
      <c r="HC18" s="467"/>
      <c r="HD18" s="467"/>
      <c r="HE18" s="467"/>
      <c r="HF18" s="467"/>
      <c r="HG18" s="467"/>
      <c r="HH18" s="467"/>
      <c r="HI18" s="467"/>
      <c r="HJ18" s="467"/>
      <c r="HK18" s="467"/>
      <c r="HL18" s="467"/>
      <c r="HM18" s="467"/>
      <c r="HN18" s="467"/>
      <c r="HO18" s="467"/>
      <c r="HP18" s="467"/>
      <c r="HQ18" s="467"/>
      <c r="HR18" s="467"/>
      <c r="HS18" s="467"/>
      <c r="HT18" s="467"/>
      <c r="HU18" s="467"/>
      <c r="HV18" s="467"/>
      <c r="HW18" s="467"/>
      <c r="HX18" s="467"/>
      <c r="HY18" s="467"/>
      <c r="HZ18" s="467"/>
      <c r="IA18" s="467"/>
      <c r="IB18" s="467"/>
      <c r="IC18" s="467"/>
      <c r="ID18" s="467"/>
      <c r="IE18" s="467"/>
      <c r="IF18" s="467"/>
      <c r="IG18" s="467"/>
      <c r="IH18" s="467"/>
      <c r="II18" s="467"/>
      <c r="IJ18" s="467"/>
      <c r="IK18" s="467"/>
      <c r="IL18" s="467"/>
      <c r="IM18" s="467"/>
      <c r="IN18" s="467"/>
      <c r="IO18" s="467"/>
      <c r="IP18" s="467"/>
      <c r="IQ18" s="467"/>
      <c r="IR18" s="467"/>
      <c r="IS18" s="467"/>
      <c r="IT18" s="467"/>
      <c r="IU18" s="467"/>
      <c r="IV18" s="467"/>
      <c r="IW18" s="467"/>
      <c r="IX18" s="467"/>
    </row>
    <row r="19" spans="1:258" s="468" customFormat="1" ht="18.75" customHeight="1">
      <c r="A19" s="426" t="s">
        <v>1811</v>
      </c>
      <c r="B19" s="595">
        <v>3</v>
      </c>
      <c r="C19" s="791"/>
      <c r="D19" s="490" t="s">
        <v>1820</v>
      </c>
      <c r="E19" s="491" t="s">
        <v>1821</v>
      </c>
      <c r="F19" s="492" t="s">
        <v>1822</v>
      </c>
      <c r="G19" s="491" t="s">
        <v>39</v>
      </c>
      <c r="H19" s="779" t="s">
        <v>1823</v>
      </c>
      <c r="I19" s="491" t="s">
        <v>1824</v>
      </c>
      <c r="J19" s="493" t="s">
        <v>1825</v>
      </c>
      <c r="K19" s="444">
        <v>33</v>
      </c>
      <c r="L19" s="444" t="s">
        <v>1826</v>
      </c>
      <c r="M19" s="497">
        <v>16.8</v>
      </c>
      <c r="N19" s="497">
        <v>14.4</v>
      </c>
      <c r="O19" s="498">
        <v>19</v>
      </c>
      <c r="P19" s="498">
        <v>14.9</v>
      </c>
      <c r="Q19" s="499">
        <v>0.11578947368421048</v>
      </c>
      <c r="R19" s="499">
        <f t="shared" si="0"/>
        <v>3.3557046979865772E-2</v>
      </c>
      <c r="S19" s="497">
        <v>25.2</v>
      </c>
      <c r="T19" s="447"/>
      <c r="U19" s="447"/>
      <c r="V19" s="447"/>
      <c r="W19" s="486">
        <f t="shared" si="1"/>
        <v>-0.5</v>
      </c>
      <c r="X19" s="466"/>
      <c r="Y19" s="447"/>
      <c r="Z19" s="447"/>
      <c r="AA19" s="447"/>
      <c r="AB19" s="447"/>
      <c r="AC19" s="447"/>
      <c r="AD19" s="467"/>
      <c r="AE19" s="467"/>
      <c r="AF19" s="467"/>
      <c r="AG19" s="467"/>
      <c r="AH19" s="467"/>
      <c r="AI19" s="467"/>
      <c r="AJ19" s="467"/>
      <c r="AK19" s="467"/>
      <c r="AL19" s="467"/>
      <c r="AM19" s="467"/>
      <c r="AN19" s="467"/>
      <c r="AO19" s="467"/>
      <c r="AP19" s="467"/>
      <c r="AQ19" s="467"/>
      <c r="AR19" s="467"/>
      <c r="AS19" s="467"/>
      <c r="AT19" s="467"/>
      <c r="AU19" s="467"/>
      <c r="AV19" s="467"/>
      <c r="AW19" s="467"/>
      <c r="AX19" s="467"/>
      <c r="AY19" s="467"/>
      <c r="AZ19" s="467"/>
      <c r="BA19" s="467"/>
      <c r="BB19" s="467"/>
      <c r="BC19" s="467"/>
      <c r="BD19" s="467"/>
      <c r="BE19" s="467"/>
      <c r="BF19" s="467"/>
      <c r="BG19" s="467"/>
      <c r="BH19" s="467"/>
      <c r="BI19" s="467"/>
      <c r="BJ19" s="467"/>
      <c r="BK19" s="467"/>
      <c r="BL19" s="467"/>
      <c r="BM19" s="467"/>
      <c r="BN19" s="467"/>
      <c r="BO19" s="467"/>
      <c r="BP19" s="467"/>
      <c r="BQ19" s="467"/>
      <c r="BR19" s="467"/>
      <c r="BS19" s="467"/>
      <c r="BT19" s="467"/>
      <c r="BU19" s="467"/>
      <c r="BV19" s="467"/>
      <c r="BW19" s="467"/>
      <c r="BX19" s="467"/>
      <c r="BY19" s="467"/>
      <c r="BZ19" s="467"/>
      <c r="CA19" s="467"/>
      <c r="CB19" s="467"/>
      <c r="CC19" s="467"/>
      <c r="CD19" s="467"/>
      <c r="CE19" s="467"/>
      <c r="CF19" s="467"/>
      <c r="CG19" s="467"/>
      <c r="CH19" s="467"/>
      <c r="CI19" s="467"/>
      <c r="CJ19" s="467"/>
      <c r="CK19" s="467"/>
      <c r="CL19" s="467"/>
      <c r="CM19" s="467"/>
      <c r="CN19" s="467"/>
      <c r="CO19" s="467"/>
      <c r="CP19" s="467"/>
      <c r="CQ19" s="467"/>
      <c r="CR19" s="467"/>
      <c r="CS19" s="467"/>
      <c r="CT19" s="467"/>
      <c r="CU19" s="467"/>
      <c r="CV19" s="467"/>
      <c r="CW19" s="467"/>
      <c r="CX19" s="467"/>
      <c r="CY19" s="467"/>
      <c r="CZ19" s="467"/>
      <c r="DA19" s="467"/>
      <c r="DB19" s="467"/>
      <c r="DC19" s="467"/>
      <c r="DD19" s="467"/>
      <c r="DE19" s="467"/>
      <c r="DF19" s="467"/>
      <c r="DG19" s="467"/>
      <c r="DH19" s="467"/>
      <c r="DI19" s="467"/>
      <c r="DJ19" s="467"/>
      <c r="DK19" s="467"/>
      <c r="DL19" s="467"/>
      <c r="DM19" s="467"/>
      <c r="DN19" s="467"/>
      <c r="DO19" s="467"/>
      <c r="DP19" s="467"/>
      <c r="DQ19" s="467"/>
      <c r="DR19" s="467"/>
      <c r="DS19" s="467"/>
      <c r="DT19" s="467"/>
      <c r="DU19" s="467"/>
      <c r="DV19" s="467"/>
      <c r="DW19" s="467"/>
      <c r="DX19" s="467"/>
      <c r="DY19" s="467"/>
      <c r="DZ19" s="467"/>
      <c r="EA19" s="467"/>
      <c r="EB19" s="467"/>
      <c r="EC19" s="467"/>
      <c r="ED19" s="467"/>
      <c r="EE19" s="467"/>
      <c r="EF19" s="467"/>
      <c r="EG19" s="467"/>
      <c r="EH19" s="467"/>
      <c r="EI19" s="467"/>
      <c r="EJ19" s="467"/>
      <c r="EK19" s="467"/>
      <c r="EL19" s="467"/>
      <c r="EM19" s="467"/>
      <c r="EN19" s="467"/>
      <c r="EO19" s="467"/>
      <c r="EP19" s="467"/>
      <c r="EQ19" s="467"/>
      <c r="ER19" s="467"/>
      <c r="ES19" s="467"/>
      <c r="ET19" s="467"/>
      <c r="EU19" s="467"/>
      <c r="EV19" s="467"/>
      <c r="EW19" s="467"/>
      <c r="EX19" s="467"/>
      <c r="EY19" s="467"/>
      <c r="EZ19" s="467"/>
      <c r="FA19" s="467"/>
      <c r="FB19" s="467"/>
      <c r="FC19" s="467"/>
      <c r="FD19" s="467"/>
      <c r="FE19" s="467"/>
      <c r="FF19" s="467"/>
      <c r="FG19" s="467"/>
      <c r="FH19" s="467"/>
      <c r="FI19" s="467"/>
      <c r="FJ19" s="467"/>
      <c r="FK19" s="467"/>
      <c r="FL19" s="467"/>
      <c r="FM19" s="467"/>
      <c r="FN19" s="467"/>
      <c r="FO19" s="467"/>
      <c r="FP19" s="467"/>
      <c r="FQ19" s="467"/>
      <c r="FR19" s="467"/>
      <c r="FS19" s="467"/>
      <c r="FT19" s="467"/>
      <c r="FU19" s="467"/>
      <c r="FV19" s="467"/>
      <c r="FW19" s="467"/>
      <c r="FX19" s="467"/>
      <c r="FY19" s="467"/>
      <c r="FZ19" s="467"/>
      <c r="GA19" s="467"/>
      <c r="GB19" s="467"/>
      <c r="GC19" s="467"/>
      <c r="GD19" s="467"/>
      <c r="GE19" s="467"/>
      <c r="GF19" s="467"/>
      <c r="GG19" s="467"/>
      <c r="GH19" s="467"/>
      <c r="GI19" s="467"/>
      <c r="GJ19" s="467"/>
      <c r="GK19" s="467"/>
      <c r="GL19" s="467"/>
      <c r="GM19" s="467"/>
      <c r="GN19" s="467"/>
      <c r="GO19" s="467"/>
      <c r="GP19" s="467"/>
      <c r="GQ19" s="467"/>
      <c r="GR19" s="467"/>
      <c r="GS19" s="467"/>
      <c r="GT19" s="467"/>
      <c r="GU19" s="467"/>
      <c r="GV19" s="467"/>
      <c r="GW19" s="467"/>
      <c r="GX19" s="467"/>
      <c r="GY19" s="467"/>
      <c r="GZ19" s="467"/>
      <c r="HA19" s="467"/>
      <c r="HB19" s="467"/>
      <c r="HC19" s="467"/>
      <c r="HD19" s="467"/>
      <c r="HE19" s="467"/>
      <c r="HF19" s="467"/>
      <c r="HG19" s="467"/>
      <c r="HH19" s="467"/>
      <c r="HI19" s="467"/>
      <c r="HJ19" s="467"/>
      <c r="HK19" s="467"/>
      <c r="HL19" s="467"/>
      <c r="HM19" s="467"/>
      <c r="HN19" s="467"/>
      <c r="HO19" s="467"/>
      <c r="HP19" s="467"/>
      <c r="HQ19" s="467"/>
      <c r="HR19" s="467"/>
      <c r="HS19" s="467"/>
      <c r="HT19" s="467"/>
      <c r="HU19" s="467"/>
      <c r="HV19" s="467"/>
      <c r="HW19" s="467"/>
      <c r="HX19" s="467"/>
      <c r="HY19" s="467"/>
      <c r="HZ19" s="467"/>
      <c r="IA19" s="467"/>
      <c r="IB19" s="467"/>
      <c r="IC19" s="467"/>
      <c r="ID19" s="467"/>
      <c r="IE19" s="467"/>
      <c r="IF19" s="467"/>
      <c r="IG19" s="467"/>
      <c r="IH19" s="467"/>
      <c r="II19" s="467"/>
      <c r="IJ19" s="467"/>
      <c r="IK19" s="467"/>
      <c r="IL19" s="467"/>
      <c r="IM19" s="467"/>
      <c r="IN19" s="467"/>
      <c r="IO19" s="467"/>
      <c r="IP19" s="467"/>
      <c r="IQ19" s="467"/>
      <c r="IR19" s="467"/>
      <c r="IS19" s="467"/>
      <c r="IT19" s="467"/>
      <c r="IU19" s="467"/>
      <c r="IV19" s="467"/>
      <c r="IW19" s="467"/>
      <c r="IX19" s="467"/>
    </row>
    <row r="20" spans="1:258" s="468" customFormat="1" ht="18.75" customHeight="1">
      <c r="A20" s="426" t="s">
        <v>1811</v>
      </c>
      <c r="B20" s="595"/>
      <c r="C20" s="791"/>
      <c r="D20" s="490" t="s">
        <v>1820</v>
      </c>
      <c r="E20" s="491" t="s">
        <v>1821</v>
      </c>
      <c r="F20" s="492" t="s">
        <v>1827</v>
      </c>
      <c r="G20" s="491" t="s">
        <v>39</v>
      </c>
      <c r="H20" s="782"/>
      <c r="I20" s="491" t="s">
        <v>1828</v>
      </c>
      <c r="J20" s="493" t="s">
        <v>1829</v>
      </c>
      <c r="K20" s="444">
        <v>25</v>
      </c>
      <c r="L20" s="444" t="s">
        <v>1826</v>
      </c>
      <c r="M20" s="497">
        <v>16.8</v>
      </c>
      <c r="N20" s="497">
        <v>14.4</v>
      </c>
      <c r="O20" s="498">
        <v>19</v>
      </c>
      <c r="P20" s="498">
        <v>14.9</v>
      </c>
      <c r="Q20" s="499">
        <v>0.11578947368421048</v>
      </c>
      <c r="R20" s="499">
        <f t="shared" si="0"/>
        <v>3.3557046979865772E-2</v>
      </c>
      <c r="S20" s="497">
        <v>25.2</v>
      </c>
      <c r="T20" s="447"/>
      <c r="U20" s="447"/>
      <c r="V20" s="447"/>
      <c r="W20" s="486">
        <f t="shared" si="1"/>
        <v>-0.5</v>
      </c>
      <c r="X20" s="466"/>
      <c r="Y20" s="447"/>
      <c r="Z20" s="447"/>
      <c r="AA20" s="447"/>
      <c r="AB20" s="447"/>
      <c r="AC20" s="447"/>
      <c r="AD20" s="467"/>
      <c r="AE20" s="467"/>
      <c r="AF20" s="467"/>
      <c r="AG20" s="467"/>
      <c r="AH20" s="467"/>
      <c r="AI20" s="467"/>
      <c r="AJ20" s="467"/>
      <c r="AK20" s="467"/>
      <c r="AL20" s="467"/>
      <c r="AM20" s="467"/>
      <c r="AN20" s="467"/>
      <c r="AO20" s="467"/>
      <c r="AP20" s="467"/>
      <c r="AQ20" s="467"/>
      <c r="AR20" s="467"/>
      <c r="AS20" s="467"/>
      <c r="AT20" s="467"/>
      <c r="AU20" s="467"/>
      <c r="AV20" s="467"/>
      <c r="AW20" s="467"/>
      <c r="AX20" s="467"/>
      <c r="AY20" s="467"/>
      <c r="AZ20" s="467"/>
      <c r="BA20" s="467"/>
      <c r="BB20" s="467"/>
      <c r="BC20" s="467"/>
      <c r="BD20" s="467"/>
      <c r="BE20" s="467"/>
      <c r="BF20" s="467"/>
      <c r="BG20" s="467"/>
      <c r="BH20" s="467"/>
      <c r="BI20" s="467"/>
      <c r="BJ20" s="467"/>
      <c r="BK20" s="467"/>
      <c r="BL20" s="467"/>
      <c r="BM20" s="467"/>
      <c r="BN20" s="467"/>
      <c r="BO20" s="467"/>
      <c r="BP20" s="467"/>
      <c r="BQ20" s="467"/>
      <c r="BR20" s="467"/>
      <c r="BS20" s="467"/>
      <c r="BT20" s="467"/>
      <c r="BU20" s="467"/>
      <c r="BV20" s="467"/>
      <c r="BW20" s="467"/>
      <c r="BX20" s="467"/>
      <c r="BY20" s="467"/>
      <c r="BZ20" s="467"/>
      <c r="CA20" s="467"/>
      <c r="CB20" s="467"/>
      <c r="CC20" s="467"/>
      <c r="CD20" s="467"/>
      <c r="CE20" s="467"/>
      <c r="CF20" s="467"/>
      <c r="CG20" s="467"/>
      <c r="CH20" s="467"/>
      <c r="CI20" s="467"/>
      <c r="CJ20" s="467"/>
      <c r="CK20" s="467"/>
      <c r="CL20" s="467"/>
      <c r="CM20" s="467"/>
      <c r="CN20" s="467"/>
      <c r="CO20" s="467"/>
      <c r="CP20" s="467"/>
      <c r="CQ20" s="467"/>
      <c r="CR20" s="467"/>
      <c r="CS20" s="467"/>
      <c r="CT20" s="467"/>
      <c r="CU20" s="467"/>
      <c r="CV20" s="467"/>
      <c r="CW20" s="467"/>
      <c r="CX20" s="467"/>
      <c r="CY20" s="467"/>
      <c r="CZ20" s="467"/>
      <c r="DA20" s="467"/>
      <c r="DB20" s="467"/>
      <c r="DC20" s="467"/>
      <c r="DD20" s="467"/>
      <c r="DE20" s="467"/>
      <c r="DF20" s="467"/>
      <c r="DG20" s="467"/>
      <c r="DH20" s="467"/>
      <c r="DI20" s="467"/>
      <c r="DJ20" s="467"/>
      <c r="DK20" s="467"/>
      <c r="DL20" s="467"/>
      <c r="DM20" s="467"/>
      <c r="DN20" s="467"/>
      <c r="DO20" s="467"/>
      <c r="DP20" s="467"/>
      <c r="DQ20" s="467"/>
      <c r="DR20" s="467"/>
      <c r="DS20" s="467"/>
      <c r="DT20" s="467"/>
      <c r="DU20" s="467"/>
      <c r="DV20" s="467"/>
      <c r="DW20" s="467"/>
      <c r="DX20" s="467"/>
      <c r="DY20" s="467"/>
      <c r="DZ20" s="467"/>
      <c r="EA20" s="467"/>
      <c r="EB20" s="467"/>
      <c r="EC20" s="467"/>
      <c r="ED20" s="467"/>
      <c r="EE20" s="467"/>
      <c r="EF20" s="467"/>
      <c r="EG20" s="467"/>
      <c r="EH20" s="467"/>
      <c r="EI20" s="467"/>
      <c r="EJ20" s="467"/>
      <c r="EK20" s="467"/>
      <c r="EL20" s="467"/>
      <c r="EM20" s="467"/>
      <c r="EN20" s="467"/>
      <c r="EO20" s="467"/>
      <c r="EP20" s="467"/>
      <c r="EQ20" s="467"/>
      <c r="ER20" s="467"/>
      <c r="ES20" s="467"/>
      <c r="ET20" s="467"/>
      <c r="EU20" s="467"/>
      <c r="EV20" s="467"/>
      <c r="EW20" s="467"/>
      <c r="EX20" s="467"/>
      <c r="EY20" s="467"/>
      <c r="EZ20" s="467"/>
      <c r="FA20" s="467"/>
      <c r="FB20" s="467"/>
      <c r="FC20" s="467"/>
      <c r="FD20" s="467"/>
      <c r="FE20" s="467"/>
      <c r="FF20" s="467"/>
      <c r="FG20" s="467"/>
      <c r="FH20" s="467"/>
      <c r="FI20" s="467"/>
      <c r="FJ20" s="467"/>
      <c r="FK20" s="467"/>
      <c r="FL20" s="467"/>
      <c r="FM20" s="467"/>
      <c r="FN20" s="467"/>
      <c r="FO20" s="467"/>
      <c r="FP20" s="467"/>
      <c r="FQ20" s="467"/>
      <c r="FR20" s="467"/>
      <c r="FS20" s="467"/>
      <c r="FT20" s="467"/>
      <c r="FU20" s="467"/>
      <c r="FV20" s="467"/>
      <c r="FW20" s="467"/>
      <c r="FX20" s="467"/>
      <c r="FY20" s="467"/>
      <c r="FZ20" s="467"/>
      <c r="GA20" s="467"/>
      <c r="GB20" s="467"/>
      <c r="GC20" s="467"/>
      <c r="GD20" s="467"/>
      <c r="GE20" s="467"/>
      <c r="GF20" s="467"/>
      <c r="GG20" s="467"/>
      <c r="GH20" s="467"/>
      <c r="GI20" s="467"/>
      <c r="GJ20" s="467"/>
      <c r="GK20" s="467"/>
      <c r="GL20" s="467"/>
      <c r="GM20" s="467"/>
      <c r="GN20" s="467"/>
      <c r="GO20" s="467"/>
      <c r="GP20" s="467"/>
      <c r="GQ20" s="467"/>
      <c r="GR20" s="467"/>
      <c r="GS20" s="467"/>
      <c r="GT20" s="467"/>
      <c r="GU20" s="467"/>
      <c r="GV20" s="467"/>
      <c r="GW20" s="467"/>
      <c r="GX20" s="467"/>
      <c r="GY20" s="467"/>
      <c r="GZ20" s="467"/>
      <c r="HA20" s="467"/>
      <c r="HB20" s="467"/>
      <c r="HC20" s="467"/>
      <c r="HD20" s="467"/>
      <c r="HE20" s="467"/>
      <c r="HF20" s="467"/>
      <c r="HG20" s="467"/>
      <c r="HH20" s="467"/>
      <c r="HI20" s="467"/>
      <c r="HJ20" s="467"/>
      <c r="HK20" s="467"/>
      <c r="HL20" s="467"/>
      <c r="HM20" s="467"/>
      <c r="HN20" s="467"/>
      <c r="HO20" s="467"/>
      <c r="HP20" s="467"/>
      <c r="HQ20" s="467"/>
      <c r="HR20" s="467"/>
      <c r="HS20" s="467"/>
      <c r="HT20" s="467"/>
      <c r="HU20" s="467"/>
      <c r="HV20" s="467"/>
      <c r="HW20" s="467"/>
      <c r="HX20" s="467"/>
      <c r="HY20" s="467"/>
      <c r="HZ20" s="467"/>
      <c r="IA20" s="467"/>
      <c r="IB20" s="467"/>
      <c r="IC20" s="467"/>
      <c r="ID20" s="467"/>
      <c r="IE20" s="467"/>
      <c r="IF20" s="467"/>
      <c r="IG20" s="467"/>
      <c r="IH20" s="467"/>
      <c r="II20" s="467"/>
      <c r="IJ20" s="467"/>
      <c r="IK20" s="467"/>
      <c r="IL20" s="467"/>
      <c r="IM20" s="467"/>
      <c r="IN20" s="467"/>
      <c r="IO20" s="467"/>
      <c r="IP20" s="467"/>
      <c r="IQ20" s="467"/>
      <c r="IR20" s="467"/>
      <c r="IS20" s="467"/>
      <c r="IT20" s="467"/>
      <c r="IU20" s="467"/>
      <c r="IV20" s="467"/>
      <c r="IW20" s="467"/>
      <c r="IX20" s="467"/>
    </row>
    <row r="21" spans="1:258" s="468" customFormat="1" ht="18.75" customHeight="1">
      <c r="A21" s="426" t="s">
        <v>1811</v>
      </c>
      <c r="B21" s="595"/>
      <c r="C21" s="791"/>
      <c r="D21" s="490" t="s">
        <v>1820</v>
      </c>
      <c r="E21" s="491" t="s">
        <v>1821</v>
      </c>
      <c r="F21" s="492" t="s">
        <v>1830</v>
      </c>
      <c r="G21" s="491" t="s">
        <v>39</v>
      </c>
      <c r="H21" s="782"/>
      <c r="I21" s="491" t="s">
        <v>1831</v>
      </c>
      <c r="J21" s="493" t="s">
        <v>1832</v>
      </c>
      <c r="K21" s="444">
        <v>46</v>
      </c>
      <c r="L21" s="444" t="s">
        <v>1826</v>
      </c>
      <c r="M21" s="497">
        <v>16.8</v>
      </c>
      <c r="N21" s="497">
        <v>14.4</v>
      </c>
      <c r="O21" s="498">
        <v>19</v>
      </c>
      <c r="P21" s="498">
        <v>14.9</v>
      </c>
      <c r="Q21" s="499">
        <v>0.11578947368421048</v>
      </c>
      <c r="R21" s="499">
        <f t="shared" si="0"/>
        <v>3.3557046979865772E-2</v>
      </c>
      <c r="S21" s="497">
        <v>25.2</v>
      </c>
      <c r="T21" s="447"/>
      <c r="U21" s="447"/>
      <c r="V21" s="447"/>
      <c r="W21" s="486">
        <f t="shared" si="1"/>
        <v>-0.5</v>
      </c>
      <c r="X21" s="466"/>
      <c r="Y21" s="447"/>
      <c r="Z21" s="447"/>
      <c r="AA21" s="447"/>
      <c r="AB21" s="447"/>
      <c r="AC21" s="447"/>
      <c r="AD21" s="467"/>
      <c r="AE21" s="467"/>
      <c r="AF21" s="467"/>
      <c r="AG21" s="467"/>
      <c r="AH21" s="467"/>
      <c r="AI21" s="467"/>
      <c r="AJ21" s="467"/>
      <c r="AK21" s="467"/>
      <c r="AL21" s="467"/>
      <c r="AM21" s="467"/>
      <c r="AN21" s="467"/>
      <c r="AO21" s="467"/>
      <c r="AP21" s="467"/>
      <c r="AQ21" s="467"/>
      <c r="AR21" s="467"/>
      <c r="AS21" s="467"/>
      <c r="AT21" s="467"/>
      <c r="AU21" s="467"/>
      <c r="AV21" s="467"/>
      <c r="AW21" s="467"/>
      <c r="AX21" s="467"/>
      <c r="AY21" s="467"/>
      <c r="AZ21" s="467"/>
      <c r="BA21" s="467"/>
      <c r="BB21" s="467"/>
      <c r="BC21" s="467"/>
      <c r="BD21" s="467"/>
      <c r="BE21" s="467"/>
      <c r="BF21" s="467"/>
      <c r="BG21" s="467"/>
      <c r="BH21" s="467"/>
      <c r="BI21" s="467"/>
      <c r="BJ21" s="467"/>
      <c r="BK21" s="467"/>
      <c r="BL21" s="467"/>
      <c r="BM21" s="467"/>
      <c r="BN21" s="467"/>
      <c r="BO21" s="467"/>
      <c r="BP21" s="467"/>
      <c r="BQ21" s="467"/>
      <c r="BR21" s="467"/>
      <c r="BS21" s="467"/>
      <c r="BT21" s="467"/>
      <c r="BU21" s="467"/>
      <c r="BV21" s="467"/>
      <c r="BW21" s="467"/>
      <c r="BX21" s="467"/>
      <c r="BY21" s="467"/>
      <c r="BZ21" s="467"/>
      <c r="CA21" s="467"/>
      <c r="CB21" s="467"/>
      <c r="CC21" s="467"/>
      <c r="CD21" s="467"/>
      <c r="CE21" s="467"/>
      <c r="CF21" s="467"/>
      <c r="CG21" s="467"/>
      <c r="CH21" s="467"/>
      <c r="CI21" s="467"/>
      <c r="CJ21" s="467"/>
      <c r="CK21" s="467"/>
      <c r="CL21" s="467"/>
      <c r="CM21" s="467"/>
      <c r="CN21" s="467"/>
      <c r="CO21" s="467"/>
      <c r="CP21" s="467"/>
      <c r="CQ21" s="467"/>
      <c r="CR21" s="467"/>
      <c r="CS21" s="467"/>
      <c r="CT21" s="467"/>
      <c r="CU21" s="467"/>
      <c r="CV21" s="467"/>
      <c r="CW21" s="467"/>
      <c r="CX21" s="467"/>
      <c r="CY21" s="467"/>
      <c r="CZ21" s="467"/>
      <c r="DA21" s="467"/>
      <c r="DB21" s="467"/>
      <c r="DC21" s="467"/>
      <c r="DD21" s="467"/>
      <c r="DE21" s="467"/>
      <c r="DF21" s="467"/>
      <c r="DG21" s="467"/>
      <c r="DH21" s="467"/>
      <c r="DI21" s="467"/>
      <c r="DJ21" s="467"/>
      <c r="DK21" s="467"/>
      <c r="DL21" s="467"/>
      <c r="DM21" s="467"/>
      <c r="DN21" s="467"/>
      <c r="DO21" s="467"/>
      <c r="DP21" s="467"/>
      <c r="DQ21" s="467"/>
      <c r="DR21" s="467"/>
      <c r="DS21" s="467"/>
      <c r="DT21" s="467"/>
      <c r="DU21" s="467"/>
      <c r="DV21" s="467"/>
      <c r="DW21" s="467"/>
      <c r="DX21" s="467"/>
      <c r="DY21" s="467"/>
      <c r="DZ21" s="467"/>
      <c r="EA21" s="467"/>
      <c r="EB21" s="467"/>
      <c r="EC21" s="467"/>
      <c r="ED21" s="467"/>
      <c r="EE21" s="467"/>
      <c r="EF21" s="467"/>
      <c r="EG21" s="467"/>
      <c r="EH21" s="467"/>
      <c r="EI21" s="467"/>
      <c r="EJ21" s="467"/>
      <c r="EK21" s="467"/>
      <c r="EL21" s="467"/>
      <c r="EM21" s="467"/>
      <c r="EN21" s="467"/>
      <c r="EO21" s="467"/>
      <c r="EP21" s="467"/>
      <c r="EQ21" s="467"/>
      <c r="ER21" s="467"/>
      <c r="ES21" s="467"/>
      <c r="ET21" s="467"/>
      <c r="EU21" s="467"/>
      <c r="EV21" s="467"/>
      <c r="EW21" s="467"/>
      <c r="EX21" s="467"/>
      <c r="EY21" s="467"/>
      <c r="EZ21" s="467"/>
      <c r="FA21" s="467"/>
      <c r="FB21" s="467"/>
      <c r="FC21" s="467"/>
      <c r="FD21" s="467"/>
      <c r="FE21" s="467"/>
      <c r="FF21" s="467"/>
      <c r="FG21" s="467"/>
      <c r="FH21" s="467"/>
      <c r="FI21" s="467"/>
      <c r="FJ21" s="467"/>
      <c r="FK21" s="467"/>
      <c r="FL21" s="467"/>
      <c r="FM21" s="467"/>
      <c r="FN21" s="467"/>
      <c r="FO21" s="467"/>
      <c r="FP21" s="467"/>
      <c r="FQ21" s="467"/>
      <c r="FR21" s="467"/>
      <c r="FS21" s="467"/>
      <c r="FT21" s="467"/>
      <c r="FU21" s="467"/>
      <c r="FV21" s="467"/>
      <c r="FW21" s="467"/>
      <c r="FX21" s="467"/>
      <c r="FY21" s="467"/>
      <c r="FZ21" s="467"/>
      <c r="GA21" s="467"/>
      <c r="GB21" s="467"/>
      <c r="GC21" s="467"/>
      <c r="GD21" s="467"/>
      <c r="GE21" s="467"/>
      <c r="GF21" s="467"/>
      <c r="GG21" s="467"/>
      <c r="GH21" s="467"/>
      <c r="GI21" s="467"/>
      <c r="GJ21" s="467"/>
      <c r="GK21" s="467"/>
      <c r="GL21" s="467"/>
      <c r="GM21" s="467"/>
      <c r="GN21" s="467"/>
      <c r="GO21" s="467"/>
      <c r="GP21" s="467"/>
      <c r="GQ21" s="467"/>
      <c r="GR21" s="467"/>
      <c r="GS21" s="467"/>
      <c r="GT21" s="467"/>
      <c r="GU21" s="467"/>
      <c r="GV21" s="467"/>
      <c r="GW21" s="467"/>
      <c r="GX21" s="467"/>
      <c r="GY21" s="467"/>
      <c r="GZ21" s="467"/>
      <c r="HA21" s="467"/>
      <c r="HB21" s="467"/>
      <c r="HC21" s="467"/>
      <c r="HD21" s="467"/>
      <c r="HE21" s="467"/>
      <c r="HF21" s="467"/>
      <c r="HG21" s="467"/>
      <c r="HH21" s="467"/>
      <c r="HI21" s="467"/>
      <c r="HJ21" s="467"/>
      <c r="HK21" s="467"/>
      <c r="HL21" s="467"/>
      <c r="HM21" s="467"/>
      <c r="HN21" s="467"/>
      <c r="HO21" s="467"/>
      <c r="HP21" s="467"/>
      <c r="HQ21" s="467"/>
      <c r="HR21" s="467"/>
      <c r="HS21" s="467"/>
      <c r="HT21" s="467"/>
      <c r="HU21" s="467"/>
      <c r="HV21" s="467"/>
      <c r="HW21" s="467"/>
      <c r="HX21" s="467"/>
      <c r="HY21" s="467"/>
      <c r="HZ21" s="467"/>
      <c r="IA21" s="467"/>
      <c r="IB21" s="467"/>
      <c r="IC21" s="467"/>
      <c r="ID21" s="467"/>
      <c r="IE21" s="467"/>
      <c r="IF21" s="467"/>
      <c r="IG21" s="467"/>
      <c r="IH21" s="467"/>
      <c r="II21" s="467"/>
      <c r="IJ21" s="467"/>
      <c r="IK21" s="467"/>
      <c r="IL21" s="467"/>
      <c r="IM21" s="467"/>
      <c r="IN21" s="467"/>
      <c r="IO21" s="467"/>
      <c r="IP21" s="467"/>
      <c r="IQ21" s="467"/>
      <c r="IR21" s="467"/>
      <c r="IS21" s="467"/>
      <c r="IT21" s="467"/>
      <c r="IU21" s="467"/>
      <c r="IV21" s="467"/>
      <c r="IW21" s="467"/>
      <c r="IX21" s="467"/>
    </row>
    <row r="22" spans="1:258" s="468" customFormat="1" ht="18.75" customHeight="1">
      <c r="A22" s="426" t="s">
        <v>1811</v>
      </c>
      <c r="B22" s="595"/>
      <c r="C22" s="791"/>
      <c r="D22" s="490" t="s">
        <v>1820</v>
      </c>
      <c r="E22" s="491" t="s">
        <v>1821</v>
      </c>
      <c r="F22" s="492" t="s">
        <v>1833</v>
      </c>
      <c r="G22" s="491" t="s">
        <v>39</v>
      </c>
      <c r="H22" s="782"/>
      <c r="I22" s="491" t="s">
        <v>1834</v>
      </c>
      <c r="J22" s="493" t="s">
        <v>1835</v>
      </c>
      <c r="K22" s="444">
        <v>48</v>
      </c>
      <c r="L22" s="444" t="s">
        <v>1826</v>
      </c>
      <c r="M22" s="497">
        <v>16.8</v>
      </c>
      <c r="N22" s="497">
        <v>14.4</v>
      </c>
      <c r="O22" s="498">
        <v>19</v>
      </c>
      <c r="P22" s="498">
        <v>14.9</v>
      </c>
      <c r="Q22" s="499">
        <v>0.11578947368421048</v>
      </c>
      <c r="R22" s="499">
        <f t="shared" si="0"/>
        <v>3.3557046979865772E-2</v>
      </c>
      <c r="S22" s="497">
        <v>25.2</v>
      </c>
      <c r="T22" s="447"/>
      <c r="U22" s="447"/>
      <c r="V22" s="447"/>
      <c r="W22" s="486">
        <f t="shared" si="1"/>
        <v>-0.5</v>
      </c>
      <c r="X22" s="466"/>
      <c r="Y22" s="447"/>
      <c r="Z22" s="447"/>
      <c r="AA22" s="447"/>
      <c r="AB22" s="447"/>
      <c r="AC22" s="447"/>
      <c r="AD22" s="467"/>
      <c r="AE22" s="467"/>
      <c r="AF22" s="467"/>
      <c r="AG22" s="467"/>
      <c r="AH22" s="467"/>
      <c r="AI22" s="467"/>
      <c r="AJ22" s="467"/>
      <c r="AK22" s="467"/>
      <c r="AL22" s="467"/>
      <c r="AM22" s="467"/>
      <c r="AN22" s="467"/>
      <c r="AO22" s="467"/>
      <c r="AP22" s="467"/>
      <c r="AQ22" s="467"/>
      <c r="AR22" s="467"/>
      <c r="AS22" s="467"/>
      <c r="AT22" s="467"/>
      <c r="AU22" s="467"/>
      <c r="AV22" s="467"/>
      <c r="AW22" s="467"/>
      <c r="AX22" s="467"/>
      <c r="AY22" s="467"/>
      <c r="AZ22" s="467"/>
      <c r="BA22" s="467"/>
      <c r="BB22" s="467"/>
      <c r="BC22" s="467"/>
      <c r="BD22" s="467"/>
      <c r="BE22" s="467"/>
      <c r="BF22" s="467"/>
      <c r="BG22" s="467"/>
      <c r="BH22" s="467"/>
      <c r="BI22" s="467"/>
      <c r="BJ22" s="467"/>
      <c r="BK22" s="467"/>
      <c r="BL22" s="467"/>
      <c r="BM22" s="467"/>
      <c r="BN22" s="467"/>
      <c r="BO22" s="467"/>
      <c r="BP22" s="467"/>
      <c r="BQ22" s="467"/>
      <c r="BR22" s="467"/>
      <c r="BS22" s="467"/>
      <c r="BT22" s="467"/>
      <c r="BU22" s="467"/>
      <c r="BV22" s="467"/>
      <c r="BW22" s="467"/>
      <c r="BX22" s="467"/>
      <c r="BY22" s="467"/>
      <c r="BZ22" s="467"/>
      <c r="CA22" s="467"/>
      <c r="CB22" s="467"/>
      <c r="CC22" s="467"/>
      <c r="CD22" s="467"/>
      <c r="CE22" s="467"/>
      <c r="CF22" s="467"/>
      <c r="CG22" s="467"/>
      <c r="CH22" s="467"/>
      <c r="CI22" s="467"/>
      <c r="CJ22" s="467"/>
      <c r="CK22" s="467"/>
      <c r="CL22" s="467"/>
      <c r="CM22" s="467"/>
      <c r="CN22" s="467"/>
      <c r="CO22" s="467"/>
      <c r="CP22" s="467"/>
      <c r="CQ22" s="467"/>
      <c r="CR22" s="467"/>
      <c r="CS22" s="467"/>
      <c r="CT22" s="467"/>
      <c r="CU22" s="467"/>
      <c r="CV22" s="467"/>
      <c r="CW22" s="467"/>
      <c r="CX22" s="467"/>
      <c r="CY22" s="467"/>
      <c r="CZ22" s="467"/>
      <c r="DA22" s="467"/>
      <c r="DB22" s="467"/>
      <c r="DC22" s="467"/>
      <c r="DD22" s="467"/>
      <c r="DE22" s="467"/>
      <c r="DF22" s="467"/>
      <c r="DG22" s="467"/>
      <c r="DH22" s="467"/>
      <c r="DI22" s="467"/>
      <c r="DJ22" s="467"/>
      <c r="DK22" s="467"/>
      <c r="DL22" s="467"/>
      <c r="DM22" s="467"/>
      <c r="DN22" s="467"/>
      <c r="DO22" s="467"/>
      <c r="DP22" s="467"/>
      <c r="DQ22" s="467"/>
      <c r="DR22" s="467"/>
      <c r="DS22" s="467"/>
      <c r="DT22" s="467"/>
      <c r="DU22" s="467"/>
      <c r="DV22" s="467"/>
      <c r="DW22" s="467"/>
      <c r="DX22" s="467"/>
      <c r="DY22" s="467"/>
      <c r="DZ22" s="467"/>
      <c r="EA22" s="467"/>
      <c r="EB22" s="467"/>
      <c r="EC22" s="467"/>
      <c r="ED22" s="467"/>
      <c r="EE22" s="467"/>
      <c r="EF22" s="467"/>
      <c r="EG22" s="467"/>
      <c r="EH22" s="467"/>
      <c r="EI22" s="467"/>
      <c r="EJ22" s="467"/>
      <c r="EK22" s="467"/>
      <c r="EL22" s="467"/>
      <c r="EM22" s="467"/>
      <c r="EN22" s="467"/>
      <c r="EO22" s="467"/>
      <c r="EP22" s="467"/>
      <c r="EQ22" s="467"/>
      <c r="ER22" s="467"/>
      <c r="ES22" s="467"/>
      <c r="ET22" s="467"/>
      <c r="EU22" s="467"/>
      <c r="EV22" s="467"/>
      <c r="EW22" s="467"/>
      <c r="EX22" s="467"/>
      <c r="EY22" s="467"/>
      <c r="EZ22" s="467"/>
      <c r="FA22" s="467"/>
      <c r="FB22" s="467"/>
      <c r="FC22" s="467"/>
      <c r="FD22" s="467"/>
      <c r="FE22" s="467"/>
      <c r="FF22" s="467"/>
      <c r="FG22" s="467"/>
      <c r="FH22" s="467"/>
      <c r="FI22" s="467"/>
      <c r="FJ22" s="467"/>
      <c r="FK22" s="467"/>
      <c r="FL22" s="467"/>
      <c r="FM22" s="467"/>
      <c r="FN22" s="467"/>
      <c r="FO22" s="467"/>
      <c r="FP22" s="467"/>
      <c r="FQ22" s="467"/>
      <c r="FR22" s="467"/>
      <c r="FS22" s="467"/>
      <c r="FT22" s="467"/>
      <c r="FU22" s="467"/>
      <c r="FV22" s="467"/>
      <c r="FW22" s="467"/>
      <c r="FX22" s="467"/>
      <c r="FY22" s="467"/>
      <c r="FZ22" s="467"/>
      <c r="GA22" s="467"/>
      <c r="GB22" s="467"/>
      <c r="GC22" s="467"/>
      <c r="GD22" s="467"/>
      <c r="GE22" s="467"/>
      <c r="GF22" s="467"/>
      <c r="GG22" s="467"/>
      <c r="GH22" s="467"/>
      <c r="GI22" s="467"/>
      <c r="GJ22" s="467"/>
      <c r="GK22" s="467"/>
      <c r="GL22" s="467"/>
      <c r="GM22" s="467"/>
      <c r="GN22" s="467"/>
      <c r="GO22" s="467"/>
      <c r="GP22" s="467"/>
      <c r="GQ22" s="467"/>
      <c r="GR22" s="467"/>
      <c r="GS22" s="467"/>
      <c r="GT22" s="467"/>
      <c r="GU22" s="467"/>
      <c r="GV22" s="467"/>
      <c r="GW22" s="467"/>
      <c r="GX22" s="467"/>
      <c r="GY22" s="467"/>
      <c r="GZ22" s="467"/>
      <c r="HA22" s="467"/>
      <c r="HB22" s="467"/>
      <c r="HC22" s="467"/>
      <c r="HD22" s="467"/>
      <c r="HE22" s="467"/>
      <c r="HF22" s="467"/>
      <c r="HG22" s="467"/>
      <c r="HH22" s="467"/>
      <c r="HI22" s="467"/>
      <c r="HJ22" s="467"/>
      <c r="HK22" s="467"/>
      <c r="HL22" s="467"/>
      <c r="HM22" s="467"/>
      <c r="HN22" s="467"/>
      <c r="HO22" s="467"/>
      <c r="HP22" s="467"/>
      <c r="HQ22" s="467"/>
      <c r="HR22" s="467"/>
      <c r="HS22" s="467"/>
      <c r="HT22" s="467"/>
      <c r="HU22" s="467"/>
      <c r="HV22" s="467"/>
      <c r="HW22" s="467"/>
      <c r="HX22" s="467"/>
      <c r="HY22" s="467"/>
      <c r="HZ22" s="467"/>
      <c r="IA22" s="467"/>
      <c r="IB22" s="467"/>
      <c r="IC22" s="467"/>
      <c r="ID22" s="467"/>
      <c r="IE22" s="467"/>
      <c r="IF22" s="467"/>
      <c r="IG22" s="467"/>
      <c r="IH22" s="467"/>
      <c r="II22" s="467"/>
      <c r="IJ22" s="467"/>
      <c r="IK22" s="467"/>
      <c r="IL22" s="467"/>
      <c r="IM22" s="467"/>
      <c r="IN22" s="467"/>
      <c r="IO22" s="467"/>
      <c r="IP22" s="467"/>
      <c r="IQ22" s="467"/>
      <c r="IR22" s="467"/>
      <c r="IS22" s="467"/>
      <c r="IT22" s="467"/>
      <c r="IU22" s="467"/>
      <c r="IV22" s="467"/>
      <c r="IW22" s="467"/>
      <c r="IX22" s="467"/>
    </row>
    <row r="23" spans="1:258" s="468" customFormat="1" ht="18.75" customHeight="1">
      <c r="A23" s="426" t="s">
        <v>1811</v>
      </c>
      <c r="B23" s="595"/>
      <c r="C23" s="791"/>
      <c r="D23" s="490" t="s">
        <v>1820</v>
      </c>
      <c r="E23" s="491" t="s">
        <v>1821</v>
      </c>
      <c r="F23" s="492" t="s">
        <v>1836</v>
      </c>
      <c r="G23" s="491" t="s">
        <v>39</v>
      </c>
      <c r="H23" s="782"/>
      <c r="I23" s="491" t="s">
        <v>1837</v>
      </c>
      <c r="J23" s="493" t="s">
        <v>1838</v>
      </c>
      <c r="K23" s="444">
        <v>38</v>
      </c>
      <c r="L23" s="444" t="s">
        <v>1826</v>
      </c>
      <c r="M23" s="497">
        <v>16.8</v>
      </c>
      <c r="N23" s="497">
        <v>14.4</v>
      </c>
      <c r="O23" s="498">
        <v>19</v>
      </c>
      <c r="P23" s="498">
        <v>14.9</v>
      </c>
      <c r="Q23" s="499">
        <v>0.11578947368421048</v>
      </c>
      <c r="R23" s="499">
        <f t="shared" si="0"/>
        <v>3.3557046979865772E-2</v>
      </c>
      <c r="S23" s="497">
        <v>25.2</v>
      </c>
      <c r="T23" s="447"/>
      <c r="U23" s="447"/>
      <c r="V23" s="447"/>
      <c r="W23" s="486">
        <f t="shared" si="1"/>
        <v>-0.5</v>
      </c>
      <c r="X23" s="466"/>
      <c r="Y23" s="447"/>
      <c r="Z23" s="447"/>
      <c r="AA23" s="447"/>
      <c r="AB23" s="447"/>
      <c r="AC23" s="447"/>
      <c r="AD23" s="467"/>
      <c r="AE23" s="467"/>
      <c r="AF23" s="467"/>
      <c r="AG23" s="467"/>
      <c r="AH23" s="467"/>
      <c r="AI23" s="467"/>
      <c r="AJ23" s="467"/>
      <c r="AK23" s="467"/>
      <c r="AL23" s="467"/>
      <c r="AM23" s="467"/>
      <c r="AN23" s="467"/>
      <c r="AO23" s="467"/>
      <c r="AP23" s="467"/>
      <c r="AQ23" s="467"/>
      <c r="AR23" s="467"/>
      <c r="AS23" s="467"/>
      <c r="AT23" s="467"/>
      <c r="AU23" s="467"/>
      <c r="AV23" s="467"/>
      <c r="AW23" s="467"/>
      <c r="AX23" s="467"/>
      <c r="AY23" s="467"/>
      <c r="AZ23" s="467"/>
      <c r="BA23" s="467"/>
      <c r="BB23" s="467"/>
      <c r="BC23" s="467"/>
      <c r="BD23" s="467"/>
      <c r="BE23" s="467"/>
      <c r="BF23" s="467"/>
      <c r="BG23" s="467"/>
      <c r="BH23" s="467"/>
      <c r="BI23" s="467"/>
      <c r="BJ23" s="467"/>
      <c r="BK23" s="467"/>
      <c r="BL23" s="467"/>
      <c r="BM23" s="467"/>
      <c r="BN23" s="467"/>
      <c r="BO23" s="467"/>
      <c r="BP23" s="467"/>
      <c r="BQ23" s="467"/>
      <c r="BR23" s="467"/>
      <c r="BS23" s="467"/>
      <c r="BT23" s="467"/>
      <c r="BU23" s="467"/>
      <c r="BV23" s="467"/>
      <c r="BW23" s="467"/>
      <c r="BX23" s="467"/>
      <c r="BY23" s="467"/>
      <c r="BZ23" s="467"/>
      <c r="CA23" s="467"/>
      <c r="CB23" s="467"/>
      <c r="CC23" s="467"/>
      <c r="CD23" s="467"/>
      <c r="CE23" s="467"/>
      <c r="CF23" s="467"/>
      <c r="CG23" s="467"/>
      <c r="CH23" s="467"/>
      <c r="CI23" s="467"/>
      <c r="CJ23" s="467"/>
      <c r="CK23" s="467"/>
      <c r="CL23" s="467"/>
      <c r="CM23" s="467"/>
      <c r="CN23" s="467"/>
      <c r="CO23" s="467"/>
      <c r="CP23" s="467"/>
      <c r="CQ23" s="467"/>
      <c r="CR23" s="467"/>
      <c r="CS23" s="467"/>
      <c r="CT23" s="467"/>
      <c r="CU23" s="467"/>
      <c r="CV23" s="467"/>
      <c r="CW23" s="467"/>
      <c r="CX23" s="467"/>
      <c r="CY23" s="467"/>
      <c r="CZ23" s="467"/>
      <c r="DA23" s="467"/>
      <c r="DB23" s="467"/>
      <c r="DC23" s="467"/>
      <c r="DD23" s="467"/>
      <c r="DE23" s="467"/>
      <c r="DF23" s="467"/>
      <c r="DG23" s="467"/>
      <c r="DH23" s="467"/>
      <c r="DI23" s="467"/>
      <c r="DJ23" s="467"/>
      <c r="DK23" s="467"/>
      <c r="DL23" s="467"/>
      <c r="DM23" s="467"/>
      <c r="DN23" s="467"/>
      <c r="DO23" s="467"/>
      <c r="DP23" s="467"/>
      <c r="DQ23" s="467"/>
      <c r="DR23" s="467"/>
      <c r="DS23" s="467"/>
      <c r="DT23" s="467"/>
      <c r="DU23" s="467"/>
      <c r="DV23" s="467"/>
      <c r="DW23" s="467"/>
      <c r="DX23" s="467"/>
      <c r="DY23" s="467"/>
      <c r="DZ23" s="467"/>
      <c r="EA23" s="467"/>
      <c r="EB23" s="467"/>
      <c r="EC23" s="467"/>
      <c r="ED23" s="467"/>
      <c r="EE23" s="467"/>
      <c r="EF23" s="467"/>
      <c r="EG23" s="467"/>
      <c r="EH23" s="467"/>
      <c r="EI23" s="467"/>
      <c r="EJ23" s="467"/>
      <c r="EK23" s="467"/>
      <c r="EL23" s="467"/>
      <c r="EM23" s="467"/>
      <c r="EN23" s="467"/>
      <c r="EO23" s="467"/>
      <c r="EP23" s="467"/>
      <c r="EQ23" s="467"/>
      <c r="ER23" s="467"/>
      <c r="ES23" s="467"/>
      <c r="ET23" s="467"/>
      <c r="EU23" s="467"/>
      <c r="EV23" s="467"/>
      <c r="EW23" s="467"/>
      <c r="EX23" s="467"/>
      <c r="EY23" s="467"/>
      <c r="EZ23" s="467"/>
      <c r="FA23" s="467"/>
      <c r="FB23" s="467"/>
      <c r="FC23" s="467"/>
      <c r="FD23" s="467"/>
      <c r="FE23" s="467"/>
      <c r="FF23" s="467"/>
      <c r="FG23" s="467"/>
      <c r="FH23" s="467"/>
      <c r="FI23" s="467"/>
      <c r="FJ23" s="467"/>
      <c r="FK23" s="467"/>
      <c r="FL23" s="467"/>
      <c r="FM23" s="467"/>
      <c r="FN23" s="467"/>
      <c r="FO23" s="467"/>
      <c r="FP23" s="467"/>
      <c r="FQ23" s="467"/>
      <c r="FR23" s="467"/>
      <c r="FS23" s="467"/>
      <c r="FT23" s="467"/>
      <c r="FU23" s="467"/>
      <c r="FV23" s="467"/>
      <c r="FW23" s="467"/>
      <c r="FX23" s="467"/>
      <c r="FY23" s="467"/>
      <c r="FZ23" s="467"/>
      <c r="GA23" s="467"/>
      <c r="GB23" s="467"/>
      <c r="GC23" s="467"/>
      <c r="GD23" s="467"/>
      <c r="GE23" s="467"/>
      <c r="GF23" s="467"/>
      <c r="GG23" s="467"/>
      <c r="GH23" s="467"/>
      <c r="GI23" s="467"/>
      <c r="GJ23" s="467"/>
      <c r="GK23" s="467"/>
      <c r="GL23" s="467"/>
      <c r="GM23" s="467"/>
      <c r="GN23" s="467"/>
      <c r="GO23" s="467"/>
      <c r="GP23" s="467"/>
      <c r="GQ23" s="467"/>
      <c r="GR23" s="467"/>
      <c r="GS23" s="467"/>
      <c r="GT23" s="467"/>
      <c r="GU23" s="467"/>
      <c r="GV23" s="467"/>
      <c r="GW23" s="467"/>
      <c r="GX23" s="467"/>
      <c r="GY23" s="467"/>
      <c r="GZ23" s="467"/>
      <c r="HA23" s="467"/>
      <c r="HB23" s="467"/>
      <c r="HC23" s="467"/>
      <c r="HD23" s="467"/>
      <c r="HE23" s="467"/>
      <c r="HF23" s="467"/>
      <c r="HG23" s="467"/>
      <c r="HH23" s="467"/>
      <c r="HI23" s="467"/>
      <c r="HJ23" s="467"/>
      <c r="HK23" s="467"/>
      <c r="HL23" s="467"/>
      <c r="HM23" s="467"/>
      <c r="HN23" s="467"/>
      <c r="HO23" s="467"/>
      <c r="HP23" s="467"/>
      <c r="HQ23" s="467"/>
      <c r="HR23" s="467"/>
      <c r="HS23" s="467"/>
      <c r="HT23" s="467"/>
      <c r="HU23" s="467"/>
      <c r="HV23" s="467"/>
      <c r="HW23" s="467"/>
      <c r="HX23" s="467"/>
      <c r="HY23" s="467"/>
      <c r="HZ23" s="467"/>
      <c r="IA23" s="467"/>
      <c r="IB23" s="467"/>
      <c r="IC23" s="467"/>
      <c r="ID23" s="467"/>
      <c r="IE23" s="467"/>
      <c r="IF23" s="467"/>
      <c r="IG23" s="467"/>
      <c r="IH23" s="467"/>
      <c r="II23" s="467"/>
      <c r="IJ23" s="467"/>
      <c r="IK23" s="467"/>
      <c r="IL23" s="467"/>
      <c r="IM23" s="467"/>
      <c r="IN23" s="467"/>
      <c r="IO23" s="467"/>
      <c r="IP23" s="467"/>
      <c r="IQ23" s="467"/>
      <c r="IR23" s="467"/>
      <c r="IS23" s="467"/>
      <c r="IT23" s="467"/>
      <c r="IU23" s="467"/>
      <c r="IV23" s="467"/>
      <c r="IW23" s="467"/>
      <c r="IX23" s="467"/>
    </row>
    <row r="24" spans="1:258" s="468" customFormat="1" ht="18.75" customHeight="1">
      <c r="A24" s="426" t="s">
        <v>1811</v>
      </c>
      <c r="B24" s="595"/>
      <c r="C24" s="791"/>
      <c r="D24" s="490" t="s">
        <v>1820</v>
      </c>
      <c r="E24" s="491" t="s">
        <v>1821</v>
      </c>
      <c r="F24" s="492" t="s">
        <v>1839</v>
      </c>
      <c r="G24" s="491" t="s">
        <v>39</v>
      </c>
      <c r="H24" s="782"/>
      <c r="I24" s="491" t="s">
        <v>1840</v>
      </c>
      <c r="J24" s="493" t="s">
        <v>1841</v>
      </c>
      <c r="K24" s="444">
        <v>53</v>
      </c>
      <c r="L24" s="444" t="s">
        <v>1826</v>
      </c>
      <c r="M24" s="497">
        <v>16.8</v>
      </c>
      <c r="N24" s="497">
        <v>14.4</v>
      </c>
      <c r="O24" s="498">
        <v>19</v>
      </c>
      <c r="P24" s="498">
        <v>14.9</v>
      </c>
      <c r="Q24" s="499">
        <v>0.11578947368421048</v>
      </c>
      <c r="R24" s="499">
        <f t="shared" si="0"/>
        <v>3.3557046979865772E-2</v>
      </c>
      <c r="S24" s="497">
        <v>25.2</v>
      </c>
      <c r="T24" s="447"/>
      <c r="U24" s="447"/>
      <c r="V24" s="447"/>
      <c r="W24" s="486">
        <f t="shared" si="1"/>
        <v>-0.5</v>
      </c>
      <c r="X24" s="466"/>
      <c r="Y24" s="447"/>
      <c r="Z24" s="447"/>
      <c r="AA24" s="447"/>
      <c r="AB24" s="447"/>
      <c r="AC24" s="447"/>
      <c r="AD24" s="467"/>
      <c r="AE24" s="467"/>
      <c r="AF24" s="467"/>
      <c r="AG24" s="467"/>
      <c r="AH24" s="467"/>
      <c r="AI24" s="467"/>
      <c r="AJ24" s="467"/>
      <c r="AK24" s="467"/>
      <c r="AL24" s="467"/>
      <c r="AM24" s="467"/>
      <c r="AN24" s="467"/>
      <c r="AO24" s="467"/>
      <c r="AP24" s="467"/>
      <c r="AQ24" s="467"/>
      <c r="AR24" s="467"/>
      <c r="AS24" s="467"/>
      <c r="AT24" s="467"/>
      <c r="AU24" s="467"/>
      <c r="AV24" s="467"/>
      <c r="AW24" s="467"/>
      <c r="AX24" s="467"/>
      <c r="AY24" s="467"/>
      <c r="AZ24" s="467"/>
      <c r="BA24" s="467"/>
      <c r="BB24" s="467"/>
      <c r="BC24" s="467"/>
      <c r="BD24" s="467"/>
      <c r="BE24" s="467"/>
      <c r="BF24" s="467"/>
      <c r="BG24" s="467"/>
      <c r="BH24" s="467"/>
      <c r="BI24" s="467"/>
      <c r="BJ24" s="467"/>
      <c r="BK24" s="467"/>
      <c r="BL24" s="467"/>
      <c r="BM24" s="467"/>
      <c r="BN24" s="467"/>
      <c r="BO24" s="467"/>
      <c r="BP24" s="467"/>
      <c r="BQ24" s="467"/>
      <c r="BR24" s="467"/>
      <c r="BS24" s="467"/>
      <c r="BT24" s="467"/>
      <c r="BU24" s="467"/>
      <c r="BV24" s="467"/>
      <c r="BW24" s="467"/>
      <c r="BX24" s="467"/>
      <c r="BY24" s="467"/>
      <c r="BZ24" s="467"/>
      <c r="CA24" s="467"/>
      <c r="CB24" s="467"/>
      <c r="CC24" s="467"/>
      <c r="CD24" s="467"/>
      <c r="CE24" s="467"/>
      <c r="CF24" s="467"/>
      <c r="CG24" s="467"/>
      <c r="CH24" s="467"/>
      <c r="CI24" s="467"/>
      <c r="CJ24" s="467"/>
      <c r="CK24" s="467"/>
      <c r="CL24" s="467"/>
      <c r="CM24" s="467"/>
      <c r="CN24" s="467"/>
      <c r="CO24" s="467"/>
      <c r="CP24" s="467"/>
      <c r="CQ24" s="467"/>
      <c r="CR24" s="467"/>
      <c r="CS24" s="467"/>
      <c r="CT24" s="467"/>
      <c r="CU24" s="467"/>
      <c r="CV24" s="467"/>
      <c r="CW24" s="467"/>
      <c r="CX24" s="467"/>
      <c r="CY24" s="467"/>
      <c r="CZ24" s="467"/>
      <c r="DA24" s="467"/>
      <c r="DB24" s="467"/>
      <c r="DC24" s="467"/>
      <c r="DD24" s="467"/>
      <c r="DE24" s="467"/>
      <c r="DF24" s="467"/>
      <c r="DG24" s="467"/>
      <c r="DH24" s="467"/>
      <c r="DI24" s="467"/>
      <c r="DJ24" s="467"/>
      <c r="DK24" s="467"/>
      <c r="DL24" s="467"/>
      <c r="DM24" s="467"/>
      <c r="DN24" s="467"/>
      <c r="DO24" s="467"/>
      <c r="DP24" s="467"/>
      <c r="DQ24" s="467"/>
      <c r="DR24" s="467"/>
      <c r="DS24" s="467"/>
      <c r="DT24" s="467"/>
      <c r="DU24" s="467"/>
      <c r="DV24" s="467"/>
      <c r="DW24" s="467"/>
      <c r="DX24" s="467"/>
      <c r="DY24" s="467"/>
      <c r="DZ24" s="467"/>
      <c r="EA24" s="467"/>
      <c r="EB24" s="467"/>
      <c r="EC24" s="467"/>
      <c r="ED24" s="467"/>
      <c r="EE24" s="467"/>
      <c r="EF24" s="467"/>
      <c r="EG24" s="467"/>
      <c r="EH24" s="467"/>
      <c r="EI24" s="467"/>
      <c r="EJ24" s="467"/>
      <c r="EK24" s="467"/>
      <c r="EL24" s="467"/>
      <c r="EM24" s="467"/>
      <c r="EN24" s="467"/>
      <c r="EO24" s="467"/>
      <c r="EP24" s="467"/>
      <c r="EQ24" s="467"/>
      <c r="ER24" s="467"/>
      <c r="ES24" s="467"/>
      <c r="ET24" s="467"/>
      <c r="EU24" s="467"/>
      <c r="EV24" s="467"/>
      <c r="EW24" s="467"/>
      <c r="EX24" s="467"/>
      <c r="EY24" s="467"/>
      <c r="EZ24" s="467"/>
      <c r="FA24" s="467"/>
      <c r="FB24" s="467"/>
      <c r="FC24" s="467"/>
      <c r="FD24" s="467"/>
      <c r="FE24" s="467"/>
      <c r="FF24" s="467"/>
      <c r="FG24" s="467"/>
      <c r="FH24" s="467"/>
      <c r="FI24" s="467"/>
      <c r="FJ24" s="467"/>
      <c r="FK24" s="467"/>
      <c r="FL24" s="467"/>
      <c r="FM24" s="467"/>
      <c r="FN24" s="467"/>
      <c r="FO24" s="467"/>
      <c r="FP24" s="467"/>
      <c r="FQ24" s="467"/>
      <c r="FR24" s="467"/>
      <c r="FS24" s="467"/>
      <c r="FT24" s="467"/>
      <c r="FU24" s="467"/>
      <c r="FV24" s="467"/>
      <c r="FW24" s="467"/>
      <c r="FX24" s="467"/>
      <c r="FY24" s="467"/>
      <c r="FZ24" s="467"/>
      <c r="GA24" s="467"/>
      <c r="GB24" s="467"/>
      <c r="GC24" s="467"/>
      <c r="GD24" s="467"/>
      <c r="GE24" s="467"/>
      <c r="GF24" s="467"/>
      <c r="GG24" s="467"/>
      <c r="GH24" s="467"/>
      <c r="GI24" s="467"/>
      <c r="GJ24" s="467"/>
      <c r="GK24" s="467"/>
      <c r="GL24" s="467"/>
      <c r="GM24" s="467"/>
      <c r="GN24" s="467"/>
      <c r="GO24" s="467"/>
      <c r="GP24" s="467"/>
      <c r="GQ24" s="467"/>
      <c r="GR24" s="467"/>
      <c r="GS24" s="467"/>
      <c r="GT24" s="467"/>
      <c r="GU24" s="467"/>
      <c r="GV24" s="467"/>
      <c r="GW24" s="467"/>
      <c r="GX24" s="467"/>
      <c r="GY24" s="467"/>
      <c r="GZ24" s="467"/>
      <c r="HA24" s="467"/>
      <c r="HB24" s="467"/>
      <c r="HC24" s="467"/>
      <c r="HD24" s="467"/>
      <c r="HE24" s="467"/>
      <c r="HF24" s="467"/>
      <c r="HG24" s="467"/>
      <c r="HH24" s="467"/>
      <c r="HI24" s="467"/>
      <c r="HJ24" s="467"/>
      <c r="HK24" s="467"/>
      <c r="HL24" s="467"/>
      <c r="HM24" s="467"/>
      <c r="HN24" s="467"/>
      <c r="HO24" s="467"/>
      <c r="HP24" s="467"/>
      <c r="HQ24" s="467"/>
      <c r="HR24" s="467"/>
      <c r="HS24" s="467"/>
      <c r="HT24" s="467"/>
      <c r="HU24" s="467"/>
      <c r="HV24" s="467"/>
      <c r="HW24" s="467"/>
      <c r="HX24" s="467"/>
      <c r="HY24" s="467"/>
      <c r="HZ24" s="467"/>
      <c r="IA24" s="467"/>
      <c r="IB24" s="467"/>
      <c r="IC24" s="467"/>
      <c r="ID24" s="467"/>
      <c r="IE24" s="467"/>
      <c r="IF24" s="467"/>
      <c r="IG24" s="467"/>
      <c r="IH24" s="467"/>
      <c r="II24" s="467"/>
      <c r="IJ24" s="467"/>
      <c r="IK24" s="467"/>
      <c r="IL24" s="467"/>
      <c r="IM24" s="467"/>
      <c r="IN24" s="467"/>
      <c r="IO24" s="467"/>
      <c r="IP24" s="467"/>
      <c r="IQ24" s="467"/>
      <c r="IR24" s="467"/>
      <c r="IS24" s="467"/>
      <c r="IT24" s="467"/>
      <c r="IU24" s="467"/>
      <c r="IV24" s="467"/>
      <c r="IW24" s="467"/>
      <c r="IX24" s="467"/>
    </row>
    <row r="25" spans="1:258" s="468" customFormat="1" ht="18.75" customHeight="1">
      <c r="A25" s="426" t="s">
        <v>1811</v>
      </c>
      <c r="B25" s="595"/>
      <c r="C25" s="791"/>
      <c r="D25" s="490" t="s">
        <v>1820</v>
      </c>
      <c r="E25" s="491" t="s">
        <v>1821</v>
      </c>
      <c r="F25" s="492" t="s">
        <v>1842</v>
      </c>
      <c r="G25" s="491" t="s">
        <v>39</v>
      </c>
      <c r="H25" s="792"/>
      <c r="I25" s="491" t="s">
        <v>1843</v>
      </c>
      <c r="J25" s="493" t="s">
        <v>1844</v>
      </c>
      <c r="K25" s="444">
        <v>33</v>
      </c>
      <c r="L25" s="444" t="s">
        <v>1826</v>
      </c>
      <c r="M25" s="497">
        <v>16.8</v>
      </c>
      <c r="N25" s="497">
        <v>14.4</v>
      </c>
      <c r="O25" s="498">
        <v>19</v>
      </c>
      <c r="P25" s="498">
        <v>14.9</v>
      </c>
      <c r="Q25" s="499">
        <v>0.11578947368421048</v>
      </c>
      <c r="R25" s="499">
        <f t="shared" si="0"/>
        <v>3.3557046979865772E-2</v>
      </c>
      <c r="S25" s="497">
        <v>25.2</v>
      </c>
      <c r="T25" s="447"/>
      <c r="U25" s="447"/>
      <c r="V25" s="447"/>
      <c r="W25" s="486">
        <f t="shared" si="1"/>
        <v>-0.5</v>
      </c>
      <c r="X25" s="466"/>
      <c r="Y25" s="447"/>
      <c r="Z25" s="447"/>
      <c r="AA25" s="447"/>
      <c r="AB25" s="447"/>
      <c r="AC25" s="447"/>
      <c r="AD25" s="467"/>
      <c r="AE25" s="467"/>
      <c r="AF25" s="467"/>
      <c r="AG25" s="467"/>
      <c r="AH25" s="467"/>
      <c r="AI25" s="467"/>
      <c r="AJ25" s="467"/>
      <c r="AK25" s="467"/>
      <c r="AL25" s="467"/>
      <c r="AM25" s="467"/>
      <c r="AN25" s="467"/>
      <c r="AO25" s="467"/>
      <c r="AP25" s="467"/>
      <c r="AQ25" s="467"/>
      <c r="AR25" s="467"/>
      <c r="AS25" s="467"/>
      <c r="AT25" s="467"/>
      <c r="AU25" s="467"/>
      <c r="AV25" s="467"/>
      <c r="AW25" s="467"/>
      <c r="AX25" s="467"/>
      <c r="AY25" s="467"/>
      <c r="AZ25" s="467"/>
      <c r="BA25" s="467"/>
      <c r="BB25" s="467"/>
      <c r="BC25" s="467"/>
      <c r="BD25" s="467"/>
      <c r="BE25" s="467"/>
      <c r="BF25" s="467"/>
      <c r="BG25" s="467"/>
      <c r="BH25" s="467"/>
      <c r="BI25" s="467"/>
      <c r="BJ25" s="467"/>
      <c r="BK25" s="467"/>
      <c r="BL25" s="467"/>
      <c r="BM25" s="467"/>
      <c r="BN25" s="467"/>
      <c r="BO25" s="467"/>
      <c r="BP25" s="467"/>
      <c r="BQ25" s="467"/>
      <c r="BR25" s="467"/>
      <c r="BS25" s="467"/>
      <c r="BT25" s="467"/>
      <c r="BU25" s="467"/>
      <c r="BV25" s="467"/>
      <c r="BW25" s="467"/>
      <c r="BX25" s="467"/>
      <c r="BY25" s="467"/>
      <c r="BZ25" s="467"/>
      <c r="CA25" s="467"/>
      <c r="CB25" s="467"/>
      <c r="CC25" s="467"/>
      <c r="CD25" s="467"/>
      <c r="CE25" s="467"/>
      <c r="CF25" s="467"/>
      <c r="CG25" s="467"/>
      <c r="CH25" s="467"/>
      <c r="CI25" s="467"/>
      <c r="CJ25" s="467"/>
      <c r="CK25" s="467"/>
      <c r="CL25" s="467"/>
      <c r="CM25" s="467"/>
      <c r="CN25" s="467"/>
      <c r="CO25" s="467"/>
      <c r="CP25" s="467"/>
      <c r="CQ25" s="467"/>
      <c r="CR25" s="467"/>
      <c r="CS25" s="467"/>
      <c r="CT25" s="467"/>
      <c r="CU25" s="467"/>
      <c r="CV25" s="467"/>
      <c r="CW25" s="467"/>
      <c r="CX25" s="467"/>
      <c r="CY25" s="467"/>
      <c r="CZ25" s="467"/>
      <c r="DA25" s="467"/>
      <c r="DB25" s="467"/>
      <c r="DC25" s="467"/>
      <c r="DD25" s="467"/>
      <c r="DE25" s="467"/>
      <c r="DF25" s="467"/>
      <c r="DG25" s="467"/>
      <c r="DH25" s="467"/>
      <c r="DI25" s="467"/>
      <c r="DJ25" s="467"/>
      <c r="DK25" s="467"/>
      <c r="DL25" s="467"/>
      <c r="DM25" s="467"/>
      <c r="DN25" s="467"/>
      <c r="DO25" s="467"/>
      <c r="DP25" s="467"/>
      <c r="DQ25" s="467"/>
      <c r="DR25" s="467"/>
      <c r="DS25" s="467"/>
      <c r="DT25" s="467"/>
      <c r="DU25" s="467"/>
      <c r="DV25" s="467"/>
      <c r="DW25" s="467"/>
      <c r="DX25" s="467"/>
      <c r="DY25" s="467"/>
      <c r="DZ25" s="467"/>
      <c r="EA25" s="467"/>
      <c r="EB25" s="467"/>
      <c r="EC25" s="467"/>
      <c r="ED25" s="467"/>
      <c r="EE25" s="467"/>
      <c r="EF25" s="467"/>
      <c r="EG25" s="467"/>
      <c r="EH25" s="467"/>
      <c r="EI25" s="467"/>
      <c r="EJ25" s="467"/>
      <c r="EK25" s="467"/>
      <c r="EL25" s="467"/>
      <c r="EM25" s="467"/>
      <c r="EN25" s="467"/>
      <c r="EO25" s="467"/>
      <c r="EP25" s="467"/>
      <c r="EQ25" s="467"/>
      <c r="ER25" s="467"/>
      <c r="ES25" s="467"/>
      <c r="ET25" s="467"/>
      <c r="EU25" s="467"/>
      <c r="EV25" s="467"/>
      <c r="EW25" s="467"/>
      <c r="EX25" s="467"/>
      <c r="EY25" s="467"/>
      <c r="EZ25" s="467"/>
      <c r="FA25" s="467"/>
      <c r="FB25" s="467"/>
      <c r="FC25" s="467"/>
      <c r="FD25" s="467"/>
      <c r="FE25" s="467"/>
      <c r="FF25" s="467"/>
      <c r="FG25" s="467"/>
      <c r="FH25" s="467"/>
      <c r="FI25" s="467"/>
      <c r="FJ25" s="467"/>
      <c r="FK25" s="467"/>
      <c r="FL25" s="467"/>
      <c r="FM25" s="467"/>
      <c r="FN25" s="467"/>
      <c r="FO25" s="467"/>
      <c r="FP25" s="467"/>
      <c r="FQ25" s="467"/>
      <c r="FR25" s="467"/>
      <c r="FS25" s="467"/>
      <c r="FT25" s="467"/>
      <c r="FU25" s="467"/>
      <c r="FV25" s="467"/>
      <c r="FW25" s="467"/>
      <c r="FX25" s="467"/>
      <c r="FY25" s="467"/>
      <c r="FZ25" s="467"/>
      <c r="GA25" s="467"/>
      <c r="GB25" s="467"/>
      <c r="GC25" s="467"/>
      <c r="GD25" s="467"/>
      <c r="GE25" s="467"/>
      <c r="GF25" s="467"/>
      <c r="GG25" s="467"/>
      <c r="GH25" s="467"/>
      <c r="GI25" s="467"/>
      <c r="GJ25" s="467"/>
      <c r="GK25" s="467"/>
      <c r="GL25" s="467"/>
      <c r="GM25" s="467"/>
      <c r="GN25" s="467"/>
      <c r="GO25" s="467"/>
      <c r="GP25" s="467"/>
      <c r="GQ25" s="467"/>
      <c r="GR25" s="467"/>
      <c r="GS25" s="467"/>
      <c r="GT25" s="467"/>
      <c r="GU25" s="467"/>
      <c r="GV25" s="467"/>
      <c r="GW25" s="467"/>
      <c r="GX25" s="467"/>
      <c r="GY25" s="467"/>
      <c r="GZ25" s="467"/>
      <c r="HA25" s="467"/>
      <c r="HB25" s="467"/>
      <c r="HC25" s="467"/>
      <c r="HD25" s="467"/>
      <c r="HE25" s="467"/>
      <c r="HF25" s="467"/>
      <c r="HG25" s="467"/>
      <c r="HH25" s="467"/>
      <c r="HI25" s="467"/>
      <c r="HJ25" s="467"/>
      <c r="HK25" s="467"/>
      <c r="HL25" s="467"/>
      <c r="HM25" s="467"/>
      <c r="HN25" s="467"/>
      <c r="HO25" s="467"/>
      <c r="HP25" s="467"/>
      <c r="HQ25" s="467"/>
      <c r="HR25" s="467"/>
      <c r="HS25" s="467"/>
      <c r="HT25" s="467"/>
      <c r="HU25" s="467"/>
      <c r="HV25" s="467"/>
      <c r="HW25" s="467"/>
      <c r="HX25" s="467"/>
      <c r="HY25" s="467"/>
      <c r="HZ25" s="467"/>
      <c r="IA25" s="467"/>
      <c r="IB25" s="467"/>
      <c r="IC25" s="467"/>
      <c r="ID25" s="467"/>
      <c r="IE25" s="467"/>
      <c r="IF25" s="467"/>
      <c r="IG25" s="467"/>
      <c r="IH25" s="467"/>
      <c r="II25" s="467"/>
      <c r="IJ25" s="467"/>
      <c r="IK25" s="467"/>
      <c r="IL25" s="467"/>
      <c r="IM25" s="467"/>
      <c r="IN25" s="467"/>
      <c r="IO25" s="467"/>
      <c r="IP25" s="467"/>
      <c r="IQ25" s="467"/>
      <c r="IR25" s="467"/>
      <c r="IS25" s="467"/>
      <c r="IT25" s="467"/>
      <c r="IU25" s="467"/>
      <c r="IV25" s="467"/>
      <c r="IW25" s="467"/>
      <c r="IX25" s="467"/>
    </row>
    <row r="26" spans="1:258" s="468" customFormat="1" ht="18.75" customHeight="1">
      <c r="A26" s="426" t="s">
        <v>1811</v>
      </c>
      <c r="B26" s="595">
        <v>4</v>
      </c>
      <c r="C26" s="791"/>
      <c r="D26" s="490" t="s">
        <v>1820</v>
      </c>
      <c r="E26" s="491" t="s">
        <v>1845</v>
      </c>
      <c r="F26" s="492" t="s">
        <v>1846</v>
      </c>
      <c r="G26" s="491" t="s">
        <v>39</v>
      </c>
      <c r="H26" s="779" t="s">
        <v>1847</v>
      </c>
      <c r="I26" s="491" t="s">
        <v>1847</v>
      </c>
      <c r="J26" s="493" t="s">
        <v>1848</v>
      </c>
      <c r="K26" s="444">
        <v>11</v>
      </c>
      <c r="L26" s="483"/>
      <c r="M26" s="500">
        <v>23.2</v>
      </c>
      <c r="N26" s="500">
        <v>23.2</v>
      </c>
      <c r="O26" s="501">
        <v>28.9</v>
      </c>
      <c r="P26" s="501">
        <v>24.9</v>
      </c>
      <c r="Q26" s="502">
        <v>0.1972318339100346</v>
      </c>
      <c r="R26" s="499">
        <f t="shared" si="0"/>
        <v>6.8273092369477886E-2</v>
      </c>
      <c r="S26" s="500">
        <v>42</v>
      </c>
      <c r="T26" s="447"/>
      <c r="U26" s="447"/>
      <c r="V26" s="447"/>
      <c r="W26" s="486">
        <f t="shared" si="1"/>
        <v>-1.6999999999999993</v>
      </c>
      <c r="X26" s="466"/>
      <c r="Y26" s="447"/>
      <c r="Z26" s="447"/>
      <c r="AA26" s="447"/>
      <c r="AB26" s="447"/>
      <c r="AC26" s="447"/>
      <c r="AD26" s="467"/>
      <c r="AE26" s="467"/>
      <c r="AF26" s="467"/>
      <c r="AG26" s="467"/>
      <c r="AH26" s="467"/>
      <c r="AI26" s="467"/>
      <c r="AJ26" s="467"/>
      <c r="AK26" s="467"/>
      <c r="AL26" s="467"/>
      <c r="AM26" s="467"/>
      <c r="AN26" s="467"/>
      <c r="AO26" s="467"/>
      <c r="AP26" s="467"/>
      <c r="AQ26" s="467"/>
      <c r="AR26" s="467"/>
      <c r="AS26" s="467"/>
      <c r="AT26" s="467"/>
      <c r="AU26" s="467"/>
      <c r="AV26" s="467"/>
      <c r="AW26" s="467"/>
      <c r="AX26" s="467"/>
      <c r="AY26" s="467"/>
      <c r="AZ26" s="467"/>
      <c r="BA26" s="467"/>
      <c r="BB26" s="467"/>
      <c r="BC26" s="467"/>
      <c r="BD26" s="467"/>
      <c r="BE26" s="467"/>
      <c r="BF26" s="467"/>
      <c r="BG26" s="467"/>
      <c r="BH26" s="467"/>
      <c r="BI26" s="467"/>
      <c r="BJ26" s="467"/>
      <c r="BK26" s="467"/>
      <c r="BL26" s="467"/>
      <c r="BM26" s="467"/>
      <c r="BN26" s="467"/>
      <c r="BO26" s="467"/>
      <c r="BP26" s="467"/>
      <c r="BQ26" s="467"/>
      <c r="BR26" s="467"/>
      <c r="BS26" s="467"/>
      <c r="BT26" s="467"/>
      <c r="BU26" s="467"/>
      <c r="BV26" s="467"/>
      <c r="BW26" s="467"/>
      <c r="BX26" s="467"/>
      <c r="BY26" s="467"/>
      <c r="BZ26" s="467"/>
      <c r="CA26" s="467"/>
      <c r="CB26" s="467"/>
      <c r="CC26" s="467"/>
      <c r="CD26" s="467"/>
      <c r="CE26" s="467"/>
      <c r="CF26" s="467"/>
      <c r="CG26" s="467"/>
      <c r="CH26" s="467"/>
      <c r="CI26" s="467"/>
      <c r="CJ26" s="467"/>
      <c r="CK26" s="467"/>
      <c r="CL26" s="467"/>
      <c r="CM26" s="467"/>
      <c r="CN26" s="467"/>
      <c r="CO26" s="467"/>
      <c r="CP26" s="467"/>
      <c r="CQ26" s="467"/>
      <c r="CR26" s="467"/>
      <c r="CS26" s="467"/>
      <c r="CT26" s="467"/>
      <c r="CU26" s="467"/>
      <c r="CV26" s="467"/>
      <c r="CW26" s="467"/>
      <c r="CX26" s="467"/>
      <c r="CY26" s="467"/>
      <c r="CZ26" s="467"/>
      <c r="DA26" s="467"/>
      <c r="DB26" s="467"/>
      <c r="DC26" s="467"/>
      <c r="DD26" s="467"/>
      <c r="DE26" s="467"/>
      <c r="DF26" s="467"/>
      <c r="DG26" s="467"/>
      <c r="DH26" s="467"/>
      <c r="DI26" s="467"/>
      <c r="DJ26" s="467"/>
      <c r="DK26" s="467"/>
      <c r="DL26" s="467"/>
      <c r="DM26" s="467"/>
      <c r="DN26" s="467"/>
      <c r="DO26" s="467"/>
      <c r="DP26" s="467"/>
      <c r="DQ26" s="467"/>
      <c r="DR26" s="467"/>
      <c r="DS26" s="467"/>
      <c r="DT26" s="467"/>
      <c r="DU26" s="467"/>
      <c r="DV26" s="467"/>
      <c r="DW26" s="467"/>
      <c r="DX26" s="467"/>
      <c r="DY26" s="467"/>
      <c r="DZ26" s="467"/>
      <c r="EA26" s="467"/>
      <c r="EB26" s="467"/>
      <c r="EC26" s="467"/>
      <c r="ED26" s="467"/>
      <c r="EE26" s="467"/>
      <c r="EF26" s="467"/>
      <c r="EG26" s="467"/>
      <c r="EH26" s="467"/>
      <c r="EI26" s="467"/>
      <c r="EJ26" s="467"/>
      <c r="EK26" s="467"/>
      <c r="EL26" s="467"/>
      <c r="EM26" s="467"/>
      <c r="EN26" s="467"/>
      <c r="EO26" s="467"/>
      <c r="EP26" s="467"/>
      <c r="EQ26" s="467"/>
      <c r="ER26" s="467"/>
      <c r="ES26" s="467"/>
      <c r="ET26" s="467"/>
      <c r="EU26" s="467"/>
      <c r="EV26" s="467"/>
      <c r="EW26" s="467"/>
      <c r="EX26" s="467"/>
      <c r="EY26" s="467"/>
      <c r="EZ26" s="467"/>
      <c r="FA26" s="467"/>
      <c r="FB26" s="467"/>
      <c r="FC26" s="467"/>
      <c r="FD26" s="467"/>
      <c r="FE26" s="467"/>
      <c r="FF26" s="467"/>
      <c r="FG26" s="467"/>
      <c r="FH26" s="467"/>
      <c r="FI26" s="467"/>
      <c r="FJ26" s="467"/>
      <c r="FK26" s="467"/>
      <c r="FL26" s="467"/>
      <c r="FM26" s="467"/>
      <c r="FN26" s="467"/>
      <c r="FO26" s="467"/>
      <c r="FP26" s="467"/>
      <c r="FQ26" s="467"/>
      <c r="FR26" s="467"/>
      <c r="FS26" s="467"/>
      <c r="FT26" s="467"/>
      <c r="FU26" s="467"/>
      <c r="FV26" s="467"/>
      <c r="FW26" s="467"/>
      <c r="FX26" s="467"/>
      <c r="FY26" s="467"/>
      <c r="FZ26" s="467"/>
      <c r="GA26" s="467"/>
      <c r="GB26" s="467"/>
      <c r="GC26" s="467"/>
      <c r="GD26" s="467"/>
      <c r="GE26" s="467"/>
      <c r="GF26" s="467"/>
      <c r="GG26" s="467"/>
      <c r="GH26" s="467"/>
      <c r="GI26" s="467"/>
      <c r="GJ26" s="467"/>
      <c r="GK26" s="467"/>
      <c r="GL26" s="467"/>
      <c r="GM26" s="467"/>
      <c r="GN26" s="467"/>
      <c r="GO26" s="467"/>
      <c r="GP26" s="467"/>
      <c r="GQ26" s="467"/>
      <c r="GR26" s="467"/>
      <c r="GS26" s="467"/>
      <c r="GT26" s="467"/>
      <c r="GU26" s="467"/>
      <c r="GV26" s="467"/>
      <c r="GW26" s="467"/>
      <c r="GX26" s="467"/>
      <c r="GY26" s="467"/>
      <c r="GZ26" s="467"/>
      <c r="HA26" s="467"/>
      <c r="HB26" s="467"/>
      <c r="HC26" s="467"/>
      <c r="HD26" s="467"/>
      <c r="HE26" s="467"/>
      <c r="HF26" s="467"/>
      <c r="HG26" s="467"/>
      <c r="HH26" s="467"/>
      <c r="HI26" s="467"/>
      <c r="HJ26" s="467"/>
      <c r="HK26" s="467"/>
      <c r="HL26" s="467"/>
      <c r="HM26" s="467"/>
      <c r="HN26" s="467"/>
      <c r="HO26" s="467"/>
      <c r="HP26" s="467"/>
      <c r="HQ26" s="467"/>
      <c r="HR26" s="467"/>
      <c r="HS26" s="467"/>
      <c r="HT26" s="467"/>
      <c r="HU26" s="467"/>
      <c r="HV26" s="467"/>
      <c r="HW26" s="467"/>
      <c r="HX26" s="467"/>
      <c r="HY26" s="467"/>
      <c r="HZ26" s="467"/>
      <c r="IA26" s="467"/>
      <c r="IB26" s="467"/>
      <c r="IC26" s="467"/>
      <c r="ID26" s="467"/>
      <c r="IE26" s="467"/>
      <c r="IF26" s="467"/>
      <c r="IG26" s="467"/>
      <c r="IH26" s="467"/>
      <c r="II26" s="467"/>
      <c r="IJ26" s="467"/>
      <c r="IK26" s="467"/>
      <c r="IL26" s="467"/>
      <c r="IM26" s="467"/>
      <c r="IN26" s="467"/>
      <c r="IO26" s="467"/>
      <c r="IP26" s="467"/>
      <c r="IQ26" s="467"/>
      <c r="IR26" s="467"/>
      <c r="IS26" s="467"/>
      <c r="IT26" s="467"/>
      <c r="IU26" s="467"/>
      <c r="IV26" s="467"/>
      <c r="IW26" s="467"/>
      <c r="IX26" s="467"/>
    </row>
    <row r="27" spans="1:258" s="468" customFormat="1" ht="18.75" customHeight="1">
      <c r="A27" s="426" t="s">
        <v>1811</v>
      </c>
      <c r="B27" s="595"/>
      <c r="C27" s="791"/>
      <c r="D27" s="490" t="s">
        <v>1820</v>
      </c>
      <c r="E27" s="491" t="s">
        <v>1845</v>
      </c>
      <c r="F27" s="492" t="s">
        <v>1849</v>
      </c>
      <c r="G27" s="491" t="s">
        <v>39</v>
      </c>
      <c r="H27" s="792"/>
      <c r="I27" s="491" t="s">
        <v>1850</v>
      </c>
      <c r="J27" s="493" t="s">
        <v>1851</v>
      </c>
      <c r="K27" s="444">
        <v>19</v>
      </c>
      <c r="L27" s="483"/>
      <c r="M27" s="500">
        <v>23.2</v>
      </c>
      <c r="N27" s="500">
        <v>23.2</v>
      </c>
      <c r="O27" s="501">
        <v>28.9</v>
      </c>
      <c r="P27" s="501">
        <v>24.9</v>
      </c>
      <c r="Q27" s="502">
        <v>0.1972318339100346</v>
      </c>
      <c r="R27" s="499">
        <f t="shared" si="0"/>
        <v>6.8273092369477886E-2</v>
      </c>
      <c r="S27" s="500">
        <v>42</v>
      </c>
      <c r="T27" s="447"/>
      <c r="U27" s="447"/>
      <c r="V27" s="447"/>
      <c r="W27" s="486">
        <f t="shared" si="1"/>
        <v>-1.6999999999999993</v>
      </c>
      <c r="X27" s="466"/>
      <c r="Y27" s="447"/>
      <c r="Z27" s="447"/>
      <c r="AA27" s="447"/>
      <c r="AB27" s="447"/>
      <c r="AC27" s="447"/>
      <c r="AD27" s="467"/>
      <c r="AE27" s="467"/>
      <c r="AF27" s="467"/>
      <c r="AG27" s="467"/>
      <c r="AH27" s="467"/>
      <c r="AI27" s="467"/>
      <c r="AJ27" s="467"/>
      <c r="AK27" s="467"/>
      <c r="AL27" s="467"/>
      <c r="AM27" s="467"/>
      <c r="AN27" s="467"/>
      <c r="AO27" s="467"/>
      <c r="AP27" s="467"/>
      <c r="AQ27" s="467"/>
      <c r="AR27" s="467"/>
      <c r="AS27" s="467"/>
      <c r="AT27" s="467"/>
      <c r="AU27" s="467"/>
      <c r="AV27" s="467"/>
      <c r="AW27" s="467"/>
      <c r="AX27" s="467"/>
      <c r="AY27" s="467"/>
      <c r="AZ27" s="467"/>
      <c r="BA27" s="467"/>
      <c r="BB27" s="467"/>
      <c r="BC27" s="467"/>
      <c r="BD27" s="467"/>
      <c r="BE27" s="467"/>
      <c r="BF27" s="467"/>
      <c r="BG27" s="467"/>
      <c r="BH27" s="467"/>
      <c r="BI27" s="467"/>
      <c r="BJ27" s="467"/>
      <c r="BK27" s="467"/>
      <c r="BL27" s="467"/>
      <c r="BM27" s="467"/>
      <c r="BN27" s="467"/>
      <c r="BO27" s="467"/>
      <c r="BP27" s="467"/>
      <c r="BQ27" s="467"/>
      <c r="BR27" s="467"/>
      <c r="BS27" s="467"/>
      <c r="BT27" s="467"/>
      <c r="BU27" s="467"/>
      <c r="BV27" s="467"/>
      <c r="BW27" s="467"/>
      <c r="BX27" s="467"/>
      <c r="BY27" s="467"/>
      <c r="BZ27" s="467"/>
      <c r="CA27" s="467"/>
      <c r="CB27" s="467"/>
      <c r="CC27" s="467"/>
      <c r="CD27" s="467"/>
      <c r="CE27" s="467"/>
      <c r="CF27" s="467"/>
      <c r="CG27" s="467"/>
      <c r="CH27" s="467"/>
      <c r="CI27" s="467"/>
      <c r="CJ27" s="467"/>
      <c r="CK27" s="467"/>
      <c r="CL27" s="467"/>
      <c r="CM27" s="467"/>
      <c r="CN27" s="467"/>
      <c r="CO27" s="467"/>
      <c r="CP27" s="467"/>
      <c r="CQ27" s="467"/>
      <c r="CR27" s="467"/>
      <c r="CS27" s="467"/>
      <c r="CT27" s="467"/>
      <c r="CU27" s="467"/>
      <c r="CV27" s="467"/>
      <c r="CW27" s="467"/>
      <c r="CX27" s="467"/>
      <c r="CY27" s="467"/>
      <c r="CZ27" s="467"/>
      <c r="DA27" s="467"/>
      <c r="DB27" s="467"/>
      <c r="DC27" s="467"/>
      <c r="DD27" s="467"/>
      <c r="DE27" s="467"/>
      <c r="DF27" s="467"/>
      <c r="DG27" s="467"/>
      <c r="DH27" s="467"/>
      <c r="DI27" s="467"/>
      <c r="DJ27" s="467"/>
      <c r="DK27" s="467"/>
      <c r="DL27" s="467"/>
      <c r="DM27" s="467"/>
      <c r="DN27" s="467"/>
      <c r="DO27" s="467"/>
      <c r="DP27" s="467"/>
      <c r="DQ27" s="467"/>
      <c r="DR27" s="467"/>
      <c r="DS27" s="467"/>
      <c r="DT27" s="467"/>
      <c r="DU27" s="467"/>
      <c r="DV27" s="467"/>
      <c r="DW27" s="467"/>
      <c r="DX27" s="467"/>
      <c r="DY27" s="467"/>
      <c r="DZ27" s="467"/>
      <c r="EA27" s="467"/>
      <c r="EB27" s="467"/>
      <c r="EC27" s="467"/>
      <c r="ED27" s="467"/>
      <c r="EE27" s="467"/>
      <c r="EF27" s="467"/>
      <c r="EG27" s="467"/>
      <c r="EH27" s="467"/>
      <c r="EI27" s="467"/>
      <c r="EJ27" s="467"/>
      <c r="EK27" s="467"/>
      <c r="EL27" s="467"/>
      <c r="EM27" s="467"/>
      <c r="EN27" s="467"/>
      <c r="EO27" s="467"/>
      <c r="EP27" s="467"/>
      <c r="EQ27" s="467"/>
      <c r="ER27" s="467"/>
      <c r="ES27" s="467"/>
      <c r="ET27" s="467"/>
      <c r="EU27" s="467"/>
      <c r="EV27" s="467"/>
      <c r="EW27" s="467"/>
      <c r="EX27" s="467"/>
      <c r="EY27" s="467"/>
      <c r="EZ27" s="467"/>
      <c r="FA27" s="467"/>
      <c r="FB27" s="467"/>
      <c r="FC27" s="467"/>
      <c r="FD27" s="467"/>
      <c r="FE27" s="467"/>
      <c r="FF27" s="467"/>
      <c r="FG27" s="467"/>
      <c r="FH27" s="467"/>
      <c r="FI27" s="467"/>
      <c r="FJ27" s="467"/>
      <c r="FK27" s="467"/>
      <c r="FL27" s="467"/>
      <c r="FM27" s="467"/>
      <c r="FN27" s="467"/>
      <c r="FO27" s="467"/>
      <c r="FP27" s="467"/>
      <c r="FQ27" s="467"/>
      <c r="FR27" s="467"/>
      <c r="FS27" s="467"/>
      <c r="FT27" s="467"/>
      <c r="FU27" s="467"/>
      <c r="FV27" s="467"/>
      <c r="FW27" s="467"/>
      <c r="FX27" s="467"/>
      <c r="FY27" s="467"/>
      <c r="FZ27" s="467"/>
      <c r="GA27" s="467"/>
      <c r="GB27" s="467"/>
      <c r="GC27" s="467"/>
      <c r="GD27" s="467"/>
      <c r="GE27" s="467"/>
      <c r="GF27" s="467"/>
      <c r="GG27" s="467"/>
      <c r="GH27" s="467"/>
      <c r="GI27" s="467"/>
      <c r="GJ27" s="467"/>
      <c r="GK27" s="467"/>
      <c r="GL27" s="467"/>
      <c r="GM27" s="467"/>
      <c r="GN27" s="467"/>
      <c r="GO27" s="467"/>
      <c r="GP27" s="467"/>
      <c r="GQ27" s="467"/>
      <c r="GR27" s="467"/>
      <c r="GS27" s="467"/>
      <c r="GT27" s="467"/>
      <c r="GU27" s="467"/>
      <c r="GV27" s="467"/>
      <c r="GW27" s="467"/>
      <c r="GX27" s="467"/>
      <c r="GY27" s="467"/>
      <c r="GZ27" s="467"/>
      <c r="HA27" s="467"/>
      <c r="HB27" s="467"/>
      <c r="HC27" s="467"/>
      <c r="HD27" s="467"/>
      <c r="HE27" s="467"/>
      <c r="HF27" s="467"/>
      <c r="HG27" s="467"/>
      <c r="HH27" s="467"/>
      <c r="HI27" s="467"/>
      <c r="HJ27" s="467"/>
      <c r="HK27" s="467"/>
      <c r="HL27" s="467"/>
      <c r="HM27" s="467"/>
      <c r="HN27" s="467"/>
      <c r="HO27" s="467"/>
      <c r="HP27" s="467"/>
      <c r="HQ27" s="467"/>
      <c r="HR27" s="467"/>
      <c r="HS27" s="467"/>
      <c r="HT27" s="467"/>
      <c r="HU27" s="467"/>
      <c r="HV27" s="467"/>
      <c r="HW27" s="467"/>
      <c r="HX27" s="467"/>
      <c r="HY27" s="467"/>
      <c r="HZ27" s="467"/>
      <c r="IA27" s="467"/>
      <c r="IB27" s="467"/>
      <c r="IC27" s="467"/>
      <c r="ID27" s="467"/>
      <c r="IE27" s="467"/>
      <c r="IF27" s="467"/>
      <c r="IG27" s="467"/>
      <c r="IH27" s="467"/>
      <c r="II27" s="467"/>
      <c r="IJ27" s="467"/>
      <c r="IK27" s="467"/>
      <c r="IL27" s="467"/>
      <c r="IM27" s="467"/>
      <c r="IN27" s="467"/>
      <c r="IO27" s="467"/>
      <c r="IP27" s="467"/>
      <c r="IQ27" s="467"/>
      <c r="IR27" s="467"/>
      <c r="IS27" s="467"/>
      <c r="IT27" s="467"/>
      <c r="IU27" s="467"/>
      <c r="IV27" s="467"/>
      <c r="IW27" s="467"/>
      <c r="IX27" s="467"/>
    </row>
    <row r="28" spans="1:258" s="468" customFormat="1" ht="18.75" customHeight="1">
      <c r="A28" s="426" t="s">
        <v>1811</v>
      </c>
      <c r="B28" s="595">
        <v>5</v>
      </c>
      <c r="C28" s="791"/>
      <c r="D28" s="490" t="s">
        <v>1820</v>
      </c>
      <c r="E28" s="491" t="s">
        <v>1852</v>
      </c>
      <c r="F28" s="492" t="s">
        <v>1853</v>
      </c>
      <c r="G28" s="491" t="s">
        <v>39</v>
      </c>
      <c r="H28" s="779" t="s">
        <v>1854</v>
      </c>
      <c r="I28" s="491" t="s">
        <v>1854</v>
      </c>
      <c r="J28" s="493" t="s">
        <v>1855</v>
      </c>
      <c r="K28" s="444">
        <v>14</v>
      </c>
      <c r="L28" s="483"/>
      <c r="M28" s="500">
        <v>52</v>
      </c>
      <c r="N28" s="500">
        <v>52</v>
      </c>
      <c r="O28" s="501">
        <v>59.9</v>
      </c>
      <c r="P28" s="501">
        <v>59</v>
      </c>
      <c r="Q28" s="502">
        <v>0.13188647746243737</v>
      </c>
      <c r="R28" s="499">
        <f t="shared" si="0"/>
        <v>0.11864406779661017</v>
      </c>
      <c r="S28" s="500">
        <v>105</v>
      </c>
      <c r="T28" s="447"/>
      <c r="U28" s="447"/>
      <c r="V28" s="447"/>
      <c r="W28" s="486">
        <f t="shared" si="1"/>
        <v>-7</v>
      </c>
      <c r="X28" s="466"/>
      <c r="Y28" s="447"/>
      <c r="Z28" s="447"/>
      <c r="AA28" s="447"/>
      <c r="AB28" s="447"/>
      <c r="AC28" s="447"/>
      <c r="AD28" s="467"/>
      <c r="AE28" s="467"/>
      <c r="AF28" s="467"/>
      <c r="AG28" s="467"/>
      <c r="AH28" s="467"/>
      <c r="AI28" s="467"/>
      <c r="AJ28" s="467"/>
      <c r="AK28" s="467"/>
      <c r="AL28" s="467"/>
      <c r="AM28" s="467"/>
      <c r="AN28" s="467"/>
      <c r="AO28" s="467"/>
      <c r="AP28" s="467"/>
      <c r="AQ28" s="467"/>
      <c r="AR28" s="467"/>
      <c r="AS28" s="467"/>
      <c r="AT28" s="467"/>
      <c r="AU28" s="467"/>
      <c r="AV28" s="467"/>
      <c r="AW28" s="467"/>
      <c r="AX28" s="467"/>
      <c r="AY28" s="467"/>
      <c r="AZ28" s="467"/>
      <c r="BA28" s="467"/>
      <c r="BB28" s="467"/>
      <c r="BC28" s="467"/>
      <c r="BD28" s="467"/>
      <c r="BE28" s="467"/>
      <c r="BF28" s="467"/>
      <c r="BG28" s="467"/>
      <c r="BH28" s="467"/>
      <c r="BI28" s="467"/>
      <c r="BJ28" s="467"/>
      <c r="BK28" s="467"/>
      <c r="BL28" s="467"/>
      <c r="BM28" s="467"/>
      <c r="BN28" s="467"/>
      <c r="BO28" s="467"/>
      <c r="BP28" s="467"/>
      <c r="BQ28" s="467"/>
      <c r="BR28" s="467"/>
      <c r="BS28" s="467"/>
      <c r="BT28" s="467"/>
      <c r="BU28" s="467"/>
      <c r="BV28" s="467"/>
      <c r="BW28" s="467"/>
      <c r="BX28" s="467"/>
      <c r="BY28" s="467"/>
      <c r="BZ28" s="467"/>
      <c r="CA28" s="467"/>
      <c r="CB28" s="467"/>
      <c r="CC28" s="467"/>
      <c r="CD28" s="467"/>
      <c r="CE28" s="467"/>
      <c r="CF28" s="467"/>
      <c r="CG28" s="467"/>
      <c r="CH28" s="467"/>
      <c r="CI28" s="467"/>
      <c r="CJ28" s="467"/>
      <c r="CK28" s="467"/>
      <c r="CL28" s="467"/>
      <c r="CM28" s="467"/>
      <c r="CN28" s="467"/>
      <c r="CO28" s="467"/>
      <c r="CP28" s="467"/>
      <c r="CQ28" s="467"/>
      <c r="CR28" s="467"/>
      <c r="CS28" s="467"/>
      <c r="CT28" s="467"/>
      <c r="CU28" s="467"/>
      <c r="CV28" s="467"/>
      <c r="CW28" s="467"/>
      <c r="CX28" s="467"/>
      <c r="CY28" s="467"/>
      <c r="CZ28" s="467"/>
      <c r="DA28" s="467"/>
      <c r="DB28" s="467"/>
      <c r="DC28" s="467"/>
      <c r="DD28" s="467"/>
      <c r="DE28" s="467"/>
      <c r="DF28" s="467"/>
      <c r="DG28" s="467"/>
      <c r="DH28" s="467"/>
      <c r="DI28" s="467"/>
      <c r="DJ28" s="467"/>
      <c r="DK28" s="467"/>
      <c r="DL28" s="467"/>
      <c r="DM28" s="467"/>
      <c r="DN28" s="467"/>
      <c r="DO28" s="467"/>
      <c r="DP28" s="467"/>
      <c r="DQ28" s="467"/>
      <c r="DR28" s="467"/>
      <c r="DS28" s="467"/>
      <c r="DT28" s="467"/>
      <c r="DU28" s="467"/>
      <c r="DV28" s="467"/>
      <c r="DW28" s="467"/>
      <c r="DX28" s="467"/>
      <c r="DY28" s="467"/>
      <c r="DZ28" s="467"/>
      <c r="EA28" s="467"/>
      <c r="EB28" s="467"/>
      <c r="EC28" s="467"/>
      <c r="ED28" s="467"/>
      <c r="EE28" s="467"/>
      <c r="EF28" s="467"/>
      <c r="EG28" s="467"/>
      <c r="EH28" s="467"/>
      <c r="EI28" s="467"/>
      <c r="EJ28" s="467"/>
      <c r="EK28" s="467"/>
      <c r="EL28" s="467"/>
      <c r="EM28" s="467"/>
      <c r="EN28" s="467"/>
      <c r="EO28" s="467"/>
      <c r="EP28" s="467"/>
      <c r="EQ28" s="467"/>
      <c r="ER28" s="467"/>
      <c r="ES28" s="467"/>
      <c r="ET28" s="467"/>
      <c r="EU28" s="467"/>
      <c r="EV28" s="467"/>
      <c r="EW28" s="467"/>
      <c r="EX28" s="467"/>
      <c r="EY28" s="467"/>
      <c r="EZ28" s="467"/>
      <c r="FA28" s="467"/>
      <c r="FB28" s="467"/>
      <c r="FC28" s="467"/>
      <c r="FD28" s="467"/>
      <c r="FE28" s="467"/>
      <c r="FF28" s="467"/>
      <c r="FG28" s="467"/>
      <c r="FH28" s="467"/>
      <c r="FI28" s="467"/>
      <c r="FJ28" s="467"/>
      <c r="FK28" s="467"/>
      <c r="FL28" s="467"/>
      <c r="FM28" s="467"/>
      <c r="FN28" s="467"/>
      <c r="FO28" s="467"/>
      <c r="FP28" s="467"/>
      <c r="FQ28" s="467"/>
      <c r="FR28" s="467"/>
      <c r="FS28" s="467"/>
      <c r="FT28" s="467"/>
      <c r="FU28" s="467"/>
      <c r="FV28" s="467"/>
      <c r="FW28" s="467"/>
      <c r="FX28" s="467"/>
      <c r="FY28" s="467"/>
      <c r="FZ28" s="467"/>
      <c r="GA28" s="467"/>
      <c r="GB28" s="467"/>
      <c r="GC28" s="467"/>
      <c r="GD28" s="467"/>
      <c r="GE28" s="467"/>
      <c r="GF28" s="467"/>
      <c r="GG28" s="467"/>
      <c r="GH28" s="467"/>
      <c r="GI28" s="467"/>
      <c r="GJ28" s="467"/>
      <c r="GK28" s="467"/>
      <c r="GL28" s="467"/>
      <c r="GM28" s="467"/>
      <c r="GN28" s="467"/>
      <c r="GO28" s="467"/>
      <c r="GP28" s="467"/>
      <c r="GQ28" s="467"/>
      <c r="GR28" s="467"/>
      <c r="GS28" s="467"/>
      <c r="GT28" s="467"/>
      <c r="GU28" s="467"/>
      <c r="GV28" s="467"/>
      <c r="GW28" s="467"/>
      <c r="GX28" s="467"/>
      <c r="GY28" s="467"/>
      <c r="GZ28" s="467"/>
      <c r="HA28" s="467"/>
      <c r="HB28" s="467"/>
      <c r="HC28" s="467"/>
      <c r="HD28" s="467"/>
      <c r="HE28" s="467"/>
      <c r="HF28" s="467"/>
      <c r="HG28" s="467"/>
      <c r="HH28" s="467"/>
      <c r="HI28" s="467"/>
      <c r="HJ28" s="467"/>
      <c r="HK28" s="467"/>
      <c r="HL28" s="467"/>
      <c r="HM28" s="467"/>
      <c r="HN28" s="467"/>
      <c r="HO28" s="467"/>
      <c r="HP28" s="467"/>
      <c r="HQ28" s="467"/>
      <c r="HR28" s="467"/>
      <c r="HS28" s="467"/>
      <c r="HT28" s="467"/>
      <c r="HU28" s="467"/>
      <c r="HV28" s="467"/>
      <c r="HW28" s="467"/>
      <c r="HX28" s="467"/>
      <c r="HY28" s="467"/>
      <c r="HZ28" s="467"/>
      <c r="IA28" s="467"/>
      <c r="IB28" s="467"/>
      <c r="IC28" s="467"/>
      <c r="ID28" s="467"/>
      <c r="IE28" s="467"/>
      <c r="IF28" s="467"/>
      <c r="IG28" s="467"/>
      <c r="IH28" s="467"/>
      <c r="II28" s="467"/>
      <c r="IJ28" s="467"/>
      <c r="IK28" s="467"/>
      <c r="IL28" s="467"/>
      <c r="IM28" s="467"/>
      <c r="IN28" s="467"/>
      <c r="IO28" s="467"/>
      <c r="IP28" s="467"/>
      <c r="IQ28" s="467"/>
      <c r="IR28" s="467"/>
      <c r="IS28" s="467"/>
      <c r="IT28" s="467"/>
      <c r="IU28" s="467"/>
      <c r="IV28" s="467"/>
      <c r="IW28" s="467"/>
      <c r="IX28" s="467"/>
    </row>
    <row r="29" spans="1:258" s="468" customFormat="1" ht="18.75" customHeight="1">
      <c r="A29" s="426" t="s">
        <v>1811</v>
      </c>
      <c r="B29" s="595"/>
      <c r="C29" s="791"/>
      <c r="D29" s="490" t="s">
        <v>1820</v>
      </c>
      <c r="E29" s="491" t="s">
        <v>1852</v>
      </c>
      <c r="F29" s="492" t="s">
        <v>1856</v>
      </c>
      <c r="G29" s="491" t="s">
        <v>39</v>
      </c>
      <c r="H29" s="782"/>
      <c r="I29" s="491" t="s">
        <v>1857</v>
      </c>
      <c r="J29" s="493" t="s">
        <v>1858</v>
      </c>
      <c r="K29" s="444">
        <v>10</v>
      </c>
      <c r="L29" s="483"/>
      <c r="M29" s="500">
        <v>52</v>
      </c>
      <c r="N29" s="500">
        <v>52</v>
      </c>
      <c r="O29" s="501">
        <v>59.9</v>
      </c>
      <c r="P29" s="501">
        <v>59</v>
      </c>
      <c r="Q29" s="502">
        <v>0.13188647746243737</v>
      </c>
      <c r="R29" s="502">
        <v>0.11864406779661017</v>
      </c>
      <c r="S29" s="500">
        <v>105</v>
      </c>
      <c r="T29" s="447"/>
      <c r="U29" s="447"/>
      <c r="V29" s="447"/>
      <c r="W29" s="486">
        <f t="shared" si="1"/>
        <v>-7</v>
      </c>
      <c r="X29" s="466"/>
      <c r="Y29" s="447"/>
      <c r="Z29" s="447"/>
      <c r="AA29" s="447"/>
      <c r="AB29" s="447"/>
      <c r="AC29" s="447"/>
      <c r="AD29" s="467"/>
      <c r="AE29" s="467"/>
      <c r="AF29" s="467"/>
      <c r="AG29" s="467"/>
      <c r="AH29" s="467"/>
      <c r="AI29" s="467"/>
      <c r="AJ29" s="467"/>
      <c r="AK29" s="467"/>
      <c r="AL29" s="467"/>
      <c r="AM29" s="467"/>
      <c r="AN29" s="467"/>
      <c r="AO29" s="467"/>
      <c r="AP29" s="467"/>
      <c r="AQ29" s="467"/>
      <c r="AR29" s="467"/>
      <c r="AS29" s="467"/>
      <c r="AT29" s="467"/>
      <c r="AU29" s="467"/>
      <c r="AV29" s="467"/>
      <c r="AW29" s="467"/>
      <c r="AX29" s="467"/>
      <c r="AY29" s="467"/>
      <c r="AZ29" s="467"/>
      <c r="BA29" s="467"/>
      <c r="BB29" s="467"/>
      <c r="BC29" s="467"/>
      <c r="BD29" s="467"/>
      <c r="BE29" s="467"/>
      <c r="BF29" s="467"/>
      <c r="BG29" s="467"/>
      <c r="BH29" s="467"/>
      <c r="BI29" s="467"/>
      <c r="BJ29" s="467"/>
      <c r="BK29" s="467"/>
      <c r="BL29" s="467"/>
      <c r="BM29" s="467"/>
      <c r="BN29" s="467"/>
      <c r="BO29" s="467"/>
      <c r="BP29" s="467"/>
      <c r="BQ29" s="467"/>
      <c r="BR29" s="467"/>
      <c r="BS29" s="467"/>
      <c r="BT29" s="467"/>
      <c r="BU29" s="467"/>
      <c r="BV29" s="467"/>
      <c r="BW29" s="467"/>
      <c r="BX29" s="467"/>
      <c r="BY29" s="467"/>
      <c r="BZ29" s="467"/>
      <c r="CA29" s="467"/>
      <c r="CB29" s="467"/>
      <c r="CC29" s="467"/>
      <c r="CD29" s="467"/>
      <c r="CE29" s="467"/>
      <c r="CF29" s="467"/>
      <c r="CG29" s="467"/>
      <c r="CH29" s="467"/>
      <c r="CI29" s="467"/>
      <c r="CJ29" s="467"/>
      <c r="CK29" s="467"/>
      <c r="CL29" s="467"/>
      <c r="CM29" s="467"/>
      <c r="CN29" s="467"/>
      <c r="CO29" s="467"/>
      <c r="CP29" s="467"/>
      <c r="CQ29" s="467"/>
      <c r="CR29" s="467"/>
      <c r="CS29" s="467"/>
      <c r="CT29" s="467"/>
      <c r="CU29" s="467"/>
      <c r="CV29" s="467"/>
      <c r="CW29" s="467"/>
      <c r="CX29" s="467"/>
      <c r="CY29" s="467"/>
      <c r="CZ29" s="467"/>
      <c r="DA29" s="467"/>
      <c r="DB29" s="467"/>
      <c r="DC29" s="467"/>
      <c r="DD29" s="467"/>
      <c r="DE29" s="467"/>
      <c r="DF29" s="467"/>
      <c r="DG29" s="467"/>
      <c r="DH29" s="467"/>
      <c r="DI29" s="467"/>
      <c r="DJ29" s="467"/>
      <c r="DK29" s="467"/>
      <c r="DL29" s="467"/>
      <c r="DM29" s="467"/>
      <c r="DN29" s="467"/>
      <c r="DO29" s="467"/>
      <c r="DP29" s="467"/>
      <c r="DQ29" s="467"/>
      <c r="DR29" s="467"/>
      <c r="DS29" s="467"/>
      <c r="DT29" s="467"/>
      <c r="DU29" s="467"/>
      <c r="DV29" s="467"/>
      <c r="DW29" s="467"/>
      <c r="DX29" s="467"/>
      <c r="DY29" s="467"/>
      <c r="DZ29" s="467"/>
      <c r="EA29" s="467"/>
      <c r="EB29" s="467"/>
      <c r="EC29" s="467"/>
      <c r="ED29" s="467"/>
      <c r="EE29" s="467"/>
      <c r="EF29" s="467"/>
      <c r="EG29" s="467"/>
      <c r="EH29" s="467"/>
      <c r="EI29" s="467"/>
      <c r="EJ29" s="467"/>
      <c r="EK29" s="467"/>
      <c r="EL29" s="467"/>
      <c r="EM29" s="467"/>
      <c r="EN29" s="467"/>
      <c r="EO29" s="467"/>
      <c r="EP29" s="467"/>
      <c r="EQ29" s="467"/>
      <c r="ER29" s="467"/>
      <c r="ES29" s="467"/>
      <c r="ET29" s="467"/>
      <c r="EU29" s="467"/>
      <c r="EV29" s="467"/>
      <c r="EW29" s="467"/>
      <c r="EX29" s="467"/>
      <c r="EY29" s="467"/>
      <c r="EZ29" s="467"/>
      <c r="FA29" s="467"/>
      <c r="FB29" s="467"/>
      <c r="FC29" s="467"/>
      <c r="FD29" s="467"/>
      <c r="FE29" s="467"/>
      <c r="FF29" s="467"/>
      <c r="FG29" s="467"/>
      <c r="FH29" s="467"/>
      <c r="FI29" s="467"/>
      <c r="FJ29" s="467"/>
      <c r="FK29" s="467"/>
      <c r="FL29" s="467"/>
      <c r="FM29" s="467"/>
      <c r="FN29" s="467"/>
      <c r="FO29" s="467"/>
      <c r="FP29" s="467"/>
      <c r="FQ29" s="467"/>
      <c r="FR29" s="467"/>
      <c r="FS29" s="467"/>
      <c r="FT29" s="467"/>
      <c r="FU29" s="467"/>
      <c r="FV29" s="467"/>
      <c r="FW29" s="467"/>
      <c r="FX29" s="467"/>
      <c r="FY29" s="467"/>
      <c r="FZ29" s="467"/>
      <c r="GA29" s="467"/>
      <c r="GB29" s="467"/>
      <c r="GC29" s="467"/>
      <c r="GD29" s="467"/>
      <c r="GE29" s="467"/>
      <c r="GF29" s="467"/>
      <c r="GG29" s="467"/>
      <c r="GH29" s="467"/>
      <c r="GI29" s="467"/>
      <c r="GJ29" s="467"/>
      <c r="GK29" s="467"/>
      <c r="GL29" s="467"/>
      <c r="GM29" s="467"/>
      <c r="GN29" s="467"/>
      <c r="GO29" s="467"/>
      <c r="GP29" s="467"/>
      <c r="GQ29" s="467"/>
      <c r="GR29" s="467"/>
      <c r="GS29" s="467"/>
      <c r="GT29" s="467"/>
      <c r="GU29" s="467"/>
      <c r="GV29" s="467"/>
      <c r="GW29" s="467"/>
      <c r="GX29" s="467"/>
      <c r="GY29" s="467"/>
      <c r="GZ29" s="467"/>
      <c r="HA29" s="467"/>
      <c r="HB29" s="467"/>
      <c r="HC29" s="467"/>
      <c r="HD29" s="467"/>
      <c r="HE29" s="467"/>
      <c r="HF29" s="467"/>
      <c r="HG29" s="467"/>
      <c r="HH29" s="467"/>
      <c r="HI29" s="467"/>
      <c r="HJ29" s="467"/>
      <c r="HK29" s="467"/>
      <c r="HL29" s="467"/>
      <c r="HM29" s="467"/>
      <c r="HN29" s="467"/>
      <c r="HO29" s="467"/>
      <c r="HP29" s="467"/>
      <c r="HQ29" s="467"/>
      <c r="HR29" s="467"/>
      <c r="HS29" s="467"/>
      <c r="HT29" s="467"/>
      <c r="HU29" s="467"/>
      <c r="HV29" s="467"/>
      <c r="HW29" s="467"/>
      <c r="HX29" s="467"/>
      <c r="HY29" s="467"/>
      <c r="HZ29" s="467"/>
      <c r="IA29" s="467"/>
      <c r="IB29" s="467"/>
      <c r="IC29" s="467"/>
      <c r="ID29" s="467"/>
      <c r="IE29" s="467"/>
      <c r="IF29" s="467"/>
      <c r="IG29" s="467"/>
      <c r="IH29" s="467"/>
      <c r="II29" s="467"/>
      <c r="IJ29" s="467"/>
      <c r="IK29" s="467"/>
      <c r="IL29" s="467"/>
      <c r="IM29" s="467"/>
      <c r="IN29" s="467"/>
      <c r="IO29" s="467"/>
      <c r="IP29" s="467"/>
      <c r="IQ29" s="467"/>
      <c r="IR29" s="467"/>
      <c r="IS29" s="467"/>
      <c r="IT29" s="467"/>
      <c r="IU29" s="467"/>
      <c r="IV29" s="467"/>
      <c r="IW29" s="467"/>
      <c r="IX29" s="467"/>
    </row>
    <row r="30" spans="1:258" s="468" customFormat="1" ht="18.75" customHeight="1">
      <c r="A30" s="426" t="s">
        <v>1811</v>
      </c>
      <c r="B30" s="595"/>
      <c r="C30" s="791"/>
      <c r="D30" s="490" t="s">
        <v>1820</v>
      </c>
      <c r="E30" s="491" t="s">
        <v>1852</v>
      </c>
      <c r="F30" s="492" t="s">
        <v>1859</v>
      </c>
      <c r="G30" s="491" t="s">
        <v>39</v>
      </c>
      <c r="H30" s="782"/>
      <c r="I30" s="491" t="s">
        <v>1860</v>
      </c>
      <c r="J30" s="503" t="s">
        <v>1861</v>
      </c>
      <c r="K30" s="444">
        <v>13</v>
      </c>
      <c r="L30" s="483"/>
      <c r="M30" s="500">
        <v>52</v>
      </c>
      <c r="N30" s="500">
        <v>52</v>
      </c>
      <c r="O30" s="501">
        <v>59.9</v>
      </c>
      <c r="P30" s="501">
        <v>59</v>
      </c>
      <c r="Q30" s="502">
        <v>0.13188647746243737</v>
      </c>
      <c r="R30" s="502">
        <v>0.11864406779661017</v>
      </c>
      <c r="S30" s="500">
        <v>105</v>
      </c>
      <c r="T30" s="447"/>
      <c r="U30" s="447"/>
      <c r="V30" s="447"/>
      <c r="W30" s="486">
        <f t="shared" si="1"/>
        <v>-7</v>
      </c>
      <c r="X30" s="466"/>
      <c r="Y30" s="447"/>
      <c r="Z30" s="447"/>
      <c r="AA30" s="447"/>
      <c r="AB30" s="447"/>
      <c r="AC30" s="447"/>
      <c r="AD30" s="467"/>
      <c r="AE30" s="467"/>
      <c r="AF30" s="467"/>
      <c r="AG30" s="467"/>
      <c r="AH30" s="467"/>
      <c r="AI30" s="467"/>
      <c r="AJ30" s="467"/>
      <c r="AK30" s="467"/>
      <c r="AL30" s="467"/>
      <c r="AM30" s="467"/>
      <c r="AN30" s="467"/>
      <c r="AO30" s="467"/>
      <c r="AP30" s="467"/>
      <c r="AQ30" s="467"/>
      <c r="AR30" s="467"/>
      <c r="AS30" s="467"/>
      <c r="AT30" s="467"/>
      <c r="AU30" s="467"/>
      <c r="AV30" s="467"/>
      <c r="AW30" s="467"/>
      <c r="AX30" s="467"/>
      <c r="AY30" s="467"/>
      <c r="AZ30" s="467"/>
      <c r="BA30" s="467"/>
      <c r="BB30" s="467"/>
      <c r="BC30" s="467"/>
      <c r="BD30" s="467"/>
      <c r="BE30" s="467"/>
      <c r="BF30" s="467"/>
      <c r="BG30" s="467"/>
      <c r="BH30" s="467"/>
      <c r="BI30" s="467"/>
      <c r="BJ30" s="467"/>
      <c r="BK30" s="467"/>
      <c r="BL30" s="467"/>
      <c r="BM30" s="467"/>
      <c r="BN30" s="467"/>
      <c r="BO30" s="467"/>
      <c r="BP30" s="467"/>
      <c r="BQ30" s="467"/>
      <c r="BR30" s="467"/>
      <c r="BS30" s="467"/>
      <c r="BT30" s="467"/>
      <c r="BU30" s="467"/>
      <c r="BV30" s="467"/>
      <c r="BW30" s="467"/>
      <c r="BX30" s="467"/>
      <c r="BY30" s="467"/>
      <c r="BZ30" s="467"/>
      <c r="CA30" s="467"/>
      <c r="CB30" s="467"/>
      <c r="CC30" s="467"/>
      <c r="CD30" s="467"/>
      <c r="CE30" s="467"/>
      <c r="CF30" s="467"/>
      <c r="CG30" s="467"/>
      <c r="CH30" s="467"/>
      <c r="CI30" s="467"/>
      <c r="CJ30" s="467"/>
      <c r="CK30" s="467"/>
      <c r="CL30" s="467"/>
      <c r="CM30" s="467"/>
      <c r="CN30" s="467"/>
      <c r="CO30" s="467"/>
      <c r="CP30" s="467"/>
      <c r="CQ30" s="467"/>
      <c r="CR30" s="467"/>
      <c r="CS30" s="467"/>
      <c r="CT30" s="467"/>
      <c r="CU30" s="467"/>
      <c r="CV30" s="467"/>
      <c r="CW30" s="467"/>
      <c r="CX30" s="467"/>
      <c r="CY30" s="467"/>
      <c r="CZ30" s="467"/>
      <c r="DA30" s="467"/>
      <c r="DB30" s="467"/>
      <c r="DC30" s="467"/>
      <c r="DD30" s="467"/>
      <c r="DE30" s="467"/>
      <c r="DF30" s="467"/>
      <c r="DG30" s="467"/>
      <c r="DH30" s="467"/>
      <c r="DI30" s="467"/>
      <c r="DJ30" s="467"/>
      <c r="DK30" s="467"/>
      <c r="DL30" s="467"/>
      <c r="DM30" s="467"/>
      <c r="DN30" s="467"/>
      <c r="DO30" s="467"/>
      <c r="DP30" s="467"/>
      <c r="DQ30" s="467"/>
      <c r="DR30" s="467"/>
      <c r="DS30" s="467"/>
      <c r="DT30" s="467"/>
      <c r="DU30" s="467"/>
      <c r="DV30" s="467"/>
      <c r="DW30" s="467"/>
      <c r="DX30" s="467"/>
      <c r="DY30" s="467"/>
      <c r="DZ30" s="467"/>
      <c r="EA30" s="467"/>
      <c r="EB30" s="467"/>
      <c r="EC30" s="467"/>
      <c r="ED30" s="467"/>
      <c r="EE30" s="467"/>
      <c r="EF30" s="467"/>
      <c r="EG30" s="467"/>
      <c r="EH30" s="467"/>
      <c r="EI30" s="467"/>
      <c r="EJ30" s="467"/>
      <c r="EK30" s="467"/>
      <c r="EL30" s="467"/>
      <c r="EM30" s="467"/>
      <c r="EN30" s="467"/>
      <c r="EO30" s="467"/>
      <c r="EP30" s="467"/>
      <c r="EQ30" s="467"/>
      <c r="ER30" s="467"/>
      <c r="ES30" s="467"/>
      <c r="ET30" s="467"/>
      <c r="EU30" s="467"/>
      <c r="EV30" s="467"/>
      <c r="EW30" s="467"/>
      <c r="EX30" s="467"/>
      <c r="EY30" s="467"/>
      <c r="EZ30" s="467"/>
      <c r="FA30" s="467"/>
      <c r="FB30" s="467"/>
      <c r="FC30" s="467"/>
      <c r="FD30" s="467"/>
      <c r="FE30" s="467"/>
      <c r="FF30" s="467"/>
      <c r="FG30" s="467"/>
      <c r="FH30" s="467"/>
      <c r="FI30" s="467"/>
      <c r="FJ30" s="467"/>
      <c r="FK30" s="467"/>
      <c r="FL30" s="467"/>
      <c r="FM30" s="467"/>
      <c r="FN30" s="467"/>
      <c r="FO30" s="467"/>
      <c r="FP30" s="467"/>
      <c r="FQ30" s="467"/>
      <c r="FR30" s="467"/>
      <c r="FS30" s="467"/>
      <c r="FT30" s="467"/>
      <c r="FU30" s="467"/>
      <c r="FV30" s="467"/>
      <c r="FW30" s="467"/>
      <c r="FX30" s="467"/>
      <c r="FY30" s="467"/>
      <c r="FZ30" s="467"/>
      <c r="GA30" s="467"/>
      <c r="GB30" s="467"/>
      <c r="GC30" s="467"/>
      <c r="GD30" s="467"/>
      <c r="GE30" s="467"/>
      <c r="GF30" s="467"/>
      <c r="GG30" s="467"/>
      <c r="GH30" s="467"/>
      <c r="GI30" s="467"/>
      <c r="GJ30" s="467"/>
      <c r="GK30" s="467"/>
      <c r="GL30" s="467"/>
      <c r="GM30" s="467"/>
      <c r="GN30" s="467"/>
      <c r="GO30" s="467"/>
      <c r="GP30" s="467"/>
      <c r="GQ30" s="467"/>
      <c r="GR30" s="467"/>
      <c r="GS30" s="467"/>
      <c r="GT30" s="467"/>
      <c r="GU30" s="467"/>
      <c r="GV30" s="467"/>
      <c r="GW30" s="467"/>
      <c r="GX30" s="467"/>
      <c r="GY30" s="467"/>
      <c r="GZ30" s="467"/>
      <c r="HA30" s="467"/>
      <c r="HB30" s="467"/>
      <c r="HC30" s="467"/>
      <c r="HD30" s="467"/>
      <c r="HE30" s="467"/>
      <c r="HF30" s="467"/>
      <c r="HG30" s="467"/>
      <c r="HH30" s="467"/>
      <c r="HI30" s="467"/>
      <c r="HJ30" s="467"/>
      <c r="HK30" s="467"/>
      <c r="HL30" s="467"/>
      <c r="HM30" s="467"/>
      <c r="HN30" s="467"/>
      <c r="HO30" s="467"/>
      <c r="HP30" s="467"/>
      <c r="HQ30" s="467"/>
      <c r="HR30" s="467"/>
      <c r="HS30" s="467"/>
      <c r="HT30" s="467"/>
      <c r="HU30" s="467"/>
      <c r="HV30" s="467"/>
      <c r="HW30" s="467"/>
      <c r="HX30" s="467"/>
      <c r="HY30" s="467"/>
      <c r="HZ30" s="467"/>
      <c r="IA30" s="467"/>
      <c r="IB30" s="467"/>
      <c r="IC30" s="467"/>
      <c r="ID30" s="467"/>
      <c r="IE30" s="467"/>
      <c r="IF30" s="467"/>
      <c r="IG30" s="467"/>
      <c r="IH30" s="467"/>
      <c r="II30" s="467"/>
      <c r="IJ30" s="467"/>
      <c r="IK30" s="467"/>
      <c r="IL30" s="467"/>
      <c r="IM30" s="467"/>
      <c r="IN30" s="467"/>
      <c r="IO30" s="467"/>
      <c r="IP30" s="467"/>
      <c r="IQ30" s="467"/>
      <c r="IR30" s="467"/>
      <c r="IS30" s="467"/>
      <c r="IT30" s="467"/>
      <c r="IU30" s="467"/>
      <c r="IV30" s="467"/>
      <c r="IW30" s="467"/>
      <c r="IX30" s="467"/>
    </row>
    <row r="31" spans="1:258" s="468" customFormat="1" ht="18.75" customHeight="1">
      <c r="A31" s="426" t="s">
        <v>1811</v>
      </c>
      <c r="B31" s="595"/>
      <c r="C31" s="791"/>
      <c r="D31" s="490" t="s">
        <v>1820</v>
      </c>
      <c r="E31" s="491" t="s">
        <v>1852</v>
      </c>
      <c r="F31" s="492" t="s">
        <v>1862</v>
      </c>
      <c r="G31" s="491" t="s">
        <v>39</v>
      </c>
      <c r="H31" s="792"/>
      <c r="I31" s="491" t="s">
        <v>1863</v>
      </c>
      <c r="J31" s="493" t="s">
        <v>1864</v>
      </c>
      <c r="K31" s="444">
        <v>10</v>
      </c>
      <c r="L31" s="483"/>
      <c r="M31" s="500">
        <v>52</v>
      </c>
      <c r="N31" s="500">
        <v>52</v>
      </c>
      <c r="O31" s="501">
        <v>59.9</v>
      </c>
      <c r="P31" s="501">
        <v>59</v>
      </c>
      <c r="Q31" s="502">
        <v>0.13188647746243737</v>
      </c>
      <c r="R31" s="502">
        <v>0.11864406779661017</v>
      </c>
      <c r="S31" s="500">
        <v>105</v>
      </c>
      <c r="T31" s="447"/>
      <c r="U31" s="447"/>
      <c r="V31" s="447"/>
      <c r="W31" s="486">
        <f t="shared" si="1"/>
        <v>-7</v>
      </c>
      <c r="X31" s="466"/>
      <c r="Y31" s="447"/>
      <c r="Z31" s="447"/>
      <c r="AA31" s="447"/>
      <c r="AB31" s="447"/>
      <c r="AC31" s="447"/>
      <c r="AD31" s="467"/>
      <c r="AE31" s="467"/>
      <c r="AF31" s="467"/>
      <c r="AG31" s="467"/>
      <c r="AH31" s="467"/>
      <c r="AI31" s="467"/>
      <c r="AJ31" s="467"/>
      <c r="AK31" s="467"/>
      <c r="AL31" s="467"/>
      <c r="AM31" s="467"/>
      <c r="AN31" s="467"/>
      <c r="AO31" s="467"/>
      <c r="AP31" s="467"/>
      <c r="AQ31" s="467"/>
      <c r="AR31" s="467"/>
      <c r="AS31" s="467"/>
      <c r="AT31" s="467"/>
      <c r="AU31" s="467"/>
      <c r="AV31" s="467"/>
      <c r="AW31" s="467"/>
      <c r="AX31" s="467"/>
      <c r="AY31" s="467"/>
      <c r="AZ31" s="467"/>
      <c r="BA31" s="467"/>
      <c r="BB31" s="467"/>
      <c r="BC31" s="467"/>
      <c r="BD31" s="467"/>
      <c r="BE31" s="467"/>
      <c r="BF31" s="467"/>
      <c r="BG31" s="467"/>
      <c r="BH31" s="467"/>
      <c r="BI31" s="467"/>
      <c r="BJ31" s="467"/>
      <c r="BK31" s="467"/>
      <c r="BL31" s="467"/>
      <c r="BM31" s="467"/>
      <c r="BN31" s="467"/>
      <c r="BO31" s="467"/>
      <c r="BP31" s="467"/>
      <c r="BQ31" s="467"/>
      <c r="BR31" s="467"/>
      <c r="BS31" s="467"/>
      <c r="BT31" s="467"/>
      <c r="BU31" s="467"/>
      <c r="BV31" s="467"/>
      <c r="BW31" s="467"/>
      <c r="BX31" s="467"/>
      <c r="BY31" s="467"/>
      <c r="BZ31" s="467"/>
      <c r="CA31" s="467"/>
      <c r="CB31" s="467"/>
      <c r="CC31" s="467"/>
      <c r="CD31" s="467"/>
      <c r="CE31" s="467"/>
      <c r="CF31" s="467"/>
      <c r="CG31" s="467"/>
      <c r="CH31" s="467"/>
      <c r="CI31" s="467"/>
      <c r="CJ31" s="467"/>
      <c r="CK31" s="467"/>
      <c r="CL31" s="467"/>
      <c r="CM31" s="467"/>
      <c r="CN31" s="467"/>
      <c r="CO31" s="467"/>
      <c r="CP31" s="467"/>
      <c r="CQ31" s="467"/>
      <c r="CR31" s="467"/>
      <c r="CS31" s="467"/>
      <c r="CT31" s="467"/>
      <c r="CU31" s="467"/>
      <c r="CV31" s="467"/>
      <c r="CW31" s="467"/>
      <c r="CX31" s="467"/>
      <c r="CY31" s="467"/>
      <c r="CZ31" s="467"/>
      <c r="DA31" s="467"/>
      <c r="DB31" s="467"/>
      <c r="DC31" s="467"/>
      <c r="DD31" s="467"/>
      <c r="DE31" s="467"/>
      <c r="DF31" s="467"/>
      <c r="DG31" s="467"/>
      <c r="DH31" s="467"/>
      <c r="DI31" s="467"/>
      <c r="DJ31" s="467"/>
      <c r="DK31" s="467"/>
      <c r="DL31" s="467"/>
      <c r="DM31" s="467"/>
      <c r="DN31" s="467"/>
      <c r="DO31" s="467"/>
      <c r="DP31" s="467"/>
      <c r="DQ31" s="467"/>
      <c r="DR31" s="467"/>
      <c r="DS31" s="467"/>
      <c r="DT31" s="467"/>
      <c r="DU31" s="467"/>
      <c r="DV31" s="467"/>
      <c r="DW31" s="467"/>
      <c r="DX31" s="467"/>
      <c r="DY31" s="467"/>
      <c r="DZ31" s="467"/>
      <c r="EA31" s="467"/>
      <c r="EB31" s="467"/>
      <c r="EC31" s="467"/>
      <c r="ED31" s="467"/>
      <c r="EE31" s="467"/>
      <c r="EF31" s="467"/>
      <c r="EG31" s="467"/>
      <c r="EH31" s="467"/>
      <c r="EI31" s="467"/>
      <c r="EJ31" s="467"/>
      <c r="EK31" s="467"/>
      <c r="EL31" s="467"/>
      <c r="EM31" s="467"/>
      <c r="EN31" s="467"/>
      <c r="EO31" s="467"/>
      <c r="EP31" s="467"/>
      <c r="EQ31" s="467"/>
      <c r="ER31" s="467"/>
      <c r="ES31" s="467"/>
      <c r="ET31" s="467"/>
      <c r="EU31" s="467"/>
      <c r="EV31" s="467"/>
      <c r="EW31" s="467"/>
      <c r="EX31" s="467"/>
      <c r="EY31" s="467"/>
      <c r="EZ31" s="467"/>
      <c r="FA31" s="467"/>
      <c r="FB31" s="467"/>
      <c r="FC31" s="467"/>
      <c r="FD31" s="467"/>
      <c r="FE31" s="467"/>
      <c r="FF31" s="467"/>
      <c r="FG31" s="467"/>
      <c r="FH31" s="467"/>
      <c r="FI31" s="467"/>
      <c r="FJ31" s="467"/>
      <c r="FK31" s="467"/>
      <c r="FL31" s="467"/>
      <c r="FM31" s="467"/>
      <c r="FN31" s="467"/>
      <c r="FO31" s="467"/>
      <c r="FP31" s="467"/>
      <c r="FQ31" s="467"/>
      <c r="FR31" s="467"/>
      <c r="FS31" s="467"/>
      <c r="FT31" s="467"/>
      <c r="FU31" s="467"/>
      <c r="FV31" s="467"/>
      <c r="FW31" s="467"/>
      <c r="FX31" s="467"/>
      <c r="FY31" s="467"/>
      <c r="FZ31" s="467"/>
      <c r="GA31" s="467"/>
      <c r="GB31" s="467"/>
      <c r="GC31" s="467"/>
      <c r="GD31" s="467"/>
      <c r="GE31" s="467"/>
      <c r="GF31" s="467"/>
      <c r="GG31" s="467"/>
      <c r="GH31" s="467"/>
      <c r="GI31" s="467"/>
      <c r="GJ31" s="467"/>
      <c r="GK31" s="467"/>
      <c r="GL31" s="467"/>
      <c r="GM31" s="467"/>
      <c r="GN31" s="467"/>
      <c r="GO31" s="467"/>
      <c r="GP31" s="467"/>
      <c r="GQ31" s="467"/>
      <c r="GR31" s="467"/>
      <c r="GS31" s="467"/>
      <c r="GT31" s="467"/>
      <c r="GU31" s="467"/>
      <c r="GV31" s="467"/>
      <c r="GW31" s="467"/>
      <c r="GX31" s="467"/>
      <c r="GY31" s="467"/>
      <c r="GZ31" s="467"/>
      <c r="HA31" s="467"/>
      <c r="HB31" s="467"/>
      <c r="HC31" s="467"/>
      <c r="HD31" s="467"/>
      <c r="HE31" s="467"/>
      <c r="HF31" s="467"/>
      <c r="HG31" s="467"/>
      <c r="HH31" s="467"/>
      <c r="HI31" s="467"/>
      <c r="HJ31" s="467"/>
      <c r="HK31" s="467"/>
      <c r="HL31" s="467"/>
      <c r="HM31" s="467"/>
      <c r="HN31" s="467"/>
      <c r="HO31" s="467"/>
      <c r="HP31" s="467"/>
      <c r="HQ31" s="467"/>
      <c r="HR31" s="467"/>
      <c r="HS31" s="467"/>
      <c r="HT31" s="467"/>
      <c r="HU31" s="467"/>
      <c r="HV31" s="467"/>
      <c r="HW31" s="467"/>
      <c r="HX31" s="467"/>
      <c r="HY31" s="467"/>
      <c r="HZ31" s="467"/>
      <c r="IA31" s="467"/>
      <c r="IB31" s="467"/>
      <c r="IC31" s="467"/>
      <c r="ID31" s="467"/>
      <c r="IE31" s="467"/>
      <c r="IF31" s="467"/>
      <c r="IG31" s="467"/>
      <c r="IH31" s="467"/>
      <c r="II31" s="467"/>
      <c r="IJ31" s="467"/>
      <c r="IK31" s="467"/>
      <c r="IL31" s="467"/>
      <c r="IM31" s="467"/>
      <c r="IN31" s="467"/>
      <c r="IO31" s="467"/>
      <c r="IP31" s="467"/>
      <c r="IQ31" s="467"/>
      <c r="IR31" s="467"/>
      <c r="IS31" s="467"/>
      <c r="IT31" s="467"/>
      <c r="IU31" s="467"/>
      <c r="IV31" s="467"/>
      <c r="IW31" s="467"/>
      <c r="IX31" s="467"/>
    </row>
    <row r="32" spans="1:258" s="507" customFormat="1" ht="34.5" customHeight="1">
      <c r="A32" s="426" t="s">
        <v>1865</v>
      </c>
      <c r="B32" s="426">
        <v>6</v>
      </c>
      <c r="C32" s="791"/>
      <c r="D32" s="504" t="s">
        <v>1865</v>
      </c>
      <c r="E32" s="446" t="s">
        <v>1866</v>
      </c>
      <c r="F32" s="504" t="s">
        <v>1867</v>
      </c>
      <c r="G32" s="504" t="s">
        <v>1868</v>
      </c>
      <c r="H32" s="504" t="s">
        <v>1869</v>
      </c>
      <c r="I32" s="504" t="s">
        <v>1869</v>
      </c>
      <c r="J32" s="504" t="s">
        <v>1870</v>
      </c>
      <c r="K32" s="504">
        <v>100</v>
      </c>
      <c r="L32" s="446"/>
      <c r="M32" s="504">
        <v>6.4</v>
      </c>
      <c r="N32" s="504">
        <v>6.4</v>
      </c>
      <c r="O32" s="504">
        <v>12</v>
      </c>
      <c r="P32" s="504">
        <f>S32*0.5</f>
        <v>9.5</v>
      </c>
      <c r="Q32" s="505">
        <f t="shared" ref="Q32:R47" si="2">1-(M32/O32)</f>
        <v>0.46666666666666667</v>
      </c>
      <c r="R32" s="505">
        <f t="shared" si="2"/>
        <v>0.32631578947368423</v>
      </c>
      <c r="S32" s="504">
        <v>19</v>
      </c>
      <c r="T32" s="504"/>
      <c r="U32" s="506"/>
      <c r="V32" s="506"/>
      <c r="W32" s="486">
        <f t="shared" si="1"/>
        <v>-3.0999999999999996</v>
      </c>
      <c r="Y32" s="506"/>
      <c r="Z32" s="506"/>
      <c r="AA32" s="506"/>
      <c r="AB32" s="506"/>
      <c r="AC32" s="506"/>
      <c r="AD32" s="506"/>
      <c r="AE32" s="506"/>
      <c r="AF32" s="101"/>
      <c r="AG32" s="101"/>
      <c r="AH32" s="101"/>
      <c r="AI32" s="101"/>
      <c r="AJ32" s="101"/>
      <c r="AK32" s="101"/>
      <c r="AL32" s="101"/>
      <c r="AM32" s="101"/>
      <c r="AN32" s="101"/>
      <c r="AO32" s="101"/>
      <c r="AP32" s="101"/>
      <c r="AQ32" s="101"/>
      <c r="AR32" s="101"/>
      <c r="AS32" s="101"/>
      <c r="AT32" s="101"/>
      <c r="AU32" s="101"/>
      <c r="AV32" s="101"/>
      <c r="AW32" s="101"/>
      <c r="AX32" s="101"/>
      <c r="AY32" s="101"/>
      <c r="AZ32" s="101"/>
      <c r="BA32" s="101"/>
      <c r="BB32" s="101"/>
      <c r="BC32" s="101"/>
      <c r="BD32" s="101"/>
      <c r="BE32" s="101"/>
      <c r="BF32" s="101"/>
      <c r="BG32" s="101"/>
      <c r="BH32" s="101"/>
      <c r="BI32" s="101"/>
      <c r="BJ32" s="101"/>
      <c r="BK32" s="101"/>
      <c r="BL32" s="101"/>
      <c r="BM32" s="101"/>
      <c r="BN32" s="101"/>
      <c r="BO32" s="101"/>
      <c r="BP32" s="101"/>
      <c r="BQ32" s="101"/>
      <c r="BR32" s="101"/>
      <c r="BS32" s="101"/>
      <c r="BT32" s="101"/>
      <c r="BU32" s="101"/>
      <c r="BV32" s="101"/>
      <c r="BW32" s="101"/>
      <c r="BX32" s="101"/>
      <c r="BY32" s="101"/>
      <c r="BZ32" s="101"/>
      <c r="CA32" s="101"/>
      <c r="CB32" s="101"/>
      <c r="CC32" s="101"/>
      <c r="CD32" s="101"/>
      <c r="CE32" s="101"/>
      <c r="CF32" s="101"/>
      <c r="CG32" s="101"/>
      <c r="CH32" s="101"/>
      <c r="CI32" s="101"/>
      <c r="CJ32" s="101"/>
      <c r="CK32" s="101"/>
      <c r="CL32" s="101"/>
      <c r="CM32" s="101"/>
      <c r="CN32" s="101"/>
      <c r="CO32" s="101"/>
      <c r="CP32" s="101"/>
      <c r="CQ32" s="101"/>
      <c r="CR32" s="101"/>
      <c r="CS32" s="101"/>
      <c r="CT32" s="101"/>
      <c r="CU32" s="101"/>
      <c r="CV32" s="101"/>
      <c r="CW32" s="101"/>
      <c r="CX32" s="101"/>
      <c r="CY32" s="101"/>
      <c r="CZ32" s="101"/>
      <c r="DA32" s="101"/>
      <c r="DB32" s="101"/>
      <c r="DC32" s="101"/>
      <c r="DD32" s="101"/>
      <c r="DE32" s="101"/>
      <c r="DF32" s="101"/>
      <c r="DG32" s="101"/>
      <c r="DH32" s="101"/>
      <c r="DI32" s="101"/>
      <c r="DJ32" s="101"/>
      <c r="DK32" s="101"/>
      <c r="DL32" s="101"/>
      <c r="DM32" s="101"/>
      <c r="DN32" s="101"/>
      <c r="DO32" s="101"/>
      <c r="DP32" s="101"/>
      <c r="DQ32" s="101"/>
      <c r="DR32" s="101"/>
      <c r="DS32" s="101"/>
      <c r="DT32" s="101"/>
      <c r="DU32" s="101"/>
      <c r="DV32" s="101"/>
      <c r="DW32" s="101"/>
      <c r="DX32" s="101"/>
      <c r="DY32" s="101"/>
      <c r="DZ32" s="101"/>
      <c r="EA32" s="101"/>
      <c r="EB32" s="101"/>
      <c r="EC32" s="101"/>
      <c r="ED32" s="101"/>
      <c r="EE32" s="101"/>
      <c r="EF32" s="101"/>
      <c r="EG32" s="101"/>
      <c r="EH32" s="101"/>
      <c r="EI32" s="101"/>
      <c r="EJ32" s="101"/>
      <c r="EK32" s="101"/>
      <c r="EL32" s="101"/>
      <c r="EM32" s="101"/>
      <c r="EN32" s="101"/>
      <c r="EO32" s="101"/>
      <c r="EP32" s="101"/>
      <c r="EQ32" s="101"/>
      <c r="ER32" s="101"/>
      <c r="ES32" s="101"/>
      <c r="ET32" s="101"/>
      <c r="EU32" s="101"/>
      <c r="EV32" s="101"/>
      <c r="EW32" s="101"/>
      <c r="EX32" s="101"/>
      <c r="EY32" s="101"/>
      <c r="EZ32" s="101"/>
      <c r="FA32" s="101"/>
      <c r="FB32" s="101"/>
      <c r="FC32" s="101"/>
      <c r="FD32" s="101"/>
      <c r="FE32" s="101"/>
      <c r="FF32" s="101"/>
      <c r="FG32" s="101"/>
      <c r="FH32" s="101"/>
      <c r="FI32" s="101"/>
      <c r="FJ32" s="101"/>
      <c r="FK32" s="101"/>
      <c r="FL32" s="101"/>
      <c r="FM32" s="101"/>
      <c r="FN32" s="101"/>
      <c r="FO32" s="101"/>
      <c r="FP32" s="101"/>
      <c r="FQ32" s="101"/>
      <c r="FR32" s="101"/>
      <c r="FS32" s="101"/>
      <c r="FT32" s="101"/>
      <c r="FU32" s="101"/>
      <c r="FV32" s="101"/>
      <c r="FW32" s="101"/>
      <c r="FX32" s="101"/>
      <c r="FY32" s="101"/>
      <c r="FZ32" s="101"/>
      <c r="GA32" s="101"/>
      <c r="GB32" s="101"/>
      <c r="GC32" s="101"/>
      <c r="GD32" s="101"/>
      <c r="GE32" s="101"/>
      <c r="GF32" s="101"/>
      <c r="GG32" s="101"/>
      <c r="GH32" s="101"/>
      <c r="GI32" s="101"/>
      <c r="GJ32" s="101"/>
      <c r="GK32" s="101"/>
      <c r="GL32" s="101"/>
      <c r="GM32" s="101"/>
      <c r="GN32" s="101"/>
      <c r="GO32" s="101"/>
      <c r="GP32" s="101"/>
      <c r="GQ32" s="101"/>
      <c r="GR32" s="101"/>
      <c r="GS32" s="101"/>
      <c r="GT32" s="101"/>
      <c r="GU32" s="101"/>
      <c r="GV32" s="101"/>
      <c r="GW32" s="101"/>
      <c r="GX32" s="101"/>
      <c r="GY32" s="101"/>
      <c r="GZ32" s="101"/>
      <c r="HA32" s="101"/>
      <c r="HB32" s="101"/>
      <c r="HC32" s="101"/>
      <c r="HD32" s="101"/>
      <c r="HE32" s="101"/>
      <c r="HF32" s="101"/>
      <c r="HG32" s="101"/>
      <c r="HH32" s="101"/>
      <c r="HI32" s="101"/>
      <c r="HJ32" s="101"/>
      <c r="HK32" s="101"/>
      <c r="HL32" s="101"/>
      <c r="HM32" s="101"/>
      <c r="HN32" s="101"/>
      <c r="HO32" s="101"/>
      <c r="HP32" s="101"/>
      <c r="HQ32" s="101"/>
      <c r="HR32" s="101"/>
      <c r="HS32" s="101"/>
      <c r="HT32" s="101"/>
      <c r="HU32" s="101"/>
      <c r="HV32" s="101"/>
      <c r="HW32" s="101"/>
      <c r="HX32" s="101"/>
      <c r="HY32" s="101"/>
      <c r="HZ32" s="101"/>
      <c r="IA32" s="101"/>
      <c r="IB32" s="101"/>
      <c r="IC32" s="101"/>
      <c r="ID32" s="101"/>
      <c r="IE32" s="101"/>
      <c r="IF32" s="101"/>
      <c r="IG32" s="101"/>
      <c r="IH32" s="101"/>
      <c r="II32" s="101"/>
      <c r="IJ32" s="101"/>
      <c r="IK32" s="101"/>
      <c r="IL32" s="101"/>
      <c r="IM32" s="101"/>
      <c r="IN32" s="101"/>
      <c r="IO32" s="101"/>
      <c r="IP32" s="101"/>
      <c r="IQ32" s="101"/>
      <c r="IR32" s="101"/>
      <c r="IS32" s="101"/>
      <c r="IT32" s="101"/>
      <c r="IU32" s="101"/>
      <c r="IV32" s="101"/>
      <c r="IW32" s="101"/>
      <c r="IX32" s="101"/>
    </row>
    <row r="33" spans="1:258" s="507" customFormat="1" ht="18.75" customHeight="1">
      <c r="A33" s="426" t="s">
        <v>1865</v>
      </c>
      <c r="B33" s="426">
        <v>7</v>
      </c>
      <c r="C33" s="791"/>
      <c r="D33" s="504" t="s">
        <v>1865</v>
      </c>
      <c r="E33" s="446" t="s">
        <v>1871</v>
      </c>
      <c r="F33" s="504" t="s">
        <v>1872</v>
      </c>
      <c r="G33" s="504" t="s">
        <v>1868</v>
      </c>
      <c r="H33" s="504" t="s">
        <v>1873</v>
      </c>
      <c r="I33" s="504" t="s">
        <v>1873</v>
      </c>
      <c r="J33" s="504" t="s">
        <v>1874</v>
      </c>
      <c r="K33" s="504">
        <v>20</v>
      </c>
      <c r="L33" s="446"/>
      <c r="M33" s="504">
        <v>5.52</v>
      </c>
      <c r="N33" s="504">
        <v>5.52</v>
      </c>
      <c r="O33" s="504">
        <v>9.5</v>
      </c>
      <c r="P33" s="504">
        <f>S33*0.5</f>
        <v>5.5</v>
      </c>
      <c r="Q33" s="505">
        <f t="shared" si="2"/>
        <v>0.41894736842105262</v>
      </c>
      <c r="R33" s="505">
        <f t="shared" si="2"/>
        <v>-3.6363636363636598E-3</v>
      </c>
      <c r="S33" s="504">
        <v>11</v>
      </c>
      <c r="T33" s="504"/>
      <c r="U33" s="506"/>
      <c r="V33" s="506"/>
      <c r="W33" s="486">
        <f t="shared" si="1"/>
        <v>1.9999999999999574E-2</v>
      </c>
      <c r="Y33" s="506"/>
      <c r="Z33" s="506"/>
      <c r="AA33" s="506"/>
      <c r="AB33" s="506"/>
      <c r="AC33" s="506"/>
      <c r="AD33" s="506"/>
      <c r="AE33" s="506"/>
      <c r="AF33" s="101"/>
      <c r="AG33" s="101"/>
      <c r="AH33" s="101"/>
      <c r="AI33" s="101"/>
      <c r="AJ33" s="101"/>
      <c r="AK33" s="101"/>
      <c r="AL33" s="101"/>
      <c r="AM33" s="101"/>
      <c r="AN33" s="101"/>
      <c r="AO33" s="101"/>
      <c r="AP33" s="101"/>
      <c r="AQ33" s="101"/>
      <c r="AR33" s="101"/>
      <c r="AS33" s="101"/>
      <c r="AT33" s="101"/>
      <c r="AU33" s="101"/>
      <c r="AV33" s="101"/>
      <c r="AW33" s="101"/>
      <c r="AX33" s="101"/>
      <c r="AY33" s="101"/>
      <c r="AZ33" s="101"/>
      <c r="BA33" s="101"/>
      <c r="BB33" s="101"/>
      <c r="BC33" s="101"/>
      <c r="BD33" s="101"/>
      <c r="BE33" s="101"/>
      <c r="BF33" s="101"/>
      <c r="BG33" s="101"/>
      <c r="BH33" s="101"/>
      <c r="BI33" s="101"/>
      <c r="BJ33" s="101"/>
      <c r="BK33" s="101"/>
      <c r="BL33" s="101"/>
      <c r="BM33" s="101"/>
      <c r="BN33" s="101"/>
      <c r="BO33" s="101"/>
      <c r="BP33" s="101"/>
      <c r="BQ33" s="101"/>
      <c r="BR33" s="101"/>
      <c r="BS33" s="101"/>
      <c r="BT33" s="101"/>
      <c r="BU33" s="101"/>
      <c r="BV33" s="101"/>
      <c r="BW33" s="101"/>
      <c r="BX33" s="101"/>
      <c r="BY33" s="101"/>
      <c r="BZ33" s="101"/>
      <c r="CA33" s="101"/>
      <c r="CB33" s="101"/>
      <c r="CC33" s="101"/>
      <c r="CD33" s="101"/>
      <c r="CE33" s="101"/>
      <c r="CF33" s="101"/>
      <c r="CG33" s="101"/>
      <c r="CH33" s="101"/>
      <c r="CI33" s="101"/>
      <c r="CJ33" s="101"/>
      <c r="CK33" s="101"/>
      <c r="CL33" s="101"/>
      <c r="CM33" s="101"/>
      <c r="CN33" s="101"/>
      <c r="CO33" s="101"/>
      <c r="CP33" s="101"/>
      <c r="CQ33" s="101"/>
      <c r="CR33" s="101"/>
      <c r="CS33" s="101"/>
      <c r="CT33" s="101"/>
      <c r="CU33" s="101"/>
      <c r="CV33" s="101"/>
      <c r="CW33" s="101"/>
      <c r="CX33" s="101"/>
      <c r="CY33" s="101"/>
      <c r="CZ33" s="101"/>
      <c r="DA33" s="101"/>
      <c r="DB33" s="101"/>
      <c r="DC33" s="101"/>
      <c r="DD33" s="101"/>
      <c r="DE33" s="101"/>
      <c r="DF33" s="101"/>
      <c r="DG33" s="101"/>
      <c r="DH33" s="101"/>
      <c r="DI33" s="101"/>
      <c r="DJ33" s="101"/>
      <c r="DK33" s="101"/>
      <c r="DL33" s="101"/>
      <c r="DM33" s="101"/>
      <c r="DN33" s="101"/>
      <c r="DO33" s="101"/>
      <c r="DP33" s="101"/>
      <c r="DQ33" s="101"/>
      <c r="DR33" s="101"/>
      <c r="DS33" s="101"/>
      <c r="DT33" s="101"/>
      <c r="DU33" s="101"/>
      <c r="DV33" s="101"/>
      <c r="DW33" s="101"/>
      <c r="DX33" s="101"/>
      <c r="DY33" s="101"/>
      <c r="DZ33" s="101"/>
      <c r="EA33" s="101"/>
      <c r="EB33" s="101"/>
      <c r="EC33" s="101"/>
      <c r="ED33" s="101"/>
      <c r="EE33" s="101"/>
      <c r="EF33" s="101"/>
      <c r="EG33" s="101"/>
      <c r="EH33" s="101"/>
      <c r="EI33" s="101"/>
      <c r="EJ33" s="101"/>
      <c r="EK33" s="101"/>
      <c r="EL33" s="101"/>
      <c r="EM33" s="101"/>
      <c r="EN33" s="101"/>
      <c r="EO33" s="101"/>
      <c r="EP33" s="101"/>
      <c r="EQ33" s="101"/>
      <c r="ER33" s="101"/>
      <c r="ES33" s="101"/>
      <c r="ET33" s="101"/>
      <c r="EU33" s="101"/>
      <c r="EV33" s="101"/>
      <c r="EW33" s="101"/>
      <c r="EX33" s="101"/>
      <c r="EY33" s="101"/>
      <c r="EZ33" s="101"/>
      <c r="FA33" s="101"/>
      <c r="FB33" s="101"/>
      <c r="FC33" s="101"/>
      <c r="FD33" s="101"/>
      <c r="FE33" s="101"/>
      <c r="FF33" s="101"/>
      <c r="FG33" s="101"/>
      <c r="FH33" s="101"/>
      <c r="FI33" s="101"/>
      <c r="FJ33" s="101"/>
      <c r="FK33" s="101"/>
      <c r="FL33" s="101"/>
      <c r="FM33" s="101"/>
      <c r="FN33" s="101"/>
      <c r="FO33" s="101"/>
      <c r="FP33" s="101"/>
      <c r="FQ33" s="101"/>
      <c r="FR33" s="101"/>
      <c r="FS33" s="101"/>
      <c r="FT33" s="101"/>
      <c r="FU33" s="101"/>
      <c r="FV33" s="101"/>
      <c r="FW33" s="101"/>
      <c r="FX33" s="101"/>
      <c r="FY33" s="101"/>
      <c r="FZ33" s="101"/>
      <c r="GA33" s="101"/>
      <c r="GB33" s="101"/>
      <c r="GC33" s="101"/>
      <c r="GD33" s="101"/>
      <c r="GE33" s="101"/>
      <c r="GF33" s="101"/>
      <c r="GG33" s="101"/>
      <c r="GH33" s="101"/>
      <c r="GI33" s="101"/>
      <c r="GJ33" s="101"/>
      <c r="GK33" s="101"/>
      <c r="GL33" s="101"/>
      <c r="GM33" s="101"/>
      <c r="GN33" s="101"/>
      <c r="GO33" s="101"/>
      <c r="GP33" s="101"/>
      <c r="GQ33" s="101"/>
      <c r="GR33" s="101"/>
      <c r="GS33" s="101"/>
      <c r="GT33" s="101"/>
      <c r="GU33" s="101"/>
      <c r="GV33" s="101"/>
      <c r="GW33" s="101"/>
      <c r="GX33" s="101"/>
      <c r="GY33" s="101"/>
      <c r="GZ33" s="101"/>
      <c r="HA33" s="101"/>
      <c r="HB33" s="101"/>
      <c r="HC33" s="101"/>
      <c r="HD33" s="101"/>
      <c r="HE33" s="101"/>
      <c r="HF33" s="101"/>
      <c r="HG33" s="101"/>
      <c r="HH33" s="101"/>
      <c r="HI33" s="101"/>
      <c r="HJ33" s="101"/>
      <c r="HK33" s="101"/>
      <c r="HL33" s="101"/>
      <c r="HM33" s="101"/>
      <c r="HN33" s="101"/>
      <c r="HO33" s="101"/>
      <c r="HP33" s="101"/>
      <c r="HQ33" s="101"/>
      <c r="HR33" s="101"/>
      <c r="HS33" s="101"/>
      <c r="HT33" s="101"/>
      <c r="HU33" s="101"/>
      <c r="HV33" s="101"/>
      <c r="HW33" s="101"/>
      <c r="HX33" s="101"/>
      <c r="HY33" s="101"/>
      <c r="HZ33" s="101"/>
      <c r="IA33" s="101"/>
      <c r="IB33" s="101"/>
      <c r="IC33" s="101"/>
      <c r="ID33" s="101"/>
      <c r="IE33" s="101"/>
      <c r="IF33" s="101"/>
      <c r="IG33" s="101"/>
      <c r="IH33" s="101"/>
      <c r="II33" s="101"/>
      <c r="IJ33" s="101"/>
      <c r="IK33" s="101"/>
      <c r="IL33" s="101"/>
      <c r="IM33" s="101"/>
      <c r="IN33" s="101"/>
      <c r="IO33" s="101"/>
      <c r="IP33" s="101"/>
      <c r="IQ33" s="101"/>
      <c r="IR33" s="101"/>
      <c r="IS33" s="101"/>
      <c r="IT33" s="101"/>
      <c r="IU33" s="101"/>
      <c r="IV33" s="101"/>
      <c r="IW33" s="101"/>
      <c r="IX33" s="101"/>
    </row>
    <row r="34" spans="1:258" s="507" customFormat="1" ht="18.75" customHeight="1">
      <c r="A34" s="426" t="s">
        <v>1865</v>
      </c>
      <c r="B34" s="426">
        <v>8</v>
      </c>
      <c r="C34" s="791"/>
      <c r="D34" s="504" t="s">
        <v>1865</v>
      </c>
      <c r="E34" s="446" t="s">
        <v>1875</v>
      </c>
      <c r="F34" s="504" t="s">
        <v>1876</v>
      </c>
      <c r="G34" s="504" t="s">
        <v>1877</v>
      </c>
      <c r="H34" s="504" t="s">
        <v>1878</v>
      </c>
      <c r="I34" s="504" t="s">
        <v>1878</v>
      </c>
      <c r="J34" s="504" t="s">
        <v>1879</v>
      </c>
      <c r="K34" s="504">
        <v>180</v>
      </c>
      <c r="L34" s="446"/>
      <c r="M34" s="504">
        <v>12</v>
      </c>
      <c r="N34" s="504">
        <v>12</v>
      </c>
      <c r="O34" s="504">
        <v>19.899999999999999</v>
      </c>
      <c r="P34" s="504">
        <v>9.9</v>
      </c>
      <c r="Q34" s="505">
        <f t="shared" si="2"/>
        <v>0.39698492462311552</v>
      </c>
      <c r="R34" s="505">
        <f t="shared" si="2"/>
        <v>-0.21212121212121215</v>
      </c>
      <c r="S34" s="504">
        <v>29</v>
      </c>
      <c r="T34" s="504"/>
      <c r="U34" s="506"/>
      <c r="V34" s="506"/>
      <c r="W34" s="486">
        <f t="shared" si="1"/>
        <v>2.0999999999999996</v>
      </c>
      <c r="Y34" s="506"/>
      <c r="Z34" s="506"/>
      <c r="AA34" s="506"/>
      <c r="AB34" s="506"/>
      <c r="AC34" s="506"/>
      <c r="AD34" s="506"/>
      <c r="AE34" s="506"/>
      <c r="AF34" s="101"/>
      <c r="AG34" s="101"/>
      <c r="AH34" s="101"/>
      <c r="AI34" s="101"/>
      <c r="AJ34" s="101"/>
      <c r="AK34" s="101"/>
      <c r="AL34" s="101"/>
      <c r="AM34" s="101"/>
      <c r="AN34" s="101"/>
      <c r="AO34" s="101"/>
      <c r="AP34" s="101"/>
      <c r="AQ34" s="101"/>
      <c r="AR34" s="101"/>
      <c r="AS34" s="101"/>
      <c r="AT34" s="101"/>
      <c r="AU34" s="101"/>
      <c r="AV34" s="101"/>
      <c r="AW34" s="101"/>
      <c r="AX34" s="101"/>
      <c r="AY34" s="101"/>
      <c r="AZ34" s="101"/>
      <c r="BA34" s="101"/>
      <c r="BB34" s="101"/>
      <c r="BC34" s="101"/>
      <c r="BD34" s="101"/>
      <c r="BE34" s="101"/>
      <c r="BF34" s="101"/>
      <c r="BG34" s="101"/>
      <c r="BH34" s="101"/>
      <c r="BI34" s="101"/>
      <c r="BJ34" s="101"/>
      <c r="BK34" s="101"/>
      <c r="BL34" s="101"/>
      <c r="BM34" s="101"/>
      <c r="BN34" s="101"/>
      <c r="BO34" s="101"/>
      <c r="BP34" s="101"/>
      <c r="BQ34" s="101"/>
      <c r="BR34" s="101"/>
      <c r="BS34" s="101"/>
      <c r="BT34" s="101"/>
      <c r="BU34" s="101"/>
      <c r="BV34" s="101"/>
      <c r="BW34" s="101"/>
      <c r="BX34" s="101"/>
      <c r="BY34" s="101"/>
      <c r="BZ34" s="101"/>
      <c r="CA34" s="101"/>
      <c r="CB34" s="101"/>
      <c r="CC34" s="101"/>
      <c r="CD34" s="101"/>
      <c r="CE34" s="101"/>
      <c r="CF34" s="101"/>
      <c r="CG34" s="101"/>
      <c r="CH34" s="101"/>
      <c r="CI34" s="101"/>
      <c r="CJ34" s="101"/>
      <c r="CK34" s="101"/>
      <c r="CL34" s="101"/>
      <c r="CM34" s="101"/>
      <c r="CN34" s="101"/>
      <c r="CO34" s="101"/>
      <c r="CP34" s="101"/>
      <c r="CQ34" s="101"/>
      <c r="CR34" s="101"/>
      <c r="CS34" s="101"/>
      <c r="CT34" s="101"/>
      <c r="CU34" s="101"/>
      <c r="CV34" s="101"/>
      <c r="CW34" s="101"/>
      <c r="CX34" s="101"/>
      <c r="CY34" s="101"/>
      <c r="CZ34" s="101"/>
      <c r="DA34" s="101"/>
      <c r="DB34" s="101"/>
      <c r="DC34" s="101"/>
      <c r="DD34" s="101"/>
      <c r="DE34" s="101"/>
      <c r="DF34" s="101"/>
      <c r="DG34" s="101"/>
      <c r="DH34" s="101"/>
      <c r="DI34" s="101"/>
      <c r="DJ34" s="101"/>
      <c r="DK34" s="101"/>
      <c r="DL34" s="101"/>
      <c r="DM34" s="101"/>
      <c r="DN34" s="101"/>
      <c r="DO34" s="101"/>
      <c r="DP34" s="101"/>
      <c r="DQ34" s="101"/>
      <c r="DR34" s="101"/>
      <c r="DS34" s="101"/>
      <c r="DT34" s="101"/>
      <c r="DU34" s="101"/>
      <c r="DV34" s="101"/>
      <c r="DW34" s="101"/>
      <c r="DX34" s="101"/>
      <c r="DY34" s="101"/>
      <c r="DZ34" s="101"/>
      <c r="EA34" s="101"/>
      <c r="EB34" s="101"/>
      <c r="EC34" s="101"/>
      <c r="ED34" s="101"/>
      <c r="EE34" s="101"/>
      <c r="EF34" s="101"/>
      <c r="EG34" s="101"/>
      <c r="EH34" s="101"/>
      <c r="EI34" s="101"/>
      <c r="EJ34" s="101"/>
      <c r="EK34" s="101"/>
      <c r="EL34" s="101"/>
      <c r="EM34" s="101"/>
      <c r="EN34" s="101"/>
      <c r="EO34" s="101"/>
      <c r="EP34" s="101"/>
      <c r="EQ34" s="101"/>
      <c r="ER34" s="101"/>
      <c r="ES34" s="101"/>
      <c r="ET34" s="101"/>
      <c r="EU34" s="101"/>
      <c r="EV34" s="101"/>
      <c r="EW34" s="101"/>
      <c r="EX34" s="101"/>
      <c r="EY34" s="101"/>
      <c r="EZ34" s="101"/>
      <c r="FA34" s="101"/>
      <c r="FB34" s="101"/>
      <c r="FC34" s="101"/>
      <c r="FD34" s="101"/>
      <c r="FE34" s="101"/>
      <c r="FF34" s="101"/>
      <c r="FG34" s="101"/>
      <c r="FH34" s="101"/>
      <c r="FI34" s="101"/>
      <c r="FJ34" s="101"/>
      <c r="FK34" s="101"/>
      <c r="FL34" s="101"/>
      <c r="FM34" s="101"/>
      <c r="FN34" s="101"/>
      <c r="FO34" s="101"/>
      <c r="FP34" s="101"/>
      <c r="FQ34" s="101"/>
      <c r="FR34" s="101"/>
      <c r="FS34" s="101"/>
      <c r="FT34" s="101"/>
      <c r="FU34" s="101"/>
      <c r="FV34" s="101"/>
      <c r="FW34" s="101"/>
      <c r="FX34" s="101"/>
      <c r="FY34" s="101"/>
      <c r="FZ34" s="101"/>
      <c r="GA34" s="101"/>
      <c r="GB34" s="101"/>
      <c r="GC34" s="101"/>
      <c r="GD34" s="101"/>
      <c r="GE34" s="101"/>
      <c r="GF34" s="101"/>
      <c r="GG34" s="101"/>
      <c r="GH34" s="101"/>
      <c r="GI34" s="101"/>
      <c r="GJ34" s="101"/>
      <c r="GK34" s="101"/>
      <c r="GL34" s="101"/>
      <c r="GM34" s="101"/>
      <c r="GN34" s="101"/>
      <c r="GO34" s="101"/>
      <c r="GP34" s="101"/>
      <c r="GQ34" s="101"/>
      <c r="GR34" s="101"/>
      <c r="GS34" s="101"/>
      <c r="GT34" s="101"/>
      <c r="GU34" s="101"/>
      <c r="GV34" s="101"/>
      <c r="GW34" s="101"/>
      <c r="GX34" s="101"/>
      <c r="GY34" s="101"/>
      <c r="GZ34" s="101"/>
      <c r="HA34" s="101"/>
      <c r="HB34" s="101"/>
      <c r="HC34" s="101"/>
      <c r="HD34" s="101"/>
      <c r="HE34" s="101"/>
      <c r="HF34" s="101"/>
      <c r="HG34" s="101"/>
      <c r="HH34" s="101"/>
      <c r="HI34" s="101"/>
      <c r="HJ34" s="101"/>
      <c r="HK34" s="101"/>
      <c r="HL34" s="101"/>
      <c r="HM34" s="101"/>
      <c r="HN34" s="101"/>
      <c r="HO34" s="101"/>
      <c r="HP34" s="101"/>
      <c r="HQ34" s="101"/>
      <c r="HR34" s="101"/>
      <c r="HS34" s="101"/>
      <c r="HT34" s="101"/>
      <c r="HU34" s="101"/>
      <c r="HV34" s="101"/>
      <c r="HW34" s="101"/>
      <c r="HX34" s="101"/>
      <c r="HY34" s="101"/>
      <c r="HZ34" s="101"/>
      <c r="IA34" s="101"/>
      <c r="IB34" s="101"/>
      <c r="IC34" s="101"/>
      <c r="ID34" s="101"/>
      <c r="IE34" s="101"/>
      <c r="IF34" s="101"/>
      <c r="IG34" s="101"/>
      <c r="IH34" s="101"/>
      <c r="II34" s="101"/>
      <c r="IJ34" s="101"/>
      <c r="IK34" s="101"/>
      <c r="IL34" s="101"/>
      <c r="IM34" s="101"/>
      <c r="IN34" s="101"/>
      <c r="IO34" s="101"/>
      <c r="IP34" s="101"/>
      <c r="IQ34" s="101"/>
      <c r="IR34" s="101"/>
      <c r="IS34" s="101"/>
      <c r="IT34" s="101"/>
      <c r="IU34" s="101"/>
      <c r="IV34" s="101"/>
      <c r="IW34" s="101"/>
      <c r="IX34" s="101"/>
    </row>
    <row r="35" spans="1:258" s="511" customFormat="1" ht="18.75" customHeight="1">
      <c r="A35" s="426" t="s">
        <v>1865</v>
      </c>
      <c r="B35" s="426">
        <v>9</v>
      </c>
      <c r="C35" s="791"/>
      <c r="D35" s="504" t="s">
        <v>1865</v>
      </c>
      <c r="E35" s="446" t="s">
        <v>1880</v>
      </c>
      <c r="F35" s="508" t="s">
        <v>1881</v>
      </c>
      <c r="G35" s="446" t="s">
        <v>1868</v>
      </c>
      <c r="H35" s="509" t="s">
        <v>1882</v>
      </c>
      <c r="I35" s="509" t="s">
        <v>1882</v>
      </c>
      <c r="J35" s="509" t="s">
        <v>1883</v>
      </c>
      <c r="K35" s="504">
        <v>20</v>
      </c>
      <c r="L35" s="446"/>
      <c r="M35" s="510">
        <v>113</v>
      </c>
      <c r="N35" s="510">
        <v>113</v>
      </c>
      <c r="O35" s="510">
        <v>169</v>
      </c>
      <c r="P35" s="510">
        <v>99</v>
      </c>
      <c r="Q35" s="505">
        <f t="shared" si="2"/>
        <v>0.33136094674556216</v>
      </c>
      <c r="R35" s="505">
        <f t="shared" si="2"/>
        <v>-0.14141414141414144</v>
      </c>
      <c r="S35" s="504">
        <v>199</v>
      </c>
      <c r="T35" s="504"/>
      <c r="U35" s="504"/>
      <c r="V35" s="504"/>
      <c r="W35" s="486">
        <f t="shared" si="1"/>
        <v>14</v>
      </c>
      <c r="Y35" s="504"/>
      <c r="Z35" s="504"/>
      <c r="AA35" s="504"/>
      <c r="AB35" s="504"/>
      <c r="AC35" s="504"/>
      <c r="AD35" s="504"/>
      <c r="AE35" s="504"/>
      <c r="AF35" s="512"/>
      <c r="AG35" s="512"/>
      <c r="AH35" s="512"/>
      <c r="AI35" s="512"/>
      <c r="AJ35" s="512"/>
      <c r="AK35" s="512"/>
      <c r="AL35" s="512"/>
      <c r="AM35" s="512"/>
      <c r="AN35" s="512"/>
      <c r="AO35" s="512"/>
      <c r="AP35" s="512"/>
      <c r="AQ35" s="512"/>
      <c r="AR35" s="512"/>
      <c r="AS35" s="512"/>
      <c r="AT35" s="512"/>
      <c r="AU35" s="512"/>
      <c r="AV35" s="512"/>
      <c r="AW35" s="512"/>
      <c r="AX35" s="512"/>
      <c r="AY35" s="512"/>
      <c r="AZ35" s="512"/>
      <c r="BA35" s="512"/>
      <c r="BB35" s="512"/>
      <c r="BC35" s="512"/>
      <c r="BD35" s="512"/>
      <c r="BE35" s="512"/>
      <c r="BF35" s="512"/>
      <c r="BG35" s="512"/>
      <c r="BH35" s="512"/>
      <c r="BI35" s="512"/>
      <c r="BJ35" s="512"/>
      <c r="BK35" s="512"/>
      <c r="BL35" s="512"/>
      <c r="BM35" s="512"/>
      <c r="BN35" s="512"/>
      <c r="BO35" s="512"/>
      <c r="BP35" s="512"/>
      <c r="BQ35" s="512"/>
      <c r="BR35" s="512"/>
      <c r="BS35" s="512"/>
      <c r="BT35" s="512"/>
      <c r="BU35" s="512"/>
      <c r="BV35" s="512"/>
      <c r="BW35" s="512"/>
      <c r="BX35" s="512"/>
      <c r="BY35" s="512"/>
      <c r="BZ35" s="512"/>
      <c r="CA35" s="512"/>
      <c r="CB35" s="512"/>
      <c r="CC35" s="512"/>
      <c r="CD35" s="512"/>
      <c r="CE35" s="512"/>
      <c r="CF35" s="512"/>
      <c r="CG35" s="512"/>
      <c r="CH35" s="512"/>
      <c r="CI35" s="512"/>
      <c r="CJ35" s="512"/>
      <c r="CK35" s="512"/>
      <c r="CL35" s="512"/>
      <c r="CM35" s="512"/>
      <c r="CN35" s="512"/>
      <c r="CO35" s="512"/>
      <c r="CP35" s="512"/>
      <c r="CQ35" s="512"/>
      <c r="CR35" s="512"/>
      <c r="CS35" s="512"/>
      <c r="CT35" s="512"/>
      <c r="CU35" s="512"/>
      <c r="CV35" s="512"/>
      <c r="CW35" s="512"/>
      <c r="CX35" s="512"/>
      <c r="CY35" s="512"/>
      <c r="CZ35" s="512"/>
      <c r="DA35" s="512"/>
      <c r="DB35" s="512"/>
      <c r="DC35" s="512"/>
      <c r="DD35" s="512"/>
      <c r="DE35" s="512"/>
      <c r="DF35" s="512"/>
      <c r="DG35" s="512"/>
      <c r="DH35" s="512"/>
      <c r="DI35" s="512"/>
      <c r="DJ35" s="512"/>
      <c r="DK35" s="512"/>
      <c r="DL35" s="512"/>
      <c r="DM35" s="512"/>
      <c r="DN35" s="512"/>
      <c r="DO35" s="512"/>
      <c r="DP35" s="512"/>
      <c r="DQ35" s="512"/>
      <c r="DR35" s="512"/>
      <c r="DS35" s="512"/>
      <c r="DT35" s="512"/>
      <c r="DU35" s="512"/>
      <c r="DV35" s="512"/>
      <c r="DW35" s="512"/>
      <c r="DX35" s="512"/>
      <c r="DY35" s="512"/>
      <c r="DZ35" s="512"/>
      <c r="EA35" s="512"/>
      <c r="EB35" s="512"/>
      <c r="EC35" s="512"/>
      <c r="ED35" s="512"/>
      <c r="EE35" s="512"/>
      <c r="EF35" s="512"/>
      <c r="EG35" s="512"/>
      <c r="EH35" s="512"/>
      <c r="EI35" s="512"/>
      <c r="EJ35" s="512"/>
      <c r="EK35" s="512"/>
      <c r="EL35" s="512"/>
      <c r="EM35" s="512"/>
      <c r="EN35" s="512"/>
      <c r="EO35" s="512"/>
      <c r="EP35" s="512"/>
      <c r="EQ35" s="512"/>
      <c r="ER35" s="512"/>
      <c r="ES35" s="512"/>
      <c r="ET35" s="512"/>
      <c r="EU35" s="512"/>
      <c r="EV35" s="512"/>
      <c r="EW35" s="512"/>
      <c r="EX35" s="512"/>
      <c r="EY35" s="512"/>
      <c r="EZ35" s="512"/>
      <c r="FA35" s="512"/>
      <c r="FB35" s="512"/>
      <c r="FC35" s="512"/>
      <c r="FD35" s="512"/>
      <c r="FE35" s="512"/>
      <c r="FF35" s="512"/>
      <c r="FG35" s="512"/>
      <c r="FH35" s="512"/>
      <c r="FI35" s="512"/>
      <c r="FJ35" s="512"/>
      <c r="FK35" s="512"/>
      <c r="FL35" s="512"/>
      <c r="FM35" s="512"/>
      <c r="FN35" s="512"/>
      <c r="FO35" s="512"/>
      <c r="FP35" s="512"/>
      <c r="FQ35" s="512"/>
      <c r="FR35" s="512"/>
      <c r="FS35" s="512"/>
      <c r="FT35" s="512"/>
      <c r="FU35" s="512"/>
      <c r="FV35" s="512"/>
      <c r="FW35" s="512"/>
      <c r="FX35" s="512"/>
      <c r="FY35" s="512"/>
      <c r="FZ35" s="512"/>
      <c r="GA35" s="512"/>
      <c r="GB35" s="512"/>
      <c r="GC35" s="512"/>
      <c r="GD35" s="512"/>
      <c r="GE35" s="512"/>
      <c r="GF35" s="512"/>
      <c r="GG35" s="512"/>
      <c r="GH35" s="512"/>
      <c r="GI35" s="512"/>
      <c r="GJ35" s="512"/>
      <c r="GK35" s="512"/>
      <c r="GL35" s="512"/>
      <c r="GM35" s="512"/>
      <c r="GN35" s="512"/>
      <c r="GO35" s="512"/>
      <c r="GP35" s="512"/>
      <c r="GQ35" s="512"/>
      <c r="GR35" s="512"/>
      <c r="GS35" s="512"/>
      <c r="GT35" s="512"/>
      <c r="GU35" s="512"/>
      <c r="GV35" s="512"/>
      <c r="GW35" s="512"/>
      <c r="GX35" s="512"/>
      <c r="GY35" s="512"/>
      <c r="GZ35" s="512"/>
      <c r="HA35" s="512"/>
      <c r="HB35" s="512"/>
      <c r="HC35" s="512"/>
      <c r="HD35" s="512"/>
      <c r="HE35" s="512"/>
      <c r="HF35" s="512"/>
      <c r="HG35" s="512"/>
      <c r="HH35" s="512"/>
      <c r="HI35" s="512"/>
      <c r="HJ35" s="512"/>
      <c r="HK35" s="512"/>
      <c r="HL35" s="512"/>
      <c r="HM35" s="512"/>
      <c r="HN35" s="512"/>
      <c r="HO35" s="512"/>
      <c r="HP35" s="512"/>
      <c r="HQ35" s="512"/>
      <c r="HR35" s="512"/>
      <c r="HS35" s="512"/>
      <c r="HT35" s="512"/>
      <c r="HU35" s="512"/>
      <c r="HV35" s="512"/>
      <c r="HW35" s="512"/>
      <c r="HX35" s="512"/>
      <c r="HY35" s="512"/>
      <c r="HZ35" s="512"/>
      <c r="IA35" s="512"/>
      <c r="IB35" s="512"/>
      <c r="IC35" s="512"/>
      <c r="ID35" s="512"/>
      <c r="IE35" s="512"/>
      <c r="IF35" s="512"/>
      <c r="IG35" s="512"/>
      <c r="IH35" s="512"/>
      <c r="II35" s="512"/>
      <c r="IJ35" s="512"/>
      <c r="IK35" s="512"/>
      <c r="IL35" s="512"/>
      <c r="IM35" s="512"/>
      <c r="IN35" s="512"/>
      <c r="IO35" s="512"/>
      <c r="IP35" s="512"/>
      <c r="IQ35" s="512"/>
      <c r="IR35" s="512"/>
      <c r="IS35" s="512"/>
      <c r="IT35" s="512"/>
      <c r="IU35" s="512"/>
      <c r="IV35" s="512"/>
      <c r="IW35" s="512"/>
      <c r="IX35" s="512"/>
    </row>
    <row r="36" spans="1:258" s="507" customFormat="1" ht="28.5" customHeight="1">
      <c r="A36" s="426" t="s">
        <v>1865</v>
      </c>
      <c r="B36" s="426">
        <v>10</v>
      </c>
      <c r="C36" s="791"/>
      <c r="D36" s="504" t="s">
        <v>1865</v>
      </c>
      <c r="E36" s="446" t="s">
        <v>1884</v>
      </c>
      <c r="F36" s="504" t="s">
        <v>1885</v>
      </c>
      <c r="G36" s="504" t="s">
        <v>1868</v>
      </c>
      <c r="H36" s="513" t="s">
        <v>1886</v>
      </c>
      <c r="I36" s="513" t="s">
        <v>1886</v>
      </c>
      <c r="J36" s="504" t="s">
        <v>1887</v>
      </c>
      <c r="K36" s="504">
        <v>10</v>
      </c>
      <c r="L36" s="446"/>
      <c r="M36" s="504">
        <v>45</v>
      </c>
      <c r="N36" s="504">
        <v>45</v>
      </c>
      <c r="O36" s="504">
        <v>89</v>
      </c>
      <c r="P36" s="504">
        <f>S36*0.5</f>
        <v>37.5</v>
      </c>
      <c r="Q36" s="505">
        <f t="shared" si="2"/>
        <v>0.4943820224719101</v>
      </c>
      <c r="R36" s="505">
        <f t="shared" si="2"/>
        <v>-0.19999999999999996</v>
      </c>
      <c r="S36" s="504">
        <v>75</v>
      </c>
      <c r="T36" s="504"/>
      <c r="U36" s="506"/>
      <c r="V36" s="506"/>
      <c r="W36" s="486">
        <f t="shared" si="1"/>
        <v>7.5</v>
      </c>
      <c r="Y36" s="506"/>
      <c r="Z36" s="506"/>
      <c r="AA36" s="506"/>
      <c r="AB36" s="506"/>
      <c r="AC36" s="506"/>
      <c r="AD36" s="506"/>
      <c r="AE36" s="506"/>
      <c r="AF36" s="101"/>
      <c r="AG36" s="101"/>
      <c r="AH36" s="101"/>
      <c r="AI36" s="101"/>
      <c r="AJ36" s="101"/>
      <c r="AK36" s="101"/>
      <c r="AL36" s="101"/>
      <c r="AM36" s="101"/>
      <c r="AN36" s="101"/>
      <c r="AO36" s="101"/>
      <c r="AP36" s="101"/>
      <c r="AQ36" s="101"/>
      <c r="AR36" s="101"/>
      <c r="AS36" s="101"/>
      <c r="AT36" s="101"/>
      <c r="AU36" s="101"/>
      <c r="AV36" s="101"/>
      <c r="AW36" s="101"/>
      <c r="AX36" s="101"/>
      <c r="AY36" s="101"/>
      <c r="AZ36" s="101"/>
      <c r="BA36" s="101"/>
      <c r="BB36" s="101"/>
      <c r="BC36" s="101"/>
      <c r="BD36" s="101"/>
      <c r="BE36" s="101"/>
      <c r="BF36" s="101"/>
      <c r="BG36" s="101"/>
      <c r="BH36" s="101"/>
      <c r="BI36" s="101"/>
      <c r="BJ36" s="101"/>
      <c r="BK36" s="101"/>
      <c r="BL36" s="101"/>
      <c r="BM36" s="101"/>
      <c r="BN36" s="101"/>
      <c r="BO36" s="101"/>
      <c r="BP36" s="101"/>
      <c r="BQ36" s="101"/>
      <c r="BR36" s="101"/>
      <c r="BS36" s="101"/>
      <c r="BT36" s="101"/>
      <c r="BU36" s="101"/>
      <c r="BV36" s="101"/>
      <c r="BW36" s="101"/>
      <c r="BX36" s="101"/>
      <c r="BY36" s="101"/>
      <c r="BZ36" s="101"/>
      <c r="CA36" s="101"/>
      <c r="CB36" s="101"/>
      <c r="CC36" s="101"/>
      <c r="CD36" s="101"/>
      <c r="CE36" s="101"/>
      <c r="CF36" s="101"/>
      <c r="CG36" s="101"/>
      <c r="CH36" s="101"/>
      <c r="CI36" s="101"/>
      <c r="CJ36" s="101"/>
      <c r="CK36" s="101"/>
      <c r="CL36" s="101"/>
      <c r="CM36" s="101"/>
      <c r="CN36" s="101"/>
      <c r="CO36" s="101"/>
      <c r="CP36" s="101"/>
      <c r="CQ36" s="101"/>
      <c r="CR36" s="101"/>
      <c r="CS36" s="101"/>
      <c r="CT36" s="101"/>
      <c r="CU36" s="101"/>
      <c r="CV36" s="101"/>
      <c r="CW36" s="101"/>
      <c r="CX36" s="101"/>
      <c r="CY36" s="101"/>
      <c r="CZ36" s="101"/>
      <c r="DA36" s="101"/>
      <c r="DB36" s="101"/>
      <c r="DC36" s="101"/>
      <c r="DD36" s="101"/>
      <c r="DE36" s="101"/>
      <c r="DF36" s="101"/>
      <c r="DG36" s="101"/>
      <c r="DH36" s="101"/>
      <c r="DI36" s="101"/>
      <c r="DJ36" s="101"/>
      <c r="DK36" s="101"/>
      <c r="DL36" s="101"/>
      <c r="DM36" s="101"/>
      <c r="DN36" s="101"/>
      <c r="DO36" s="101"/>
      <c r="DP36" s="101"/>
      <c r="DQ36" s="101"/>
      <c r="DR36" s="101"/>
      <c r="DS36" s="101"/>
      <c r="DT36" s="101"/>
      <c r="DU36" s="101"/>
      <c r="DV36" s="101"/>
      <c r="DW36" s="101"/>
      <c r="DX36" s="101"/>
      <c r="DY36" s="101"/>
      <c r="DZ36" s="101"/>
      <c r="EA36" s="101"/>
      <c r="EB36" s="101"/>
      <c r="EC36" s="101"/>
      <c r="ED36" s="101"/>
      <c r="EE36" s="101"/>
      <c r="EF36" s="101"/>
      <c r="EG36" s="101"/>
      <c r="EH36" s="101"/>
      <c r="EI36" s="101"/>
      <c r="EJ36" s="101"/>
      <c r="EK36" s="101"/>
      <c r="EL36" s="101"/>
      <c r="EM36" s="101"/>
      <c r="EN36" s="101"/>
      <c r="EO36" s="101"/>
      <c r="EP36" s="101"/>
      <c r="EQ36" s="101"/>
      <c r="ER36" s="101"/>
      <c r="ES36" s="101"/>
      <c r="ET36" s="101"/>
      <c r="EU36" s="101"/>
      <c r="EV36" s="101"/>
      <c r="EW36" s="101"/>
      <c r="EX36" s="101"/>
      <c r="EY36" s="101"/>
      <c r="EZ36" s="101"/>
      <c r="FA36" s="101"/>
      <c r="FB36" s="101"/>
      <c r="FC36" s="101"/>
      <c r="FD36" s="101"/>
      <c r="FE36" s="101"/>
      <c r="FF36" s="101"/>
      <c r="FG36" s="101"/>
      <c r="FH36" s="101"/>
      <c r="FI36" s="101"/>
      <c r="FJ36" s="101"/>
      <c r="FK36" s="101"/>
      <c r="FL36" s="101"/>
      <c r="FM36" s="101"/>
      <c r="FN36" s="101"/>
      <c r="FO36" s="101"/>
      <c r="FP36" s="101"/>
      <c r="FQ36" s="101"/>
      <c r="FR36" s="101"/>
      <c r="FS36" s="101"/>
      <c r="FT36" s="101"/>
      <c r="FU36" s="101"/>
      <c r="FV36" s="101"/>
      <c r="FW36" s="101"/>
      <c r="FX36" s="101"/>
      <c r="FY36" s="101"/>
      <c r="FZ36" s="101"/>
      <c r="GA36" s="101"/>
      <c r="GB36" s="101"/>
      <c r="GC36" s="101"/>
      <c r="GD36" s="101"/>
      <c r="GE36" s="101"/>
      <c r="GF36" s="101"/>
      <c r="GG36" s="101"/>
      <c r="GH36" s="101"/>
      <c r="GI36" s="101"/>
      <c r="GJ36" s="101"/>
      <c r="GK36" s="101"/>
      <c r="GL36" s="101"/>
      <c r="GM36" s="101"/>
      <c r="GN36" s="101"/>
      <c r="GO36" s="101"/>
      <c r="GP36" s="101"/>
      <c r="GQ36" s="101"/>
      <c r="GR36" s="101"/>
      <c r="GS36" s="101"/>
      <c r="GT36" s="101"/>
      <c r="GU36" s="101"/>
      <c r="GV36" s="101"/>
      <c r="GW36" s="101"/>
      <c r="GX36" s="101"/>
      <c r="GY36" s="101"/>
      <c r="GZ36" s="101"/>
      <c r="HA36" s="101"/>
      <c r="HB36" s="101"/>
      <c r="HC36" s="101"/>
      <c r="HD36" s="101"/>
      <c r="HE36" s="101"/>
      <c r="HF36" s="101"/>
      <c r="HG36" s="101"/>
      <c r="HH36" s="101"/>
      <c r="HI36" s="101"/>
      <c r="HJ36" s="101"/>
      <c r="HK36" s="101"/>
      <c r="HL36" s="101"/>
      <c r="HM36" s="101"/>
      <c r="HN36" s="101"/>
      <c r="HO36" s="101"/>
      <c r="HP36" s="101"/>
      <c r="HQ36" s="101"/>
      <c r="HR36" s="101"/>
      <c r="HS36" s="101"/>
      <c r="HT36" s="101"/>
      <c r="HU36" s="101"/>
      <c r="HV36" s="101"/>
      <c r="HW36" s="101"/>
      <c r="HX36" s="101"/>
      <c r="HY36" s="101"/>
      <c r="HZ36" s="101"/>
      <c r="IA36" s="101"/>
      <c r="IB36" s="101"/>
      <c r="IC36" s="101"/>
      <c r="ID36" s="101"/>
      <c r="IE36" s="101"/>
      <c r="IF36" s="101"/>
      <c r="IG36" s="101"/>
      <c r="IH36" s="101"/>
      <c r="II36" s="101"/>
      <c r="IJ36" s="101"/>
      <c r="IK36" s="101"/>
      <c r="IL36" s="101"/>
      <c r="IM36" s="101"/>
      <c r="IN36" s="101"/>
      <c r="IO36" s="101"/>
      <c r="IP36" s="101"/>
      <c r="IQ36" s="101"/>
      <c r="IR36" s="101"/>
      <c r="IS36" s="101"/>
      <c r="IT36" s="101"/>
      <c r="IU36" s="101"/>
      <c r="IV36" s="101"/>
      <c r="IW36" s="101"/>
      <c r="IX36" s="101"/>
    </row>
    <row r="37" spans="1:258" s="507" customFormat="1" ht="18.75" customHeight="1">
      <c r="A37" s="426" t="s">
        <v>1865</v>
      </c>
      <c r="B37" s="426">
        <v>11</v>
      </c>
      <c r="C37" s="791"/>
      <c r="D37" s="793" t="s">
        <v>1865</v>
      </c>
      <c r="E37" s="794" t="s">
        <v>1888</v>
      </c>
      <c r="F37" s="504" t="s">
        <v>1889</v>
      </c>
      <c r="G37" s="777" t="s">
        <v>1868</v>
      </c>
      <c r="H37" s="513" t="s">
        <v>1890</v>
      </c>
      <c r="I37" s="513" t="s">
        <v>1890</v>
      </c>
      <c r="J37" s="514"/>
      <c r="K37" s="504">
        <v>50</v>
      </c>
      <c r="L37" s="446"/>
      <c r="M37" s="504">
        <v>18</v>
      </c>
      <c r="N37" s="504">
        <v>18</v>
      </c>
      <c r="O37" s="504">
        <v>25</v>
      </c>
      <c r="P37" s="504">
        <f>S37*0.5</f>
        <v>18</v>
      </c>
      <c r="Q37" s="505">
        <f t="shared" si="2"/>
        <v>0.28000000000000003</v>
      </c>
      <c r="R37" s="505">
        <f t="shared" si="2"/>
        <v>0</v>
      </c>
      <c r="S37" s="504">
        <v>36</v>
      </c>
      <c r="T37" s="504"/>
      <c r="U37" s="506"/>
      <c r="V37" s="506"/>
      <c r="W37" s="486">
        <f t="shared" si="1"/>
        <v>0</v>
      </c>
      <c r="Y37" s="506"/>
      <c r="Z37" s="506"/>
      <c r="AA37" s="506"/>
      <c r="AB37" s="506"/>
      <c r="AC37" s="506"/>
      <c r="AD37" s="506"/>
      <c r="AE37" s="506"/>
      <c r="AF37" s="101"/>
      <c r="AG37" s="101"/>
      <c r="AH37" s="101"/>
      <c r="AI37" s="101"/>
      <c r="AJ37" s="101"/>
      <c r="AK37" s="101"/>
      <c r="AL37" s="101"/>
      <c r="AM37" s="101"/>
      <c r="AN37" s="101"/>
      <c r="AO37" s="101"/>
      <c r="AP37" s="101"/>
      <c r="AQ37" s="101"/>
      <c r="AR37" s="101"/>
      <c r="AS37" s="101"/>
      <c r="AT37" s="101"/>
      <c r="AU37" s="101"/>
      <c r="AV37" s="101"/>
      <c r="AW37" s="101"/>
      <c r="AX37" s="101"/>
      <c r="AY37" s="101"/>
      <c r="AZ37" s="101"/>
      <c r="BA37" s="101"/>
      <c r="BB37" s="101"/>
      <c r="BC37" s="101"/>
      <c r="BD37" s="101"/>
      <c r="BE37" s="101"/>
      <c r="BF37" s="101"/>
      <c r="BG37" s="101"/>
      <c r="BH37" s="101"/>
      <c r="BI37" s="101"/>
      <c r="BJ37" s="101"/>
      <c r="BK37" s="101"/>
      <c r="BL37" s="101"/>
      <c r="BM37" s="101"/>
      <c r="BN37" s="101"/>
      <c r="BO37" s="101"/>
      <c r="BP37" s="101"/>
      <c r="BQ37" s="101"/>
      <c r="BR37" s="101"/>
      <c r="BS37" s="101"/>
      <c r="BT37" s="101"/>
      <c r="BU37" s="101"/>
      <c r="BV37" s="101"/>
      <c r="BW37" s="101"/>
      <c r="BX37" s="101"/>
      <c r="BY37" s="101"/>
      <c r="BZ37" s="101"/>
      <c r="CA37" s="101"/>
      <c r="CB37" s="101"/>
      <c r="CC37" s="101"/>
      <c r="CD37" s="101"/>
      <c r="CE37" s="101"/>
      <c r="CF37" s="101"/>
      <c r="CG37" s="101"/>
      <c r="CH37" s="101"/>
      <c r="CI37" s="101"/>
      <c r="CJ37" s="101"/>
      <c r="CK37" s="101"/>
      <c r="CL37" s="101"/>
      <c r="CM37" s="101"/>
      <c r="CN37" s="101"/>
      <c r="CO37" s="101"/>
      <c r="CP37" s="101"/>
      <c r="CQ37" s="101"/>
      <c r="CR37" s="101"/>
      <c r="CS37" s="101"/>
      <c r="CT37" s="101"/>
      <c r="CU37" s="101"/>
      <c r="CV37" s="101"/>
      <c r="CW37" s="101"/>
      <c r="CX37" s="101"/>
      <c r="CY37" s="101"/>
      <c r="CZ37" s="101"/>
      <c r="DA37" s="101"/>
      <c r="DB37" s="101"/>
      <c r="DC37" s="101"/>
      <c r="DD37" s="101"/>
      <c r="DE37" s="101"/>
      <c r="DF37" s="101"/>
      <c r="DG37" s="101"/>
      <c r="DH37" s="101"/>
      <c r="DI37" s="101"/>
      <c r="DJ37" s="101"/>
      <c r="DK37" s="101"/>
      <c r="DL37" s="101"/>
      <c r="DM37" s="101"/>
      <c r="DN37" s="101"/>
      <c r="DO37" s="101"/>
      <c r="DP37" s="101"/>
      <c r="DQ37" s="101"/>
      <c r="DR37" s="101"/>
      <c r="DS37" s="101"/>
      <c r="DT37" s="101"/>
      <c r="DU37" s="101"/>
      <c r="DV37" s="101"/>
      <c r="DW37" s="101"/>
      <c r="DX37" s="101"/>
      <c r="DY37" s="101"/>
      <c r="DZ37" s="101"/>
      <c r="EA37" s="101"/>
      <c r="EB37" s="101"/>
      <c r="EC37" s="101"/>
      <c r="ED37" s="101"/>
      <c r="EE37" s="101"/>
      <c r="EF37" s="101"/>
      <c r="EG37" s="101"/>
      <c r="EH37" s="101"/>
      <c r="EI37" s="101"/>
      <c r="EJ37" s="101"/>
      <c r="EK37" s="101"/>
      <c r="EL37" s="101"/>
      <c r="EM37" s="101"/>
      <c r="EN37" s="101"/>
      <c r="EO37" s="101"/>
      <c r="EP37" s="101"/>
      <c r="EQ37" s="101"/>
      <c r="ER37" s="101"/>
      <c r="ES37" s="101"/>
      <c r="ET37" s="101"/>
      <c r="EU37" s="101"/>
      <c r="EV37" s="101"/>
      <c r="EW37" s="101"/>
      <c r="EX37" s="101"/>
      <c r="EY37" s="101"/>
      <c r="EZ37" s="101"/>
      <c r="FA37" s="101"/>
      <c r="FB37" s="101"/>
      <c r="FC37" s="101"/>
      <c r="FD37" s="101"/>
      <c r="FE37" s="101"/>
      <c r="FF37" s="101"/>
      <c r="FG37" s="101"/>
      <c r="FH37" s="101"/>
      <c r="FI37" s="101"/>
      <c r="FJ37" s="101"/>
      <c r="FK37" s="101"/>
      <c r="FL37" s="101"/>
      <c r="FM37" s="101"/>
      <c r="FN37" s="101"/>
      <c r="FO37" s="101"/>
      <c r="FP37" s="101"/>
      <c r="FQ37" s="101"/>
      <c r="FR37" s="101"/>
      <c r="FS37" s="101"/>
      <c r="FT37" s="101"/>
      <c r="FU37" s="101"/>
      <c r="FV37" s="101"/>
      <c r="FW37" s="101"/>
      <c r="FX37" s="101"/>
      <c r="FY37" s="101"/>
      <c r="FZ37" s="101"/>
      <c r="GA37" s="101"/>
      <c r="GB37" s="101"/>
      <c r="GC37" s="101"/>
      <c r="GD37" s="101"/>
      <c r="GE37" s="101"/>
      <c r="GF37" s="101"/>
      <c r="GG37" s="101"/>
      <c r="GH37" s="101"/>
      <c r="GI37" s="101"/>
      <c r="GJ37" s="101"/>
      <c r="GK37" s="101"/>
      <c r="GL37" s="101"/>
      <c r="GM37" s="101"/>
      <c r="GN37" s="101"/>
      <c r="GO37" s="101"/>
      <c r="GP37" s="101"/>
      <c r="GQ37" s="101"/>
      <c r="GR37" s="101"/>
      <c r="GS37" s="101"/>
      <c r="GT37" s="101"/>
      <c r="GU37" s="101"/>
      <c r="GV37" s="101"/>
      <c r="GW37" s="101"/>
      <c r="GX37" s="101"/>
      <c r="GY37" s="101"/>
      <c r="GZ37" s="101"/>
      <c r="HA37" s="101"/>
      <c r="HB37" s="101"/>
      <c r="HC37" s="101"/>
      <c r="HD37" s="101"/>
      <c r="HE37" s="101"/>
      <c r="HF37" s="101"/>
      <c r="HG37" s="101"/>
      <c r="HH37" s="101"/>
      <c r="HI37" s="101"/>
      <c r="HJ37" s="101"/>
      <c r="HK37" s="101"/>
      <c r="HL37" s="101"/>
      <c r="HM37" s="101"/>
      <c r="HN37" s="101"/>
      <c r="HO37" s="101"/>
      <c r="HP37" s="101"/>
      <c r="HQ37" s="101"/>
      <c r="HR37" s="101"/>
      <c r="HS37" s="101"/>
      <c r="HT37" s="101"/>
      <c r="HU37" s="101"/>
      <c r="HV37" s="101"/>
      <c r="HW37" s="101"/>
      <c r="HX37" s="101"/>
      <c r="HY37" s="101"/>
      <c r="HZ37" s="101"/>
      <c r="IA37" s="101"/>
      <c r="IB37" s="101"/>
      <c r="IC37" s="101"/>
      <c r="ID37" s="101"/>
      <c r="IE37" s="101"/>
      <c r="IF37" s="101"/>
      <c r="IG37" s="101"/>
      <c r="IH37" s="101"/>
      <c r="II37" s="101"/>
      <c r="IJ37" s="101"/>
      <c r="IK37" s="101"/>
      <c r="IL37" s="101"/>
      <c r="IM37" s="101"/>
      <c r="IN37" s="101"/>
      <c r="IO37" s="101"/>
      <c r="IP37" s="101"/>
      <c r="IQ37" s="101"/>
      <c r="IR37" s="101"/>
      <c r="IS37" s="101"/>
      <c r="IT37" s="101"/>
      <c r="IU37" s="101"/>
      <c r="IV37" s="101"/>
      <c r="IW37" s="101"/>
      <c r="IX37" s="101"/>
    </row>
    <row r="38" spans="1:258" s="507" customFormat="1" ht="18.75" customHeight="1">
      <c r="A38" s="426" t="s">
        <v>1865</v>
      </c>
      <c r="B38" s="426">
        <v>12</v>
      </c>
      <c r="C38" s="791"/>
      <c r="D38" s="793"/>
      <c r="E38" s="795"/>
      <c r="F38" s="504" t="s">
        <v>1891</v>
      </c>
      <c r="G38" s="796"/>
      <c r="H38" s="513" t="s">
        <v>1892</v>
      </c>
      <c r="I38" s="513" t="s">
        <v>1892</v>
      </c>
      <c r="J38" s="514"/>
      <c r="K38" s="504">
        <v>20</v>
      </c>
      <c r="L38" s="446"/>
      <c r="M38" s="504">
        <v>27</v>
      </c>
      <c r="N38" s="504">
        <v>27</v>
      </c>
      <c r="O38" s="504">
        <v>39.9</v>
      </c>
      <c r="P38" s="504">
        <v>25</v>
      </c>
      <c r="Q38" s="505">
        <f t="shared" si="2"/>
        <v>0.32330827067669166</v>
      </c>
      <c r="R38" s="505">
        <f t="shared" si="2"/>
        <v>-8.0000000000000071E-2</v>
      </c>
      <c r="S38" s="504">
        <v>50</v>
      </c>
      <c r="T38" s="504"/>
      <c r="U38" s="506"/>
      <c r="V38" s="506"/>
      <c r="W38" s="486">
        <f t="shared" si="1"/>
        <v>2</v>
      </c>
      <c r="Y38" s="506"/>
      <c r="Z38" s="506"/>
      <c r="AA38" s="506"/>
      <c r="AB38" s="506"/>
      <c r="AC38" s="506"/>
      <c r="AD38" s="506"/>
      <c r="AE38" s="506"/>
      <c r="AF38" s="101"/>
      <c r="AG38" s="101"/>
      <c r="AH38" s="101"/>
      <c r="AI38" s="101"/>
      <c r="AJ38" s="101"/>
      <c r="AK38" s="101"/>
      <c r="AL38" s="101"/>
      <c r="AM38" s="101"/>
      <c r="AN38" s="101"/>
      <c r="AO38" s="101"/>
      <c r="AP38" s="101"/>
      <c r="AQ38" s="101"/>
      <c r="AR38" s="101"/>
      <c r="AS38" s="101"/>
      <c r="AT38" s="101"/>
      <c r="AU38" s="101"/>
      <c r="AV38" s="101"/>
      <c r="AW38" s="101"/>
      <c r="AX38" s="101"/>
      <c r="AY38" s="101"/>
      <c r="AZ38" s="101"/>
      <c r="BA38" s="101"/>
      <c r="BB38" s="101"/>
      <c r="BC38" s="101"/>
      <c r="BD38" s="101"/>
      <c r="BE38" s="101"/>
      <c r="BF38" s="101"/>
      <c r="BG38" s="101"/>
      <c r="BH38" s="101"/>
      <c r="BI38" s="101"/>
      <c r="BJ38" s="101"/>
      <c r="BK38" s="101"/>
      <c r="BL38" s="101"/>
      <c r="BM38" s="101"/>
      <c r="BN38" s="101"/>
      <c r="BO38" s="101"/>
      <c r="BP38" s="101"/>
      <c r="BQ38" s="101"/>
      <c r="BR38" s="101"/>
      <c r="BS38" s="101"/>
      <c r="BT38" s="101"/>
      <c r="BU38" s="101"/>
      <c r="BV38" s="101"/>
      <c r="BW38" s="101"/>
      <c r="BX38" s="101"/>
      <c r="BY38" s="101"/>
      <c r="BZ38" s="101"/>
      <c r="CA38" s="101"/>
      <c r="CB38" s="101"/>
      <c r="CC38" s="101"/>
      <c r="CD38" s="101"/>
      <c r="CE38" s="101"/>
      <c r="CF38" s="101"/>
      <c r="CG38" s="101"/>
      <c r="CH38" s="101"/>
      <c r="CI38" s="101"/>
      <c r="CJ38" s="101"/>
      <c r="CK38" s="101"/>
      <c r="CL38" s="101"/>
      <c r="CM38" s="101"/>
      <c r="CN38" s="101"/>
      <c r="CO38" s="101"/>
      <c r="CP38" s="101"/>
      <c r="CQ38" s="101"/>
      <c r="CR38" s="101"/>
      <c r="CS38" s="101"/>
      <c r="CT38" s="101"/>
      <c r="CU38" s="101"/>
      <c r="CV38" s="101"/>
      <c r="CW38" s="101"/>
      <c r="CX38" s="101"/>
      <c r="CY38" s="101"/>
      <c r="CZ38" s="101"/>
      <c r="DA38" s="101"/>
      <c r="DB38" s="101"/>
      <c r="DC38" s="101"/>
      <c r="DD38" s="101"/>
      <c r="DE38" s="101"/>
      <c r="DF38" s="101"/>
      <c r="DG38" s="101"/>
      <c r="DH38" s="101"/>
      <c r="DI38" s="101"/>
      <c r="DJ38" s="101"/>
      <c r="DK38" s="101"/>
      <c r="DL38" s="101"/>
      <c r="DM38" s="101"/>
      <c r="DN38" s="101"/>
      <c r="DO38" s="101"/>
      <c r="DP38" s="101"/>
      <c r="DQ38" s="101"/>
      <c r="DR38" s="101"/>
      <c r="DS38" s="101"/>
      <c r="DT38" s="101"/>
      <c r="DU38" s="101"/>
      <c r="DV38" s="101"/>
      <c r="DW38" s="101"/>
      <c r="DX38" s="101"/>
      <c r="DY38" s="101"/>
      <c r="DZ38" s="101"/>
      <c r="EA38" s="101"/>
      <c r="EB38" s="101"/>
      <c r="EC38" s="101"/>
      <c r="ED38" s="101"/>
      <c r="EE38" s="101"/>
      <c r="EF38" s="101"/>
      <c r="EG38" s="101"/>
      <c r="EH38" s="101"/>
      <c r="EI38" s="101"/>
      <c r="EJ38" s="101"/>
      <c r="EK38" s="101"/>
      <c r="EL38" s="101"/>
      <c r="EM38" s="101"/>
      <c r="EN38" s="101"/>
      <c r="EO38" s="101"/>
      <c r="EP38" s="101"/>
      <c r="EQ38" s="101"/>
      <c r="ER38" s="101"/>
      <c r="ES38" s="101"/>
      <c r="ET38" s="101"/>
      <c r="EU38" s="101"/>
      <c r="EV38" s="101"/>
      <c r="EW38" s="101"/>
      <c r="EX38" s="101"/>
      <c r="EY38" s="101"/>
      <c r="EZ38" s="101"/>
      <c r="FA38" s="101"/>
      <c r="FB38" s="101"/>
      <c r="FC38" s="101"/>
      <c r="FD38" s="101"/>
      <c r="FE38" s="101"/>
      <c r="FF38" s="101"/>
      <c r="FG38" s="101"/>
      <c r="FH38" s="101"/>
      <c r="FI38" s="101"/>
      <c r="FJ38" s="101"/>
      <c r="FK38" s="101"/>
      <c r="FL38" s="101"/>
      <c r="FM38" s="101"/>
      <c r="FN38" s="101"/>
      <c r="FO38" s="101"/>
      <c r="FP38" s="101"/>
      <c r="FQ38" s="101"/>
      <c r="FR38" s="101"/>
      <c r="FS38" s="101"/>
      <c r="FT38" s="101"/>
      <c r="FU38" s="101"/>
      <c r="FV38" s="101"/>
      <c r="FW38" s="101"/>
      <c r="FX38" s="101"/>
      <c r="FY38" s="101"/>
      <c r="FZ38" s="101"/>
      <c r="GA38" s="101"/>
      <c r="GB38" s="101"/>
      <c r="GC38" s="101"/>
      <c r="GD38" s="101"/>
      <c r="GE38" s="101"/>
      <c r="GF38" s="101"/>
      <c r="GG38" s="101"/>
      <c r="GH38" s="101"/>
      <c r="GI38" s="101"/>
      <c r="GJ38" s="101"/>
      <c r="GK38" s="101"/>
      <c r="GL38" s="101"/>
      <c r="GM38" s="101"/>
      <c r="GN38" s="101"/>
      <c r="GO38" s="101"/>
      <c r="GP38" s="101"/>
      <c r="GQ38" s="101"/>
      <c r="GR38" s="101"/>
      <c r="GS38" s="101"/>
      <c r="GT38" s="101"/>
      <c r="GU38" s="101"/>
      <c r="GV38" s="101"/>
      <c r="GW38" s="101"/>
      <c r="GX38" s="101"/>
      <c r="GY38" s="101"/>
      <c r="GZ38" s="101"/>
      <c r="HA38" s="101"/>
      <c r="HB38" s="101"/>
      <c r="HC38" s="101"/>
      <c r="HD38" s="101"/>
      <c r="HE38" s="101"/>
      <c r="HF38" s="101"/>
      <c r="HG38" s="101"/>
      <c r="HH38" s="101"/>
      <c r="HI38" s="101"/>
      <c r="HJ38" s="101"/>
      <c r="HK38" s="101"/>
      <c r="HL38" s="101"/>
      <c r="HM38" s="101"/>
      <c r="HN38" s="101"/>
      <c r="HO38" s="101"/>
      <c r="HP38" s="101"/>
      <c r="HQ38" s="101"/>
      <c r="HR38" s="101"/>
      <c r="HS38" s="101"/>
      <c r="HT38" s="101"/>
      <c r="HU38" s="101"/>
      <c r="HV38" s="101"/>
      <c r="HW38" s="101"/>
      <c r="HX38" s="101"/>
      <c r="HY38" s="101"/>
      <c r="HZ38" s="101"/>
      <c r="IA38" s="101"/>
      <c r="IB38" s="101"/>
      <c r="IC38" s="101"/>
      <c r="ID38" s="101"/>
      <c r="IE38" s="101"/>
      <c r="IF38" s="101"/>
      <c r="IG38" s="101"/>
      <c r="IH38" s="101"/>
      <c r="II38" s="101"/>
      <c r="IJ38" s="101"/>
      <c r="IK38" s="101"/>
      <c r="IL38" s="101"/>
      <c r="IM38" s="101"/>
      <c r="IN38" s="101"/>
      <c r="IO38" s="101"/>
      <c r="IP38" s="101"/>
      <c r="IQ38" s="101"/>
      <c r="IR38" s="101"/>
      <c r="IS38" s="101"/>
      <c r="IT38" s="101"/>
      <c r="IU38" s="101"/>
      <c r="IV38" s="101"/>
      <c r="IW38" s="101"/>
      <c r="IX38" s="101"/>
    </row>
    <row r="39" spans="1:258" s="507" customFormat="1" ht="30" customHeight="1">
      <c r="A39" s="426" t="s">
        <v>1865</v>
      </c>
      <c r="B39" s="426">
        <v>13</v>
      </c>
      <c r="C39" s="791"/>
      <c r="D39" s="515" t="s">
        <v>1865</v>
      </c>
      <c r="E39" s="446" t="s">
        <v>1893</v>
      </c>
      <c r="F39" s="504" t="s">
        <v>1894</v>
      </c>
      <c r="G39" s="504" t="s">
        <v>1868</v>
      </c>
      <c r="H39" s="513" t="s">
        <v>1895</v>
      </c>
      <c r="I39" s="513" t="s">
        <v>1895</v>
      </c>
      <c r="J39" s="504" t="s">
        <v>1896</v>
      </c>
      <c r="K39" s="504">
        <v>5</v>
      </c>
      <c r="L39" s="446"/>
      <c r="M39" s="504">
        <v>55</v>
      </c>
      <c r="N39" s="504">
        <v>55</v>
      </c>
      <c r="O39" s="504">
        <v>79</v>
      </c>
      <c r="P39" s="504">
        <v>49</v>
      </c>
      <c r="Q39" s="505">
        <f t="shared" si="2"/>
        <v>0.30379746835443033</v>
      </c>
      <c r="R39" s="505">
        <f t="shared" si="2"/>
        <v>-0.12244897959183665</v>
      </c>
      <c r="S39" s="504">
        <v>99</v>
      </c>
      <c r="T39" s="504"/>
      <c r="U39" s="506"/>
      <c r="V39" s="506"/>
      <c r="W39" s="486">
        <f t="shared" si="1"/>
        <v>6</v>
      </c>
      <c r="Y39" s="506"/>
      <c r="Z39" s="506"/>
      <c r="AA39" s="506"/>
      <c r="AB39" s="506"/>
      <c r="AC39" s="506"/>
      <c r="AD39" s="506"/>
      <c r="AE39" s="506"/>
      <c r="AF39" s="101"/>
      <c r="AG39" s="101"/>
      <c r="AH39" s="101"/>
      <c r="AI39" s="101"/>
      <c r="AJ39" s="101"/>
      <c r="AK39" s="101"/>
      <c r="AL39" s="101"/>
      <c r="AM39" s="101"/>
      <c r="AN39" s="101"/>
      <c r="AO39" s="101"/>
      <c r="AP39" s="101"/>
      <c r="AQ39" s="101"/>
      <c r="AR39" s="101"/>
      <c r="AS39" s="101"/>
      <c r="AT39" s="101"/>
      <c r="AU39" s="101"/>
      <c r="AV39" s="101"/>
      <c r="AW39" s="101"/>
      <c r="AX39" s="101"/>
      <c r="AY39" s="101"/>
      <c r="AZ39" s="101"/>
      <c r="BA39" s="101"/>
      <c r="BB39" s="101"/>
      <c r="BC39" s="101"/>
      <c r="BD39" s="101"/>
      <c r="BE39" s="101"/>
      <c r="BF39" s="101"/>
      <c r="BG39" s="101"/>
      <c r="BH39" s="101"/>
      <c r="BI39" s="101"/>
      <c r="BJ39" s="101"/>
      <c r="BK39" s="101"/>
      <c r="BL39" s="101"/>
      <c r="BM39" s="101"/>
      <c r="BN39" s="101"/>
      <c r="BO39" s="101"/>
      <c r="BP39" s="101"/>
      <c r="BQ39" s="101"/>
      <c r="BR39" s="101"/>
      <c r="BS39" s="101"/>
      <c r="BT39" s="101"/>
      <c r="BU39" s="101"/>
      <c r="BV39" s="101"/>
      <c r="BW39" s="101"/>
      <c r="BX39" s="101"/>
      <c r="BY39" s="101"/>
      <c r="BZ39" s="101"/>
      <c r="CA39" s="101"/>
      <c r="CB39" s="101"/>
      <c r="CC39" s="101"/>
      <c r="CD39" s="101"/>
      <c r="CE39" s="101"/>
      <c r="CF39" s="101"/>
      <c r="CG39" s="101"/>
      <c r="CH39" s="101"/>
      <c r="CI39" s="101"/>
      <c r="CJ39" s="101"/>
      <c r="CK39" s="101"/>
      <c r="CL39" s="101"/>
      <c r="CM39" s="101"/>
      <c r="CN39" s="101"/>
      <c r="CO39" s="101"/>
      <c r="CP39" s="101"/>
      <c r="CQ39" s="101"/>
      <c r="CR39" s="101"/>
      <c r="CS39" s="101"/>
      <c r="CT39" s="101"/>
      <c r="CU39" s="101"/>
      <c r="CV39" s="101"/>
      <c r="CW39" s="101"/>
      <c r="CX39" s="101"/>
      <c r="CY39" s="101"/>
      <c r="CZ39" s="101"/>
      <c r="DA39" s="101"/>
      <c r="DB39" s="101"/>
      <c r="DC39" s="101"/>
      <c r="DD39" s="101"/>
      <c r="DE39" s="101"/>
      <c r="DF39" s="101"/>
      <c r="DG39" s="101"/>
      <c r="DH39" s="101"/>
      <c r="DI39" s="101"/>
      <c r="DJ39" s="101"/>
      <c r="DK39" s="101"/>
      <c r="DL39" s="101"/>
      <c r="DM39" s="101"/>
      <c r="DN39" s="101"/>
      <c r="DO39" s="101"/>
      <c r="DP39" s="101"/>
      <c r="DQ39" s="101"/>
      <c r="DR39" s="101"/>
      <c r="DS39" s="101"/>
      <c r="DT39" s="101"/>
      <c r="DU39" s="101"/>
      <c r="DV39" s="101"/>
      <c r="DW39" s="101"/>
      <c r="DX39" s="101"/>
      <c r="DY39" s="101"/>
      <c r="DZ39" s="101"/>
      <c r="EA39" s="101"/>
      <c r="EB39" s="101"/>
      <c r="EC39" s="101"/>
      <c r="ED39" s="101"/>
      <c r="EE39" s="101"/>
      <c r="EF39" s="101"/>
      <c r="EG39" s="101"/>
      <c r="EH39" s="101"/>
      <c r="EI39" s="101"/>
      <c r="EJ39" s="101"/>
      <c r="EK39" s="101"/>
      <c r="EL39" s="101"/>
      <c r="EM39" s="101"/>
      <c r="EN39" s="101"/>
      <c r="EO39" s="101"/>
      <c r="EP39" s="101"/>
      <c r="EQ39" s="101"/>
      <c r="ER39" s="101"/>
      <c r="ES39" s="101"/>
      <c r="ET39" s="101"/>
      <c r="EU39" s="101"/>
      <c r="EV39" s="101"/>
      <c r="EW39" s="101"/>
      <c r="EX39" s="101"/>
      <c r="EY39" s="101"/>
      <c r="EZ39" s="101"/>
      <c r="FA39" s="101"/>
      <c r="FB39" s="101"/>
      <c r="FC39" s="101"/>
      <c r="FD39" s="101"/>
      <c r="FE39" s="101"/>
      <c r="FF39" s="101"/>
      <c r="FG39" s="101"/>
      <c r="FH39" s="101"/>
      <c r="FI39" s="101"/>
      <c r="FJ39" s="101"/>
      <c r="FK39" s="101"/>
      <c r="FL39" s="101"/>
      <c r="FM39" s="101"/>
      <c r="FN39" s="101"/>
      <c r="FO39" s="101"/>
      <c r="FP39" s="101"/>
      <c r="FQ39" s="101"/>
      <c r="FR39" s="101"/>
      <c r="FS39" s="101"/>
      <c r="FT39" s="101"/>
      <c r="FU39" s="101"/>
      <c r="FV39" s="101"/>
      <c r="FW39" s="101"/>
      <c r="FX39" s="101"/>
      <c r="FY39" s="101"/>
      <c r="FZ39" s="101"/>
      <c r="GA39" s="101"/>
      <c r="GB39" s="101"/>
      <c r="GC39" s="101"/>
      <c r="GD39" s="101"/>
      <c r="GE39" s="101"/>
      <c r="GF39" s="101"/>
      <c r="GG39" s="101"/>
      <c r="GH39" s="101"/>
      <c r="GI39" s="101"/>
      <c r="GJ39" s="101"/>
      <c r="GK39" s="101"/>
      <c r="GL39" s="101"/>
      <c r="GM39" s="101"/>
      <c r="GN39" s="101"/>
      <c r="GO39" s="101"/>
      <c r="GP39" s="101"/>
      <c r="GQ39" s="101"/>
      <c r="GR39" s="101"/>
      <c r="GS39" s="101"/>
      <c r="GT39" s="101"/>
      <c r="GU39" s="101"/>
      <c r="GV39" s="101"/>
      <c r="GW39" s="101"/>
      <c r="GX39" s="101"/>
      <c r="GY39" s="101"/>
      <c r="GZ39" s="101"/>
      <c r="HA39" s="101"/>
      <c r="HB39" s="101"/>
      <c r="HC39" s="101"/>
      <c r="HD39" s="101"/>
      <c r="HE39" s="101"/>
      <c r="HF39" s="101"/>
      <c r="HG39" s="101"/>
      <c r="HH39" s="101"/>
      <c r="HI39" s="101"/>
      <c r="HJ39" s="101"/>
      <c r="HK39" s="101"/>
      <c r="HL39" s="101"/>
      <c r="HM39" s="101"/>
      <c r="HN39" s="101"/>
      <c r="HO39" s="101"/>
      <c r="HP39" s="101"/>
      <c r="HQ39" s="101"/>
      <c r="HR39" s="101"/>
      <c r="HS39" s="101"/>
      <c r="HT39" s="101"/>
      <c r="HU39" s="101"/>
      <c r="HV39" s="101"/>
      <c r="HW39" s="101"/>
      <c r="HX39" s="101"/>
      <c r="HY39" s="101"/>
      <c r="HZ39" s="101"/>
      <c r="IA39" s="101"/>
      <c r="IB39" s="101"/>
      <c r="IC39" s="101"/>
      <c r="ID39" s="101"/>
      <c r="IE39" s="101"/>
      <c r="IF39" s="101"/>
      <c r="IG39" s="101"/>
      <c r="IH39" s="101"/>
      <c r="II39" s="101"/>
      <c r="IJ39" s="101"/>
      <c r="IK39" s="101"/>
      <c r="IL39" s="101"/>
      <c r="IM39" s="101"/>
      <c r="IN39" s="101"/>
      <c r="IO39" s="101"/>
      <c r="IP39" s="101"/>
      <c r="IQ39" s="101"/>
      <c r="IR39" s="101"/>
      <c r="IS39" s="101"/>
      <c r="IT39" s="101"/>
      <c r="IU39" s="101"/>
      <c r="IV39" s="101"/>
      <c r="IW39" s="101"/>
      <c r="IX39" s="101"/>
    </row>
    <row r="40" spans="1:258" s="511" customFormat="1" ht="18.75" customHeight="1">
      <c r="A40" s="426" t="s">
        <v>1865</v>
      </c>
      <c r="B40" s="426">
        <v>14</v>
      </c>
      <c r="C40" s="791"/>
      <c r="D40" s="777" t="s">
        <v>1865</v>
      </c>
      <c r="E40" s="797" t="s">
        <v>1897</v>
      </c>
      <c r="F40" s="504" t="s">
        <v>1898</v>
      </c>
      <c r="G40" s="777" t="s">
        <v>1868</v>
      </c>
      <c r="H40" s="504" t="s">
        <v>1899</v>
      </c>
      <c r="I40" s="504" t="s">
        <v>1899</v>
      </c>
      <c r="J40" s="504" t="s">
        <v>1900</v>
      </c>
      <c r="K40" s="447">
        <v>23</v>
      </c>
      <c r="L40" s="446"/>
      <c r="M40" s="504">
        <f>VLOOKUP(I40:I224,[3]productSkuPrice_1394622616501!$B$2:$G$13,6,0)</f>
        <v>100.5</v>
      </c>
      <c r="N40" s="504">
        <v>100.5</v>
      </c>
      <c r="O40" s="504">
        <v>188</v>
      </c>
      <c r="P40" s="504">
        <f t="shared" ref="P40:P45" si="3">S40*0.5</f>
        <v>104</v>
      </c>
      <c r="Q40" s="505">
        <f t="shared" si="2"/>
        <v>0.46542553191489366</v>
      </c>
      <c r="R40" s="505">
        <f t="shared" si="2"/>
        <v>3.3653846153846145E-2</v>
      </c>
      <c r="S40" s="504">
        <v>208</v>
      </c>
      <c r="T40" s="504"/>
      <c r="U40" s="516"/>
      <c r="V40" s="516"/>
      <c r="W40" s="486">
        <f t="shared" si="1"/>
        <v>-3.5</v>
      </c>
      <c r="Y40" s="504"/>
      <c r="Z40" s="504"/>
      <c r="AA40" s="504"/>
      <c r="AB40" s="504"/>
      <c r="AC40" s="504"/>
      <c r="AD40" s="504"/>
      <c r="AE40" s="504"/>
      <c r="AF40" s="517"/>
      <c r="AG40" s="518"/>
      <c r="AH40" s="518"/>
      <c r="AI40" s="518"/>
      <c r="AJ40" s="518"/>
      <c r="AK40" s="518"/>
      <c r="AL40" s="512"/>
      <c r="AM40" s="512"/>
      <c r="AN40" s="512"/>
      <c r="AO40" s="512"/>
      <c r="AP40" s="512"/>
      <c r="AQ40" s="512"/>
      <c r="AR40" s="512"/>
      <c r="AS40" s="512"/>
      <c r="AT40" s="512"/>
      <c r="AU40" s="512"/>
      <c r="AV40" s="512"/>
      <c r="AW40" s="512"/>
      <c r="AX40" s="512"/>
      <c r="AY40" s="512"/>
      <c r="AZ40" s="512"/>
      <c r="BA40" s="512"/>
      <c r="BB40" s="512"/>
      <c r="BC40" s="512"/>
      <c r="BD40" s="512"/>
      <c r="BE40" s="512"/>
      <c r="BF40" s="512"/>
      <c r="BG40" s="512"/>
      <c r="BH40" s="512"/>
      <c r="BI40" s="512"/>
      <c r="BJ40" s="512"/>
      <c r="BK40" s="512"/>
      <c r="BL40" s="512"/>
      <c r="BM40" s="512"/>
      <c r="BN40" s="512"/>
      <c r="BO40" s="512"/>
      <c r="BP40" s="512"/>
      <c r="BQ40" s="512"/>
      <c r="BR40" s="512"/>
      <c r="BS40" s="512"/>
      <c r="BT40" s="512"/>
      <c r="BU40" s="512"/>
      <c r="BV40" s="512"/>
      <c r="BW40" s="512"/>
      <c r="BX40" s="512"/>
      <c r="BY40" s="512"/>
      <c r="BZ40" s="512"/>
      <c r="CA40" s="512"/>
      <c r="CB40" s="512"/>
      <c r="CC40" s="512"/>
      <c r="CD40" s="512"/>
      <c r="CE40" s="512"/>
      <c r="CF40" s="512"/>
      <c r="CG40" s="512"/>
      <c r="CH40" s="512"/>
      <c r="CI40" s="512"/>
      <c r="CJ40" s="512"/>
      <c r="CK40" s="512"/>
      <c r="CL40" s="512"/>
      <c r="CM40" s="512"/>
      <c r="CN40" s="512"/>
      <c r="CO40" s="512"/>
      <c r="CP40" s="512"/>
      <c r="CQ40" s="512"/>
      <c r="CR40" s="512"/>
      <c r="CS40" s="512"/>
      <c r="CT40" s="512"/>
      <c r="CU40" s="512"/>
      <c r="CV40" s="512"/>
      <c r="CW40" s="512"/>
      <c r="CX40" s="512"/>
      <c r="CY40" s="512"/>
      <c r="CZ40" s="512"/>
      <c r="DA40" s="512"/>
      <c r="DB40" s="512"/>
      <c r="DC40" s="512"/>
      <c r="DD40" s="512"/>
      <c r="DE40" s="512"/>
      <c r="DF40" s="512"/>
      <c r="DG40" s="512"/>
      <c r="DH40" s="512"/>
      <c r="DI40" s="512"/>
      <c r="DJ40" s="512"/>
      <c r="DK40" s="512"/>
      <c r="DL40" s="512"/>
      <c r="DM40" s="512"/>
      <c r="DN40" s="512"/>
      <c r="DO40" s="512"/>
      <c r="DP40" s="512"/>
      <c r="DQ40" s="512"/>
      <c r="DR40" s="512"/>
      <c r="DS40" s="512"/>
      <c r="DT40" s="512"/>
      <c r="DU40" s="512"/>
      <c r="DV40" s="512"/>
      <c r="DW40" s="512"/>
      <c r="DX40" s="512"/>
      <c r="DY40" s="512"/>
      <c r="DZ40" s="512"/>
      <c r="EA40" s="512"/>
      <c r="EB40" s="512"/>
      <c r="EC40" s="512"/>
      <c r="ED40" s="512"/>
      <c r="EE40" s="512"/>
      <c r="EF40" s="512"/>
      <c r="EG40" s="512"/>
      <c r="EH40" s="512"/>
      <c r="EI40" s="512"/>
      <c r="EJ40" s="512"/>
      <c r="EK40" s="512"/>
      <c r="EL40" s="512"/>
      <c r="EM40" s="512"/>
      <c r="EN40" s="512"/>
      <c r="EO40" s="512"/>
      <c r="EP40" s="512"/>
      <c r="EQ40" s="512"/>
      <c r="ER40" s="512"/>
      <c r="ES40" s="512"/>
      <c r="ET40" s="512"/>
      <c r="EU40" s="512"/>
      <c r="EV40" s="512"/>
      <c r="EW40" s="512"/>
      <c r="EX40" s="512"/>
      <c r="EY40" s="512"/>
      <c r="EZ40" s="512"/>
      <c r="FA40" s="512"/>
      <c r="FB40" s="512"/>
      <c r="FC40" s="512"/>
      <c r="FD40" s="512"/>
      <c r="FE40" s="512"/>
      <c r="FF40" s="512"/>
      <c r="FG40" s="512"/>
      <c r="FH40" s="512"/>
      <c r="FI40" s="512"/>
      <c r="FJ40" s="512"/>
      <c r="FK40" s="512"/>
      <c r="FL40" s="512"/>
      <c r="FM40" s="512"/>
      <c r="FN40" s="512"/>
      <c r="FO40" s="512"/>
      <c r="FP40" s="512"/>
      <c r="FQ40" s="512"/>
      <c r="FR40" s="512"/>
      <c r="FS40" s="512"/>
      <c r="FT40" s="512"/>
      <c r="FU40" s="512"/>
      <c r="FV40" s="512"/>
      <c r="FW40" s="512"/>
      <c r="FX40" s="512"/>
      <c r="FY40" s="512"/>
      <c r="FZ40" s="512"/>
      <c r="GA40" s="512"/>
      <c r="GB40" s="512"/>
      <c r="GC40" s="512"/>
      <c r="GD40" s="512"/>
      <c r="GE40" s="512"/>
      <c r="GF40" s="512"/>
      <c r="GG40" s="512"/>
      <c r="GH40" s="512"/>
      <c r="GI40" s="512"/>
      <c r="GJ40" s="512"/>
      <c r="GK40" s="512"/>
      <c r="GL40" s="512"/>
      <c r="GM40" s="512"/>
      <c r="GN40" s="512"/>
      <c r="GO40" s="512"/>
      <c r="GP40" s="512"/>
      <c r="GQ40" s="512"/>
      <c r="GR40" s="512"/>
      <c r="GS40" s="512"/>
      <c r="GT40" s="512"/>
      <c r="GU40" s="512"/>
      <c r="GV40" s="512"/>
      <c r="GW40" s="512"/>
      <c r="GX40" s="512"/>
      <c r="GY40" s="512"/>
      <c r="GZ40" s="512"/>
      <c r="HA40" s="512"/>
      <c r="HB40" s="512"/>
      <c r="HC40" s="512"/>
      <c r="HD40" s="512"/>
      <c r="HE40" s="512"/>
      <c r="HF40" s="512"/>
      <c r="HG40" s="512"/>
      <c r="HH40" s="512"/>
      <c r="HI40" s="512"/>
      <c r="HJ40" s="512"/>
      <c r="HK40" s="512"/>
      <c r="HL40" s="512"/>
      <c r="HM40" s="512"/>
      <c r="HN40" s="512"/>
      <c r="HO40" s="512"/>
      <c r="HP40" s="512"/>
      <c r="HQ40" s="512"/>
      <c r="HR40" s="512"/>
      <c r="HS40" s="512"/>
      <c r="HT40" s="512"/>
      <c r="HU40" s="512"/>
      <c r="HV40" s="512"/>
      <c r="HW40" s="512"/>
      <c r="HX40" s="512"/>
      <c r="HY40" s="512"/>
      <c r="HZ40" s="512"/>
      <c r="IA40" s="512"/>
      <c r="IB40" s="512"/>
      <c r="IC40" s="512"/>
      <c r="ID40" s="512"/>
      <c r="IE40" s="512"/>
      <c r="IF40" s="512"/>
      <c r="IG40" s="512"/>
      <c r="IH40" s="512"/>
      <c r="II40" s="512"/>
      <c r="IJ40" s="512"/>
      <c r="IK40" s="512"/>
      <c r="IL40" s="512"/>
      <c r="IM40" s="512"/>
      <c r="IN40" s="512"/>
      <c r="IO40" s="512"/>
      <c r="IP40" s="512"/>
      <c r="IQ40" s="512"/>
      <c r="IR40" s="512"/>
      <c r="IS40" s="512"/>
      <c r="IT40" s="512"/>
      <c r="IU40" s="512"/>
      <c r="IV40" s="512"/>
      <c r="IW40" s="512"/>
      <c r="IX40" s="512"/>
    </row>
    <row r="41" spans="1:258" s="511" customFormat="1" ht="18.75" customHeight="1">
      <c r="A41" s="426" t="s">
        <v>1865</v>
      </c>
      <c r="B41" s="426">
        <v>15</v>
      </c>
      <c r="C41" s="791"/>
      <c r="D41" s="796"/>
      <c r="E41" s="797"/>
      <c r="F41" s="504" t="s">
        <v>1901</v>
      </c>
      <c r="G41" s="778"/>
      <c r="H41" s="504" t="s">
        <v>1902</v>
      </c>
      <c r="I41" s="504" t="s">
        <v>1902</v>
      </c>
      <c r="J41" s="504" t="s">
        <v>1903</v>
      </c>
      <c r="K41" s="447">
        <v>25</v>
      </c>
      <c r="L41" s="446"/>
      <c r="M41" s="504">
        <f>VLOOKUP(I41:I225,[3]productSkuPrice_1394622616501!$B$2:$G$13,6,0)</f>
        <v>42.5</v>
      </c>
      <c r="N41" s="504">
        <v>42.5</v>
      </c>
      <c r="O41" s="504">
        <v>78</v>
      </c>
      <c r="P41" s="504">
        <f t="shared" si="3"/>
        <v>44</v>
      </c>
      <c r="Q41" s="505">
        <f t="shared" si="2"/>
        <v>0.45512820512820518</v>
      </c>
      <c r="R41" s="505">
        <f t="shared" si="2"/>
        <v>3.4090909090909061E-2</v>
      </c>
      <c r="S41" s="504">
        <v>88</v>
      </c>
      <c r="T41" s="504"/>
      <c r="U41" s="516"/>
      <c r="V41" s="516"/>
      <c r="W41" s="486">
        <f t="shared" si="1"/>
        <v>-1.5</v>
      </c>
      <c r="Y41" s="504"/>
      <c r="Z41" s="504"/>
      <c r="AA41" s="504"/>
      <c r="AB41" s="504"/>
      <c r="AC41" s="504"/>
      <c r="AD41" s="504"/>
      <c r="AE41" s="504"/>
      <c r="AF41" s="517"/>
      <c r="AG41" s="518"/>
      <c r="AH41" s="518"/>
      <c r="AI41" s="518"/>
      <c r="AJ41" s="518"/>
      <c r="AK41" s="518"/>
      <c r="AL41" s="512"/>
      <c r="AM41" s="512"/>
      <c r="AN41" s="512"/>
      <c r="AO41" s="512"/>
      <c r="AP41" s="512"/>
      <c r="AQ41" s="512"/>
      <c r="AR41" s="512"/>
      <c r="AS41" s="512"/>
      <c r="AT41" s="512"/>
      <c r="AU41" s="512"/>
      <c r="AV41" s="512"/>
      <c r="AW41" s="512"/>
      <c r="AX41" s="512"/>
      <c r="AY41" s="512"/>
      <c r="AZ41" s="512"/>
      <c r="BA41" s="512"/>
      <c r="BB41" s="512"/>
      <c r="BC41" s="512"/>
      <c r="BD41" s="512"/>
      <c r="BE41" s="512"/>
      <c r="BF41" s="512"/>
      <c r="BG41" s="512"/>
      <c r="BH41" s="512"/>
      <c r="BI41" s="512"/>
      <c r="BJ41" s="512"/>
      <c r="BK41" s="512"/>
      <c r="BL41" s="512"/>
      <c r="BM41" s="512"/>
      <c r="BN41" s="512"/>
      <c r="BO41" s="512"/>
      <c r="BP41" s="512"/>
      <c r="BQ41" s="512"/>
      <c r="BR41" s="512"/>
      <c r="BS41" s="512"/>
      <c r="BT41" s="512"/>
      <c r="BU41" s="512"/>
      <c r="BV41" s="512"/>
      <c r="BW41" s="512"/>
      <c r="BX41" s="512"/>
      <c r="BY41" s="512"/>
      <c r="BZ41" s="512"/>
      <c r="CA41" s="512"/>
      <c r="CB41" s="512"/>
      <c r="CC41" s="512"/>
      <c r="CD41" s="512"/>
      <c r="CE41" s="512"/>
      <c r="CF41" s="512"/>
      <c r="CG41" s="512"/>
      <c r="CH41" s="512"/>
      <c r="CI41" s="512"/>
      <c r="CJ41" s="512"/>
      <c r="CK41" s="512"/>
      <c r="CL41" s="512"/>
      <c r="CM41" s="512"/>
      <c r="CN41" s="512"/>
      <c r="CO41" s="512"/>
      <c r="CP41" s="512"/>
      <c r="CQ41" s="512"/>
      <c r="CR41" s="512"/>
      <c r="CS41" s="512"/>
      <c r="CT41" s="512"/>
      <c r="CU41" s="512"/>
      <c r="CV41" s="512"/>
      <c r="CW41" s="512"/>
      <c r="CX41" s="512"/>
      <c r="CY41" s="512"/>
      <c r="CZ41" s="512"/>
      <c r="DA41" s="512"/>
      <c r="DB41" s="512"/>
      <c r="DC41" s="512"/>
      <c r="DD41" s="512"/>
      <c r="DE41" s="512"/>
      <c r="DF41" s="512"/>
      <c r="DG41" s="512"/>
      <c r="DH41" s="512"/>
      <c r="DI41" s="512"/>
      <c r="DJ41" s="512"/>
      <c r="DK41" s="512"/>
      <c r="DL41" s="512"/>
      <c r="DM41" s="512"/>
      <c r="DN41" s="512"/>
      <c r="DO41" s="512"/>
      <c r="DP41" s="512"/>
      <c r="DQ41" s="512"/>
      <c r="DR41" s="512"/>
      <c r="DS41" s="512"/>
      <c r="DT41" s="512"/>
      <c r="DU41" s="512"/>
      <c r="DV41" s="512"/>
      <c r="DW41" s="512"/>
      <c r="DX41" s="512"/>
      <c r="DY41" s="512"/>
      <c r="DZ41" s="512"/>
      <c r="EA41" s="512"/>
      <c r="EB41" s="512"/>
      <c r="EC41" s="512"/>
      <c r="ED41" s="512"/>
      <c r="EE41" s="512"/>
      <c r="EF41" s="512"/>
      <c r="EG41" s="512"/>
      <c r="EH41" s="512"/>
      <c r="EI41" s="512"/>
      <c r="EJ41" s="512"/>
      <c r="EK41" s="512"/>
      <c r="EL41" s="512"/>
      <c r="EM41" s="512"/>
      <c r="EN41" s="512"/>
      <c r="EO41" s="512"/>
      <c r="EP41" s="512"/>
      <c r="EQ41" s="512"/>
      <c r="ER41" s="512"/>
      <c r="ES41" s="512"/>
      <c r="ET41" s="512"/>
      <c r="EU41" s="512"/>
      <c r="EV41" s="512"/>
      <c r="EW41" s="512"/>
      <c r="EX41" s="512"/>
      <c r="EY41" s="512"/>
      <c r="EZ41" s="512"/>
      <c r="FA41" s="512"/>
      <c r="FB41" s="512"/>
      <c r="FC41" s="512"/>
      <c r="FD41" s="512"/>
      <c r="FE41" s="512"/>
      <c r="FF41" s="512"/>
      <c r="FG41" s="512"/>
      <c r="FH41" s="512"/>
      <c r="FI41" s="512"/>
      <c r="FJ41" s="512"/>
      <c r="FK41" s="512"/>
      <c r="FL41" s="512"/>
      <c r="FM41" s="512"/>
      <c r="FN41" s="512"/>
      <c r="FO41" s="512"/>
      <c r="FP41" s="512"/>
      <c r="FQ41" s="512"/>
      <c r="FR41" s="512"/>
      <c r="FS41" s="512"/>
      <c r="FT41" s="512"/>
      <c r="FU41" s="512"/>
      <c r="FV41" s="512"/>
      <c r="FW41" s="512"/>
      <c r="FX41" s="512"/>
      <c r="FY41" s="512"/>
      <c r="FZ41" s="512"/>
      <c r="GA41" s="512"/>
      <c r="GB41" s="512"/>
      <c r="GC41" s="512"/>
      <c r="GD41" s="512"/>
      <c r="GE41" s="512"/>
      <c r="GF41" s="512"/>
      <c r="GG41" s="512"/>
      <c r="GH41" s="512"/>
      <c r="GI41" s="512"/>
      <c r="GJ41" s="512"/>
      <c r="GK41" s="512"/>
      <c r="GL41" s="512"/>
      <c r="GM41" s="512"/>
      <c r="GN41" s="512"/>
      <c r="GO41" s="512"/>
      <c r="GP41" s="512"/>
      <c r="GQ41" s="512"/>
      <c r="GR41" s="512"/>
      <c r="GS41" s="512"/>
      <c r="GT41" s="512"/>
      <c r="GU41" s="512"/>
      <c r="GV41" s="512"/>
      <c r="GW41" s="512"/>
      <c r="GX41" s="512"/>
      <c r="GY41" s="512"/>
      <c r="GZ41" s="512"/>
      <c r="HA41" s="512"/>
      <c r="HB41" s="512"/>
      <c r="HC41" s="512"/>
      <c r="HD41" s="512"/>
      <c r="HE41" s="512"/>
      <c r="HF41" s="512"/>
      <c r="HG41" s="512"/>
      <c r="HH41" s="512"/>
      <c r="HI41" s="512"/>
      <c r="HJ41" s="512"/>
      <c r="HK41" s="512"/>
      <c r="HL41" s="512"/>
      <c r="HM41" s="512"/>
      <c r="HN41" s="512"/>
      <c r="HO41" s="512"/>
      <c r="HP41" s="512"/>
      <c r="HQ41" s="512"/>
      <c r="HR41" s="512"/>
      <c r="HS41" s="512"/>
      <c r="HT41" s="512"/>
      <c r="HU41" s="512"/>
      <c r="HV41" s="512"/>
      <c r="HW41" s="512"/>
      <c r="HX41" s="512"/>
      <c r="HY41" s="512"/>
      <c r="HZ41" s="512"/>
      <c r="IA41" s="512"/>
      <c r="IB41" s="512"/>
      <c r="IC41" s="512"/>
      <c r="ID41" s="512"/>
      <c r="IE41" s="512"/>
      <c r="IF41" s="512"/>
      <c r="IG41" s="512"/>
      <c r="IH41" s="512"/>
      <c r="II41" s="512"/>
      <c r="IJ41" s="512"/>
      <c r="IK41" s="512"/>
      <c r="IL41" s="512"/>
      <c r="IM41" s="512"/>
      <c r="IN41" s="512"/>
      <c r="IO41" s="512"/>
      <c r="IP41" s="512"/>
      <c r="IQ41" s="512"/>
      <c r="IR41" s="512"/>
      <c r="IS41" s="512"/>
      <c r="IT41" s="512"/>
      <c r="IU41" s="512"/>
      <c r="IV41" s="512"/>
      <c r="IW41" s="512"/>
      <c r="IX41" s="512"/>
    </row>
    <row r="42" spans="1:258" s="507" customFormat="1" ht="18.75" customHeight="1">
      <c r="A42" s="426" t="s">
        <v>1865</v>
      </c>
      <c r="B42" s="426">
        <v>16</v>
      </c>
      <c r="C42" s="783" t="s">
        <v>1904</v>
      </c>
      <c r="D42" s="504" t="s">
        <v>1905</v>
      </c>
      <c r="E42" s="446" t="s">
        <v>1906</v>
      </c>
      <c r="F42" s="504" t="s">
        <v>1907</v>
      </c>
      <c r="G42" s="504" t="s">
        <v>1868</v>
      </c>
      <c r="H42" s="513" t="s">
        <v>1908</v>
      </c>
      <c r="I42" s="513" t="s">
        <v>1908</v>
      </c>
      <c r="J42" s="514" t="s">
        <v>1909</v>
      </c>
      <c r="K42" s="447">
        <v>3</v>
      </c>
      <c r="L42" s="446"/>
      <c r="M42" s="504">
        <v>151</v>
      </c>
      <c r="N42" s="504">
        <v>151</v>
      </c>
      <c r="O42" s="504">
        <v>199</v>
      </c>
      <c r="P42" s="504">
        <v>135</v>
      </c>
      <c r="Q42" s="505">
        <f>1-(M42/O42)</f>
        <v>0.24120603015075381</v>
      </c>
      <c r="R42" s="505">
        <f>1-(N42/P42)</f>
        <v>-0.11851851851851847</v>
      </c>
      <c r="S42" s="504">
        <v>269</v>
      </c>
      <c r="T42" s="504"/>
      <c r="U42" s="506"/>
      <c r="V42" s="506"/>
      <c r="W42" s="486">
        <f t="shared" si="1"/>
        <v>16</v>
      </c>
      <c r="Y42" s="506"/>
      <c r="Z42" s="506"/>
      <c r="AA42" s="506"/>
      <c r="AB42" s="506"/>
      <c r="AC42" s="506"/>
      <c r="AD42" s="506"/>
      <c r="AE42" s="506"/>
      <c r="AF42" s="101"/>
      <c r="AG42" s="101"/>
      <c r="AH42" s="101"/>
      <c r="AI42" s="101"/>
      <c r="AJ42" s="101"/>
      <c r="AK42" s="101"/>
      <c r="AL42" s="101"/>
      <c r="AM42" s="101"/>
      <c r="AN42" s="101"/>
      <c r="AO42" s="101"/>
      <c r="AP42" s="101"/>
      <c r="AQ42" s="101"/>
      <c r="AR42" s="101"/>
      <c r="AS42" s="101"/>
      <c r="AT42" s="101"/>
      <c r="AU42" s="101"/>
      <c r="AV42" s="101"/>
      <c r="AW42" s="101"/>
      <c r="AX42" s="101"/>
      <c r="AY42" s="101"/>
      <c r="AZ42" s="101"/>
      <c r="BA42" s="101"/>
      <c r="BB42" s="101"/>
      <c r="BC42" s="101"/>
      <c r="BD42" s="101"/>
      <c r="BE42" s="101"/>
      <c r="BF42" s="101"/>
      <c r="BG42" s="101"/>
      <c r="BH42" s="101"/>
      <c r="BI42" s="101"/>
      <c r="BJ42" s="101"/>
      <c r="BK42" s="101"/>
      <c r="BL42" s="101"/>
      <c r="BM42" s="101"/>
      <c r="BN42" s="101"/>
      <c r="BO42" s="101"/>
      <c r="BP42" s="101"/>
      <c r="BQ42" s="101"/>
      <c r="BR42" s="101"/>
      <c r="BS42" s="101"/>
      <c r="BT42" s="101"/>
      <c r="BU42" s="101"/>
      <c r="BV42" s="101"/>
      <c r="BW42" s="101"/>
      <c r="BX42" s="101"/>
      <c r="BY42" s="101"/>
      <c r="BZ42" s="101"/>
      <c r="CA42" s="101"/>
      <c r="CB42" s="101"/>
      <c r="CC42" s="101"/>
      <c r="CD42" s="101"/>
      <c r="CE42" s="101"/>
      <c r="CF42" s="101"/>
      <c r="CG42" s="101"/>
      <c r="CH42" s="101"/>
      <c r="CI42" s="101"/>
      <c r="CJ42" s="101"/>
      <c r="CK42" s="101"/>
      <c r="CL42" s="101"/>
      <c r="CM42" s="101"/>
      <c r="CN42" s="101"/>
      <c r="CO42" s="101"/>
      <c r="CP42" s="101"/>
      <c r="CQ42" s="101"/>
      <c r="CR42" s="101"/>
      <c r="CS42" s="101"/>
      <c r="CT42" s="101"/>
      <c r="CU42" s="101"/>
      <c r="CV42" s="101"/>
      <c r="CW42" s="101"/>
      <c r="CX42" s="101"/>
      <c r="CY42" s="101"/>
      <c r="CZ42" s="101"/>
      <c r="DA42" s="101"/>
      <c r="DB42" s="101"/>
      <c r="DC42" s="101"/>
      <c r="DD42" s="101"/>
      <c r="DE42" s="101"/>
      <c r="DF42" s="101"/>
      <c r="DG42" s="101"/>
      <c r="DH42" s="101"/>
      <c r="DI42" s="101"/>
      <c r="DJ42" s="101"/>
      <c r="DK42" s="101"/>
      <c r="DL42" s="101"/>
      <c r="DM42" s="101"/>
      <c r="DN42" s="101"/>
      <c r="DO42" s="101"/>
      <c r="DP42" s="101"/>
      <c r="DQ42" s="101"/>
      <c r="DR42" s="101"/>
      <c r="DS42" s="101"/>
      <c r="DT42" s="101"/>
      <c r="DU42" s="101"/>
      <c r="DV42" s="101"/>
      <c r="DW42" s="101"/>
      <c r="DX42" s="101"/>
      <c r="DY42" s="101"/>
      <c r="DZ42" s="101"/>
      <c r="EA42" s="101"/>
      <c r="EB42" s="101"/>
      <c r="EC42" s="101"/>
      <c r="ED42" s="101"/>
      <c r="EE42" s="101"/>
      <c r="EF42" s="101"/>
      <c r="EG42" s="101"/>
      <c r="EH42" s="101"/>
      <c r="EI42" s="101"/>
      <c r="EJ42" s="101"/>
      <c r="EK42" s="101"/>
      <c r="EL42" s="101"/>
      <c r="EM42" s="101"/>
      <c r="EN42" s="101"/>
      <c r="EO42" s="101"/>
      <c r="EP42" s="101"/>
      <c r="EQ42" s="101"/>
      <c r="ER42" s="101"/>
      <c r="ES42" s="101"/>
      <c r="ET42" s="101"/>
      <c r="EU42" s="101"/>
      <c r="EV42" s="101"/>
      <c r="EW42" s="101"/>
      <c r="EX42" s="101"/>
      <c r="EY42" s="101"/>
      <c r="EZ42" s="101"/>
      <c r="FA42" s="101"/>
      <c r="FB42" s="101"/>
      <c r="FC42" s="101"/>
      <c r="FD42" s="101"/>
      <c r="FE42" s="101"/>
      <c r="FF42" s="101"/>
      <c r="FG42" s="101"/>
      <c r="FH42" s="101"/>
      <c r="FI42" s="101"/>
      <c r="FJ42" s="101"/>
      <c r="FK42" s="101"/>
      <c r="FL42" s="101"/>
      <c r="FM42" s="101"/>
      <c r="FN42" s="101"/>
      <c r="FO42" s="101"/>
      <c r="FP42" s="101"/>
      <c r="FQ42" s="101"/>
      <c r="FR42" s="101"/>
      <c r="FS42" s="101"/>
      <c r="FT42" s="101"/>
      <c r="FU42" s="101"/>
      <c r="FV42" s="101"/>
      <c r="FW42" s="101"/>
      <c r="FX42" s="101"/>
      <c r="FY42" s="101"/>
      <c r="FZ42" s="101"/>
      <c r="GA42" s="101"/>
      <c r="GB42" s="101"/>
      <c r="GC42" s="101"/>
      <c r="GD42" s="101"/>
      <c r="GE42" s="101"/>
      <c r="GF42" s="101"/>
      <c r="GG42" s="101"/>
      <c r="GH42" s="101"/>
      <c r="GI42" s="101"/>
      <c r="GJ42" s="101"/>
      <c r="GK42" s="101"/>
      <c r="GL42" s="101"/>
      <c r="GM42" s="101"/>
      <c r="GN42" s="101"/>
      <c r="GO42" s="101"/>
      <c r="GP42" s="101"/>
      <c r="GQ42" s="101"/>
      <c r="GR42" s="101"/>
      <c r="GS42" s="101"/>
      <c r="GT42" s="101"/>
      <c r="GU42" s="101"/>
      <c r="GV42" s="101"/>
      <c r="GW42" s="101"/>
      <c r="GX42" s="101"/>
      <c r="GY42" s="101"/>
      <c r="GZ42" s="101"/>
      <c r="HA42" s="101"/>
      <c r="HB42" s="101"/>
      <c r="HC42" s="101"/>
      <c r="HD42" s="101"/>
      <c r="HE42" s="101"/>
      <c r="HF42" s="101"/>
      <c r="HG42" s="101"/>
      <c r="HH42" s="101"/>
      <c r="HI42" s="101"/>
      <c r="HJ42" s="101"/>
      <c r="HK42" s="101"/>
      <c r="HL42" s="101"/>
      <c r="HM42" s="101"/>
      <c r="HN42" s="101"/>
      <c r="HO42" s="101"/>
      <c r="HP42" s="101"/>
      <c r="HQ42" s="101"/>
      <c r="HR42" s="101"/>
      <c r="HS42" s="101"/>
      <c r="HT42" s="101"/>
      <c r="HU42" s="101"/>
      <c r="HV42" s="101"/>
      <c r="HW42" s="101"/>
      <c r="HX42" s="101"/>
      <c r="HY42" s="101"/>
      <c r="HZ42" s="101"/>
      <c r="IA42" s="101"/>
      <c r="IB42" s="101"/>
      <c r="IC42" s="101"/>
      <c r="ID42" s="101"/>
      <c r="IE42" s="101"/>
      <c r="IF42" s="101"/>
      <c r="IG42" s="101"/>
      <c r="IH42" s="101"/>
      <c r="II42" s="101"/>
      <c r="IJ42" s="101"/>
      <c r="IK42" s="101"/>
      <c r="IL42" s="101"/>
      <c r="IM42" s="101"/>
      <c r="IN42" s="101"/>
      <c r="IO42" s="101"/>
      <c r="IP42" s="101"/>
      <c r="IQ42" s="101"/>
      <c r="IR42" s="101"/>
      <c r="IS42" s="101"/>
      <c r="IT42" s="101"/>
      <c r="IU42" s="101"/>
      <c r="IV42" s="101"/>
      <c r="IW42" s="101"/>
      <c r="IX42" s="101"/>
    </row>
    <row r="43" spans="1:258" s="525" customFormat="1" ht="18.75" customHeight="1">
      <c r="A43" s="426" t="s">
        <v>1865</v>
      </c>
      <c r="B43" s="426">
        <v>17</v>
      </c>
      <c r="C43" s="783"/>
      <c r="D43" s="519" t="s">
        <v>1905</v>
      </c>
      <c r="E43" s="785" t="s">
        <v>1897</v>
      </c>
      <c r="F43" s="520" t="s">
        <v>1910</v>
      </c>
      <c r="G43" s="521"/>
      <c r="H43" s="520" t="s">
        <v>1911</v>
      </c>
      <c r="I43" s="520" t="s">
        <v>1911</v>
      </c>
      <c r="J43" s="522" t="s">
        <v>1912</v>
      </c>
      <c r="K43" s="447">
        <v>18</v>
      </c>
      <c r="L43" s="446"/>
      <c r="M43" s="520">
        <f>VLOOKUP(I43:I226,[3]productSkuPrice_1394622616501!$B$2:$G$13,6,0)</f>
        <v>71.5</v>
      </c>
      <c r="N43" s="520">
        <v>71.5</v>
      </c>
      <c r="O43" s="520">
        <v>128</v>
      </c>
      <c r="P43" s="520">
        <f t="shared" si="3"/>
        <v>74</v>
      </c>
      <c r="Q43" s="523">
        <f t="shared" si="2"/>
        <v>0.44140625</v>
      </c>
      <c r="R43" s="523">
        <f t="shared" si="2"/>
        <v>3.3783783783783772E-2</v>
      </c>
      <c r="S43" s="520">
        <v>148</v>
      </c>
      <c r="T43" s="520"/>
      <c r="U43" s="524"/>
      <c r="V43" s="524"/>
      <c r="W43" s="486">
        <f t="shared" si="1"/>
        <v>-2.5</v>
      </c>
      <c r="Y43" s="524"/>
      <c r="Z43" s="524"/>
      <c r="AA43" s="524"/>
      <c r="AB43" s="524"/>
      <c r="AC43" s="524"/>
      <c r="AD43" s="524"/>
      <c r="AE43" s="524"/>
      <c r="AF43" s="526"/>
      <c r="AG43" s="526"/>
      <c r="AH43" s="526"/>
      <c r="AI43" s="526"/>
      <c r="AJ43" s="526"/>
      <c r="AK43" s="526"/>
      <c r="AL43" s="526"/>
      <c r="AM43" s="526"/>
      <c r="AN43" s="526"/>
      <c r="AO43" s="526"/>
      <c r="AP43" s="526"/>
      <c r="AQ43" s="526"/>
      <c r="AR43" s="526"/>
      <c r="AS43" s="526"/>
      <c r="AT43" s="526"/>
      <c r="AU43" s="526"/>
      <c r="AV43" s="526"/>
      <c r="AW43" s="526"/>
      <c r="AX43" s="526"/>
      <c r="AY43" s="526"/>
      <c r="AZ43" s="526"/>
      <c r="BA43" s="526"/>
      <c r="BB43" s="526"/>
      <c r="BC43" s="526"/>
      <c r="BD43" s="526"/>
      <c r="BE43" s="526"/>
      <c r="BF43" s="526"/>
      <c r="BG43" s="526"/>
      <c r="BH43" s="526"/>
      <c r="BI43" s="526"/>
      <c r="BJ43" s="526"/>
      <c r="BK43" s="526"/>
      <c r="BL43" s="526"/>
      <c r="BM43" s="526"/>
      <c r="BN43" s="526"/>
      <c r="BO43" s="526"/>
      <c r="BP43" s="526"/>
      <c r="BQ43" s="526"/>
      <c r="BR43" s="526"/>
      <c r="BS43" s="526"/>
      <c r="BT43" s="526"/>
      <c r="BU43" s="526"/>
      <c r="BV43" s="526"/>
      <c r="BW43" s="526"/>
      <c r="BX43" s="526"/>
      <c r="BY43" s="526"/>
      <c r="BZ43" s="526"/>
      <c r="CA43" s="526"/>
      <c r="CB43" s="526"/>
      <c r="CC43" s="526"/>
      <c r="CD43" s="526"/>
      <c r="CE43" s="526"/>
      <c r="CF43" s="526"/>
      <c r="CG43" s="526"/>
      <c r="CH43" s="526"/>
      <c r="CI43" s="526"/>
      <c r="CJ43" s="526"/>
      <c r="CK43" s="526"/>
      <c r="CL43" s="526"/>
      <c r="CM43" s="526"/>
      <c r="CN43" s="526"/>
      <c r="CO43" s="526"/>
      <c r="CP43" s="526"/>
      <c r="CQ43" s="526"/>
      <c r="CR43" s="526"/>
      <c r="CS43" s="526"/>
      <c r="CT43" s="526"/>
      <c r="CU43" s="526"/>
      <c r="CV43" s="526"/>
      <c r="CW43" s="526"/>
      <c r="CX43" s="526"/>
      <c r="CY43" s="526"/>
      <c r="CZ43" s="526"/>
      <c r="DA43" s="526"/>
      <c r="DB43" s="526"/>
      <c r="DC43" s="526"/>
      <c r="DD43" s="526"/>
      <c r="DE43" s="526"/>
      <c r="DF43" s="526"/>
      <c r="DG43" s="526"/>
      <c r="DH43" s="526"/>
      <c r="DI43" s="526"/>
      <c r="DJ43" s="526"/>
      <c r="DK43" s="526"/>
      <c r="DL43" s="526"/>
      <c r="DM43" s="526"/>
      <c r="DN43" s="526"/>
      <c r="DO43" s="526"/>
      <c r="DP43" s="526"/>
      <c r="DQ43" s="526"/>
      <c r="DR43" s="526"/>
      <c r="DS43" s="526"/>
      <c r="DT43" s="526"/>
      <c r="DU43" s="526"/>
      <c r="DV43" s="526"/>
      <c r="DW43" s="526"/>
      <c r="DX43" s="526"/>
      <c r="DY43" s="526"/>
      <c r="DZ43" s="526"/>
      <c r="EA43" s="526"/>
      <c r="EB43" s="526"/>
      <c r="EC43" s="526"/>
      <c r="ED43" s="526"/>
      <c r="EE43" s="526"/>
      <c r="EF43" s="526"/>
      <c r="EG43" s="526"/>
      <c r="EH43" s="526"/>
      <c r="EI43" s="526"/>
      <c r="EJ43" s="526"/>
      <c r="EK43" s="526"/>
      <c r="EL43" s="526"/>
      <c r="EM43" s="526"/>
      <c r="EN43" s="526"/>
      <c r="EO43" s="526"/>
      <c r="EP43" s="526"/>
      <c r="EQ43" s="526"/>
      <c r="ER43" s="526"/>
      <c r="ES43" s="526"/>
      <c r="ET43" s="526"/>
      <c r="EU43" s="526"/>
      <c r="EV43" s="526"/>
      <c r="EW43" s="526"/>
      <c r="EX43" s="526"/>
      <c r="EY43" s="526"/>
      <c r="EZ43" s="526"/>
      <c r="FA43" s="526"/>
      <c r="FB43" s="526"/>
      <c r="FC43" s="526"/>
      <c r="FD43" s="526"/>
      <c r="FE43" s="526"/>
      <c r="FF43" s="526"/>
      <c r="FG43" s="526"/>
      <c r="FH43" s="526"/>
      <c r="FI43" s="526"/>
      <c r="FJ43" s="526"/>
      <c r="FK43" s="526"/>
      <c r="FL43" s="526"/>
      <c r="FM43" s="526"/>
      <c r="FN43" s="526"/>
      <c r="FO43" s="526"/>
      <c r="FP43" s="526"/>
      <c r="FQ43" s="526"/>
      <c r="FR43" s="526"/>
      <c r="FS43" s="526"/>
      <c r="FT43" s="526"/>
      <c r="FU43" s="526"/>
      <c r="FV43" s="526"/>
      <c r="FW43" s="526"/>
      <c r="FX43" s="526"/>
      <c r="FY43" s="526"/>
      <c r="FZ43" s="526"/>
      <c r="GA43" s="526"/>
      <c r="GB43" s="526"/>
      <c r="GC43" s="526"/>
      <c r="GD43" s="526"/>
      <c r="GE43" s="526"/>
      <c r="GF43" s="526"/>
      <c r="GG43" s="526"/>
      <c r="GH43" s="526"/>
      <c r="GI43" s="526"/>
      <c r="GJ43" s="526"/>
      <c r="GK43" s="526"/>
      <c r="GL43" s="526"/>
      <c r="GM43" s="526"/>
      <c r="GN43" s="526"/>
      <c r="GO43" s="526"/>
      <c r="GP43" s="526"/>
      <c r="GQ43" s="526"/>
      <c r="GR43" s="526"/>
      <c r="GS43" s="526"/>
      <c r="GT43" s="526"/>
      <c r="GU43" s="526"/>
      <c r="GV43" s="526"/>
      <c r="GW43" s="526"/>
      <c r="GX43" s="526"/>
      <c r="GY43" s="526"/>
      <c r="GZ43" s="526"/>
      <c r="HA43" s="526"/>
      <c r="HB43" s="526"/>
      <c r="HC43" s="526"/>
      <c r="HD43" s="526"/>
      <c r="HE43" s="526"/>
      <c r="HF43" s="526"/>
      <c r="HG43" s="526"/>
      <c r="HH43" s="526"/>
      <c r="HI43" s="526"/>
      <c r="HJ43" s="526"/>
      <c r="HK43" s="526"/>
      <c r="HL43" s="526"/>
      <c r="HM43" s="526"/>
      <c r="HN43" s="526"/>
      <c r="HO43" s="526"/>
      <c r="HP43" s="526"/>
      <c r="HQ43" s="526"/>
      <c r="HR43" s="526"/>
      <c r="HS43" s="526"/>
      <c r="HT43" s="526"/>
      <c r="HU43" s="526"/>
      <c r="HV43" s="526"/>
      <c r="HW43" s="526"/>
      <c r="HX43" s="526"/>
      <c r="HY43" s="526"/>
      <c r="HZ43" s="526"/>
      <c r="IA43" s="526"/>
      <c r="IB43" s="526"/>
      <c r="IC43" s="526"/>
      <c r="ID43" s="526"/>
      <c r="IE43" s="526"/>
      <c r="IF43" s="526"/>
      <c r="IG43" s="526"/>
      <c r="IH43" s="526"/>
      <c r="II43" s="526"/>
      <c r="IJ43" s="526"/>
      <c r="IK43" s="526"/>
      <c r="IL43" s="526"/>
      <c r="IM43" s="526"/>
      <c r="IN43" s="526"/>
      <c r="IO43" s="526"/>
      <c r="IP43" s="526"/>
      <c r="IQ43" s="526"/>
      <c r="IR43" s="526"/>
      <c r="IS43" s="526"/>
      <c r="IT43" s="526"/>
      <c r="IU43" s="526"/>
      <c r="IV43" s="526"/>
      <c r="IW43" s="526"/>
      <c r="IX43" s="526"/>
    </row>
    <row r="44" spans="1:258" s="528" customFormat="1" ht="18.75" customHeight="1">
      <c r="A44" s="426" t="s">
        <v>1865</v>
      </c>
      <c r="B44" s="426">
        <f t="shared" ref="B44:B45" ca="1" si="4">MAX(INDIRECT("$B$5:A"&amp;ROW()-1))+1</f>
        <v>18</v>
      </c>
      <c r="C44" s="783"/>
      <c r="D44" s="788" t="s">
        <v>1905</v>
      </c>
      <c r="E44" s="786"/>
      <c r="F44" s="519" t="s">
        <v>1901</v>
      </c>
      <c r="G44" s="788" t="s">
        <v>1868</v>
      </c>
      <c r="H44" s="519" t="s">
        <v>1913</v>
      </c>
      <c r="I44" s="519" t="s">
        <v>1913</v>
      </c>
      <c r="J44" s="519" t="s">
        <v>1914</v>
      </c>
      <c r="K44" s="447">
        <v>13</v>
      </c>
      <c r="L44" s="446"/>
      <c r="M44" s="519">
        <f>VLOOKUP(I44:I227,[3]productSkuPrice_1394622616501!$B$2:$G$13,6,0)</f>
        <v>42.5</v>
      </c>
      <c r="N44" s="519">
        <v>42.5</v>
      </c>
      <c r="O44" s="519">
        <v>78</v>
      </c>
      <c r="P44" s="519">
        <f t="shared" si="3"/>
        <v>44</v>
      </c>
      <c r="Q44" s="527">
        <f t="shared" si="2"/>
        <v>0.45512820512820518</v>
      </c>
      <c r="R44" s="527">
        <f t="shared" si="2"/>
        <v>3.4090909090909061E-2</v>
      </c>
      <c r="S44" s="519">
        <v>88</v>
      </c>
      <c r="T44" s="519"/>
      <c r="U44" s="521"/>
      <c r="V44" s="521"/>
      <c r="W44" s="486">
        <f t="shared" si="1"/>
        <v>-1.5</v>
      </c>
      <c r="Y44" s="521"/>
      <c r="Z44" s="521"/>
      <c r="AA44" s="521"/>
      <c r="AB44" s="521"/>
      <c r="AC44" s="521"/>
      <c r="AD44" s="521"/>
      <c r="AE44" s="521"/>
      <c r="AF44" s="529"/>
      <c r="AG44" s="529"/>
      <c r="AH44" s="529"/>
      <c r="AI44" s="529"/>
      <c r="AJ44" s="529"/>
      <c r="AK44" s="529"/>
      <c r="AL44" s="529"/>
      <c r="AM44" s="529"/>
      <c r="AN44" s="529"/>
      <c r="AO44" s="529"/>
      <c r="AP44" s="529"/>
      <c r="AQ44" s="529"/>
      <c r="AR44" s="529"/>
      <c r="AS44" s="529"/>
      <c r="AT44" s="529"/>
      <c r="AU44" s="529"/>
      <c r="AV44" s="529"/>
      <c r="AW44" s="529"/>
      <c r="AX44" s="529"/>
      <c r="AY44" s="529"/>
      <c r="AZ44" s="529"/>
      <c r="BA44" s="529"/>
      <c r="BB44" s="529"/>
      <c r="BC44" s="529"/>
      <c r="BD44" s="529"/>
      <c r="BE44" s="529"/>
      <c r="BF44" s="529"/>
      <c r="BG44" s="529"/>
      <c r="BH44" s="529"/>
      <c r="BI44" s="529"/>
      <c r="BJ44" s="529"/>
      <c r="BK44" s="529"/>
      <c r="BL44" s="529"/>
      <c r="BM44" s="529"/>
      <c r="BN44" s="529"/>
      <c r="BO44" s="529"/>
      <c r="BP44" s="529"/>
      <c r="BQ44" s="529"/>
      <c r="BR44" s="529"/>
      <c r="BS44" s="529"/>
      <c r="BT44" s="529"/>
      <c r="BU44" s="529"/>
      <c r="BV44" s="529"/>
      <c r="BW44" s="529"/>
      <c r="BX44" s="529"/>
      <c r="BY44" s="529"/>
      <c r="BZ44" s="529"/>
      <c r="CA44" s="529"/>
      <c r="CB44" s="529"/>
      <c r="CC44" s="529"/>
      <c r="CD44" s="529"/>
      <c r="CE44" s="529"/>
      <c r="CF44" s="529"/>
      <c r="CG44" s="529"/>
      <c r="CH44" s="529"/>
      <c r="CI44" s="529"/>
      <c r="CJ44" s="529"/>
      <c r="CK44" s="529"/>
      <c r="CL44" s="529"/>
      <c r="CM44" s="529"/>
      <c r="CN44" s="529"/>
      <c r="CO44" s="529"/>
      <c r="CP44" s="529"/>
      <c r="CQ44" s="529"/>
      <c r="CR44" s="529"/>
      <c r="CS44" s="529"/>
      <c r="CT44" s="529"/>
      <c r="CU44" s="529"/>
      <c r="CV44" s="529"/>
      <c r="CW44" s="529"/>
      <c r="CX44" s="529"/>
      <c r="CY44" s="529"/>
      <c r="CZ44" s="529"/>
      <c r="DA44" s="529"/>
      <c r="DB44" s="529"/>
      <c r="DC44" s="529"/>
      <c r="DD44" s="529"/>
      <c r="DE44" s="529"/>
      <c r="DF44" s="529"/>
      <c r="DG44" s="529"/>
      <c r="DH44" s="529"/>
      <c r="DI44" s="529"/>
      <c r="DJ44" s="529"/>
      <c r="DK44" s="529"/>
      <c r="DL44" s="529"/>
      <c r="DM44" s="529"/>
      <c r="DN44" s="529"/>
      <c r="DO44" s="529"/>
      <c r="DP44" s="529"/>
      <c r="DQ44" s="529"/>
      <c r="DR44" s="529"/>
      <c r="DS44" s="529"/>
      <c r="DT44" s="529"/>
      <c r="DU44" s="529"/>
      <c r="DV44" s="529"/>
      <c r="DW44" s="529"/>
      <c r="DX44" s="529"/>
      <c r="DY44" s="529"/>
      <c r="DZ44" s="529"/>
      <c r="EA44" s="529"/>
      <c r="EB44" s="529"/>
      <c r="EC44" s="529"/>
      <c r="ED44" s="529"/>
      <c r="EE44" s="529"/>
      <c r="EF44" s="529"/>
      <c r="EG44" s="529"/>
      <c r="EH44" s="529"/>
      <c r="EI44" s="529"/>
      <c r="EJ44" s="529"/>
      <c r="EK44" s="529"/>
      <c r="EL44" s="529"/>
      <c r="EM44" s="529"/>
      <c r="EN44" s="529"/>
      <c r="EO44" s="529"/>
      <c r="EP44" s="529"/>
      <c r="EQ44" s="529"/>
      <c r="ER44" s="529"/>
      <c r="ES44" s="529"/>
      <c r="ET44" s="529"/>
      <c r="EU44" s="529"/>
      <c r="EV44" s="529"/>
      <c r="EW44" s="529"/>
      <c r="EX44" s="529"/>
      <c r="EY44" s="529"/>
      <c r="EZ44" s="529"/>
      <c r="FA44" s="529"/>
      <c r="FB44" s="529"/>
      <c r="FC44" s="529"/>
      <c r="FD44" s="529"/>
      <c r="FE44" s="529"/>
      <c r="FF44" s="529"/>
      <c r="FG44" s="529"/>
      <c r="FH44" s="529"/>
      <c r="FI44" s="529"/>
      <c r="FJ44" s="529"/>
      <c r="FK44" s="529"/>
      <c r="FL44" s="529"/>
      <c r="FM44" s="529"/>
      <c r="FN44" s="529"/>
      <c r="FO44" s="529"/>
      <c r="FP44" s="529"/>
      <c r="FQ44" s="529"/>
      <c r="FR44" s="529"/>
      <c r="FS44" s="529"/>
      <c r="FT44" s="529"/>
      <c r="FU44" s="529"/>
      <c r="FV44" s="529"/>
      <c r="FW44" s="529"/>
      <c r="FX44" s="529"/>
      <c r="FY44" s="529"/>
      <c r="FZ44" s="529"/>
      <c r="GA44" s="529"/>
      <c r="GB44" s="529"/>
      <c r="GC44" s="529"/>
      <c r="GD44" s="529"/>
      <c r="GE44" s="529"/>
      <c r="GF44" s="529"/>
      <c r="GG44" s="529"/>
      <c r="GH44" s="529"/>
      <c r="GI44" s="529"/>
      <c r="GJ44" s="529"/>
      <c r="GK44" s="529"/>
      <c r="GL44" s="529"/>
      <c r="GM44" s="529"/>
      <c r="GN44" s="529"/>
      <c r="GO44" s="529"/>
      <c r="GP44" s="529"/>
      <c r="GQ44" s="529"/>
      <c r="GR44" s="529"/>
      <c r="GS44" s="529"/>
      <c r="GT44" s="529"/>
      <c r="GU44" s="529"/>
      <c r="GV44" s="529"/>
      <c r="GW44" s="529"/>
      <c r="GX44" s="529"/>
      <c r="GY44" s="529"/>
      <c r="GZ44" s="529"/>
      <c r="HA44" s="529"/>
      <c r="HB44" s="529"/>
      <c r="HC44" s="529"/>
      <c r="HD44" s="529"/>
      <c r="HE44" s="529"/>
      <c r="HF44" s="529"/>
      <c r="HG44" s="529"/>
      <c r="HH44" s="529"/>
      <c r="HI44" s="529"/>
      <c r="HJ44" s="529"/>
      <c r="HK44" s="529"/>
      <c r="HL44" s="529"/>
      <c r="HM44" s="529"/>
      <c r="HN44" s="529"/>
      <c r="HO44" s="529"/>
      <c r="HP44" s="529"/>
      <c r="HQ44" s="529"/>
      <c r="HR44" s="529"/>
      <c r="HS44" s="529"/>
      <c r="HT44" s="529"/>
      <c r="HU44" s="529"/>
      <c r="HV44" s="529"/>
      <c r="HW44" s="529"/>
      <c r="HX44" s="529"/>
      <c r="HY44" s="529"/>
      <c r="HZ44" s="529"/>
      <c r="IA44" s="529"/>
      <c r="IB44" s="529"/>
      <c r="IC44" s="529"/>
      <c r="ID44" s="529"/>
      <c r="IE44" s="529"/>
      <c r="IF44" s="529"/>
      <c r="IG44" s="529"/>
      <c r="IH44" s="529"/>
      <c r="II44" s="529"/>
      <c r="IJ44" s="529"/>
      <c r="IK44" s="529"/>
      <c r="IL44" s="529"/>
      <c r="IM44" s="529"/>
      <c r="IN44" s="529"/>
      <c r="IO44" s="529"/>
      <c r="IP44" s="529"/>
      <c r="IQ44" s="529"/>
      <c r="IR44" s="529"/>
      <c r="IS44" s="529"/>
      <c r="IT44" s="529"/>
      <c r="IU44" s="529"/>
      <c r="IV44" s="529"/>
      <c r="IW44" s="529"/>
      <c r="IX44" s="529"/>
    </row>
    <row r="45" spans="1:258" s="528" customFormat="1" ht="21" customHeight="1">
      <c r="A45" s="426" t="s">
        <v>1865</v>
      </c>
      <c r="B45" s="426">
        <f t="shared" ca="1" si="4"/>
        <v>19</v>
      </c>
      <c r="C45" s="783"/>
      <c r="D45" s="789"/>
      <c r="E45" s="787"/>
      <c r="F45" s="519" t="s">
        <v>1915</v>
      </c>
      <c r="G45" s="790"/>
      <c r="H45" s="519" t="s">
        <v>1916</v>
      </c>
      <c r="I45" s="519" t="s">
        <v>1916</v>
      </c>
      <c r="J45" s="519" t="s">
        <v>1917</v>
      </c>
      <c r="K45" s="447">
        <v>19</v>
      </c>
      <c r="L45" s="446"/>
      <c r="M45" s="519">
        <f>VLOOKUP(I45:I228,[3]productSkuPrice_1394622616501!$B$2:$G$13,6,0)</f>
        <v>62</v>
      </c>
      <c r="N45" s="519">
        <v>62</v>
      </c>
      <c r="O45" s="519">
        <v>118</v>
      </c>
      <c r="P45" s="519">
        <f t="shared" si="3"/>
        <v>64</v>
      </c>
      <c r="Q45" s="527">
        <f t="shared" si="2"/>
        <v>0.47457627118644063</v>
      </c>
      <c r="R45" s="527">
        <f t="shared" si="2"/>
        <v>3.125E-2</v>
      </c>
      <c r="S45" s="519">
        <v>128</v>
      </c>
      <c r="T45" s="519"/>
      <c r="U45" s="521"/>
      <c r="V45" s="521"/>
      <c r="W45" s="486">
        <f t="shared" si="1"/>
        <v>-2</v>
      </c>
      <c r="Y45" s="521"/>
      <c r="Z45" s="521"/>
      <c r="AA45" s="521"/>
      <c r="AB45" s="521"/>
      <c r="AC45" s="521"/>
      <c r="AD45" s="521"/>
      <c r="AE45" s="521"/>
      <c r="AF45" s="529"/>
      <c r="AG45" s="529"/>
      <c r="AH45" s="529"/>
      <c r="AI45" s="529"/>
      <c r="AJ45" s="529"/>
      <c r="AK45" s="529"/>
      <c r="AL45" s="529"/>
      <c r="AM45" s="529"/>
      <c r="AN45" s="529"/>
      <c r="AO45" s="529"/>
      <c r="AP45" s="529"/>
      <c r="AQ45" s="529"/>
      <c r="AR45" s="529"/>
      <c r="AS45" s="529"/>
      <c r="AT45" s="529"/>
      <c r="AU45" s="529"/>
      <c r="AV45" s="529"/>
      <c r="AW45" s="529"/>
      <c r="AX45" s="529"/>
      <c r="AY45" s="529"/>
      <c r="AZ45" s="529"/>
      <c r="BA45" s="529"/>
      <c r="BB45" s="529"/>
      <c r="BC45" s="529"/>
      <c r="BD45" s="529"/>
      <c r="BE45" s="529"/>
      <c r="BF45" s="529"/>
      <c r="BG45" s="529"/>
      <c r="BH45" s="529"/>
      <c r="BI45" s="529"/>
      <c r="BJ45" s="529"/>
      <c r="BK45" s="529"/>
      <c r="BL45" s="529"/>
      <c r="BM45" s="529"/>
      <c r="BN45" s="529"/>
      <c r="BO45" s="529"/>
      <c r="BP45" s="529"/>
      <c r="BQ45" s="529"/>
      <c r="BR45" s="529"/>
      <c r="BS45" s="529"/>
      <c r="BT45" s="529"/>
      <c r="BU45" s="529"/>
      <c r="BV45" s="529"/>
      <c r="BW45" s="529"/>
      <c r="BX45" s="529"/>
      <c r="BY45" s="529"/>
      <c r="BZ45" s="529"/>
      <c r="CA45" s="529"/>
      <c r="CB45" s="529"/>
      <c r="CC45" s="529"/>
      <c r="CD45" s="529"/>
      <c r="CE45" s="529"/>
      <c r="CF45" s="529"/>
      <c r="CG45" s="529"/>
      <c r="CH45" s="529"/>
      <c r="CI45" s="529"/>
      <c r="CJ45" s="529"/>
      <c r="CK45" s="529"/>
      <c r="CL45" s="529"/>
      <c r="CM45" s="529"/>
      <c r="CN45" s="529"/>
      <c r="CO45" s="529"/>
      <c r="CP45" s="529"/>
      <c r="CQ45" s="529"/>
      <c r="CR45" s="529"/>
      <c r="CS45" s="529"/>
      <c r="CT45" s="529"/>
      <c r="CU45" s="529"/>
      <c r="CV45" s="529"/>
      <c r="CW45" s="529"/>
      <c r="CX45" s="529"/>
      <c r="CY45" s="529"/>
      <c r="CZ45" s="529"/>
      <c r="DA45" s="529"/>
      <c r="DB45" s="529"/>
      <c r="DC45" s="529"/>
      <c r="DD45" s="529"/>
      <c r="DE45" s="529"/>
      <c r="DF45" s="529"/>
      <c r="DG45" s="529"/>
      <c r="DH45" s="529"/>
      <c r="DI45" s="529"/>
      <c r="DJ45" s="529"/>
      <c r="DK45" s="529"/>
      <c r="DL45" s="529"/>
      <c r="DM45" s="529"/>
      <c r="DN45" s="529"/>
      <c r="DO45" s="529"/>
      <c r="DP45" s="529"/>
      <c r="DQ45" s="529"/>
      <c r="DR45" s="529"/>
      <c r="DS45" s="529"/>
      <c r="DT45" s="529"/>
      <c r="DU45" s="529"/>
      <c r="DV45" s="529"/>
      <c r="DW45" s="529"/>
      <c r="DX45" s="529"/>
      <c r="DY45" s="529"/>
      <c r="DZ45" s="529"/>
      <c r="EA45" s="529"/>
      <c r="EB45" s="529"/>
      <c r="EC45" s="529"/>
      <c r="ED45" s="529"/>
      <c r="EE45" s="529"/>
      <c r="EF45" s="529"/>
      <c r="EG45" s="529"/>
      <c r="EH45" s="529"/>
      <c r="EI45" s="529"/>
      <c r="EJ45" s="529"/>
      <c r="EK45" s="529"/>
      <c r="EL45" s="529"/>
      <c r="EM45" s="529"/>
      <c r="EN45" s="529"/>
      <c r="EO45" s="529"/>
      <c r="EP45" s="529"/>
      <c r="EQ45" s="529"/>
      <c r="ER45" s="529"/>
      <c r="ES45" s="529"/>
      <c r="ET45" s="529"/>
      <c r="EU45" s="529"/>
      <c r="EV45" s="529"/>
      <c r="EW45" s="529"/>
      <c r="EX45" s="529"/>
      <c r="EY45" s="529"/>
      <c r="EZ45" s="529"/>
      <c r="FA45" s="529"/>
      <c r="FB45" s="529"/>
      <c r="FC45" s="529"/>
      <c r="FD45" s="529"/>
      <c r="FE45" s="529"/>
      <c r="FF45" s="529"/>
      <c r="FG45" s="529"/>
      <c r="FH45" s="529"/>
      <c r="FI45" s="529"/>
      <c r="FJ45" s="529"/>
      <c r="FK45" s="529"/>
      <c r="FL45" s="529"/>
      <c r="FM45" s="529"/>
      <c r="FN45" s="529"/>
      <c r="FO45" s="529"/>
      <c r="FP45" s="529"/>
      <c r="FQ45" s="529"/>
      <c r="FR45" s="529"/>
      <c r="FS45" s="529"/>
      <c r="FT45" s="529"/>
      <c r="FU45" s="529"/>
      <c r="FV45" s="529"/>
      <c r="FW45" s="529"/>
      <c r="FX45" s="529"/>
      <c r="FY45" s="529"/>
      <c r="FZ45" s="529"/>
      <c r="GA45" s="529"/>
      <c r="GB45" s="529"/>
      <c r="GC45" s="529"/>
      <c r="GD45" s="529"/>
      <c r="GE45" s="529"/>
      <c r="GF45" s="529"/>
      <c r="GG45" s="529"/>
      <c r="GH45" s="529"/>
      <c r="GI45" s="529"/>
      <c r="GJ45" s="529"/>
      <c r="GK45" s="529"/>
      <c r="GL45" s="529"/>
      <c r="GM45" s="529"/>
      <c r="GN45" s="529"/>
      <c r="GO45" s="529"/>
      <c r="GP45" s="529"/>
      <c r="GQ45" s="529"/>
      <c r="GR45" s="529"/>
      <c r="GS45" s="529"/>
      <c r="GT45" s="529"/>
      <c r="GU45" s="529"/>
      <c r="GV45" s="529"/>
      <c r="GW45" s="529"/>
      <c r="GX45" s="529"/>
      <c r="GY45" s="529"/>
      <c r="GZ45" s="529"/>
      <c r="HA45" s="529"/>
      <c r="HB45" s="529"/>
      <c r="HC45" s="529"/>
      <c r="HD45" s="529"/>
      <c r="HE45" s="529"/>
      <c r="HF45" s="529"/>
      <c r="HG45" s="529"/>
      <c r="HH45" s="529"/>
      <c r="HI45" s="529"/>
      <c r="HJ45" s="529"/>
      <c r="HK45" s="529"/>
      <c r="HL45" s="529"/>
      <c r="HM45" s="529"/>
      <c r="HN45" s="529"/>
      <c r="HO45" s="529"/>
      <c r="HP45" s="529"/>
      <c r="HQ45" s="529"/>
      <c r="HR45" s="529"/>
      <c r="HS45" s="529"/>
      <c r="HT45" s="529"/>
      <c r="HU45" s="529"/>
      <c r="HV45" s="529"/>
      <c r="HW45" s="529"/>
      <c r="HX45" s="529"/>
      <c r="HY45" s="529"/>
      <c r="HZ45" s="529"/>
      <c r="IA45" s="529"/>
      <c r="IB45" s="529"/>
      <c r="IC45" s="529"/>
      <c r="ID45" s="529"/>
      <c r="IE45" s="529"/>
      <c r="IF45" s="529"/>
      <c r="IG45" s="529"/>
      <c r="IH45" s="529"/>
      <c r="II45" s="529"/>
      <c r="IJ45" s="529"/>
      <c r="IK45" s="529"/>
      <c r="IL45" s="529"/>
      <c r="IM45" s="529"/>
      <c r="IN45" s="529"/>
      <c r="IO45" s="529"/>
      <c r="IP45" s="529"/>
      <c r="IQ45" s="529"/>
      <c r="IR45" s="529"/>
      <c r="IS45" s="529"/>
      <c r="IT45" s="529"/>
      <c r="IU45" s="529"/>
      <c r="IV45" s="529"/>
      <c r="IW45" s="529"/>
      <c r="IX45" s="529"/>
    </row>
    <row r="46" spans="1:258" s="528" customFormat="1" ht="18.75" customHeight="1">
      <c r="A46" s="426" t="s">
        <v>1865</v>
      </c>
      <c r="B46" s="426">
        <v>20</v>
      </c>
      <c r="C46" s="783"/>
      <c r="D46" s="519" t="s">
        <v>1905</v>
      </c>
      <c r="E46" s="520" t="s">
        <v>1880</v>
      </c>
      <c r="F46" s="519" t="s">
        <v>1918</v>
      </c>
      <c r="G46" s="519" t="s">
        <v>1868</v>
      </c>
      <c r="H46" s="530" t="s">
        <v>1919</v>
      </c>
      <c r="I46" s="530" t="s">
        <v>1919</v>
      </c>
      <c r="J46" s="519" t="s">
        <v>1920</v>
      </c>
      <c r="K46" s="447">
        <v>7</v>
      </c>
      <c r="L46" s="446"/>
      <c r="M46" s="519">
        <v>45</v>
      </c>
      <c r="N46" s="519">
        <v>45</v>
      </c>
      <c r="O46" s="519">
        <v>85</v>
      </c>
      <c r="P46" s="519">
        <v>49</v>
      </c>
      <c r="Q46" s="527">
        <f t="shared" si="2"/>
        <v>0.47058823529411764</v>
      </c>
      <c r="R46" s="527">
        <f t="shared" si="2"/>
        <v>8.1632653061224469E-2</v>
      </c>
      <c r="S46" s="519">
        <v>99</v>
      </c>
      <c r="T46" s="519"/>
      <c r="U46" s="521"/>
      <c r="V46" s="521"/>
      <c r="W46" s="486">
        <f t="shared" si="1"/>
        <v>-4</v>
      </c>
      <c r="Y46" s="521"/>
      <c r="Z46" s="521"/>
      <c r="AA46" s="521"/>
      <c r="AB46" s="521"/>
      <c r="AC46" s="521"/>
      <c r="AD46" s="521"/>
      <c r="AE46" s="521"/>
      <c r="AF46" s="529"/>
      <c r="AG46" s="529"/>
      <c r="AH46" s="529"/>
      <c r="AI46" s="529"/>
      <c r="AJ46" s="529"/>
      <c r="AK46" s="529"/>
      <c r="AL46" s="529"/>
      <c r="AM46" s="529"/>
      <c r="AN46" s="529"/>
      <c r="AO46" s="529"/>
      <c r="AP46" s="529"/>
      <c r="AQ46" s="529"/>
      <c r="AR46" s="529"/>
      <c r="AS46" s="529"/>
      <c r="AT46" s="529"/>
      <c r="AU46" s="529"/>
      <c r="AV46" s="529"/>
      <c r="AW46" s="529"/>
      <c r="AX46" s="529"/>
      <c r="AY46" s="529"/>
      <c r="AZ46" s="529"/>
      <c r="BA46" s="529"/>
      <c r="BB46" s="529"/>
      <c r="BC46" s="529"/>
      <c r="BD46" s="529"/>
      <c r="BE46" s="529"/>
      <c r="BF46" s="529"/>
      <c r="BG46" s="529"/>
      <c r="BH46" s="529"/>
      <c r="BI46" s="529"/>
      <c r="BJ46" s="529"/>
      <c r="BK46" s="529"/>
      <c r="BL46" s="529"/>
      <c r="BM46" s="529"/>
      <c r="BN46" s="529"/>
      <c r="BO46" s="529"/>
      <c r="BP46" s="529"/>
      <c r="BQ46" s="529"/>
      <c r="BR46" s="529"/>
      <c r="BS46" s="529"/>
      <c r="BT46" s="529"/>
      <c r="BU46" s="529"/>
      <c r="BV46" s="529"/>
      <c r="BW46" s="529"/>
      <c r="BX46" s="529"/>
      <c r="BY46" s="529"/>
      <c r="BZ46" s="529"/>
      <c r="CA46" s="529"/>
      <c r="CB46" s="529"/>
      <c r="CC46" s="529"/>
      <c r="CD46" s="529"/>
      <c r="CE46" s="529"/>
      <c r="CF46" s="529"/>
      <c r="CG46" s="529"/>
      <c r="CH46" s="529"/>
      <c r="CI46" s="529"/>
      <c r="CJ46" s="529"/>
      <c r="CK46" s="529"/>
      <c r="CL46" s="529"/>
      <c r="CM46" s="529"/>
      <c r="CN46" s="529"/>
      <c r="CO46" s="529"/>
      <c r="CP46" s="529"/>
      <c r="CQ46" s="529"/>
      <c r="CR46" s="529"/>
      <c r="CS46" s="529"/>
      <c r="CT46" s="529"/>
      <c r="CU46" s="529"/>
      <c r="CV46" s="529"/>
      <c r="CW46" s="529"/>
      <c r="CX46" s="529"/>
      <c r="CY46" s="529"/>
      <c r="CZ46" s="529"/>
      <c r="DA46" s="529"/>
      <c r="DB46" s="529"/>
      <c r="DC46" s="529"/>
      <c r="DD46" s="529"/>
      <c r="DE46" s="529"/>
      <c r="DF46" s="529"/>
      <c r="DG46" s="529"/>
      <c r="DH46" s="529"/>
      <c r="DI46" s="529"/>
      <c r="DJ46" s="529"/>
      <c r="DK46" s="529"/>
      <c r="DL46" s="529"/>
      <c r="DM46" s="529"/>
      <c r="DN46" s="529"/>
      <c r="DO46" s="529"/>
      <c r="DP46" s="529"/>
      <c r="DQ46" s="529"/>
      <c r="DR46" s="529"/>
      <c r="DS46" s="529"/>
      <c r="DT46" s="529"/>
      <c r="DU46" s="529"/>
      <c r="DV46" s="529"/>
      <c r="DW46" s="529"/>
      <c r="DX46" s="529"/>
      <c r="DY46" s="529"/>
      <c r="DZ46" s="529"/>
      <c r="EA46" s="529"/>
      <c r="EB46" s="529"/>
      <c r="EC46" s="529"/>
      <c r="ED46" s="529"/>
      <c r="EE46" s="529"/>
      <c r="EF46" s="529"/>
      <c r="EG46" s="529"/>
      <c r="EH46" s="529"/>
      <c r="EI46" s="529"/>
      <c r="EJ46" s="529"/>
      <c r="EK46" s="529"/>
      <c r="EL46" s="529"/>
      <c r="EM46" s="529"/>
      <c r="EN46" s="529"/>
      <c r="EO46" s="529"/>
      <c r="EP46" s="529"/>
      <c r="EQ46" s="529"/>
      <c r="ER46" s="529"/>
      <c r="ES46" s="529"/>
      <c r="ET46" s="529"/>
      <c r="EU46" s="529"/>
      <c r="EV46" s="529"/>
      <c r="EW46" s="529"/>
      <c r="EX46" s="529"/>
      <c r="EY46" s="529"/>
      <c r="EZ46" s="529"/>
      <c r="FA46" s="529"/>
      <c r="FB46" s="529"/>
      <c r="FC46" s="529"/>
      <c r="FD46" s="529"/>
      <c r="FE46" s="529"/>
      <c r="FF46" s="529"/>
      <c r="FG46" s="529"/>
      <c r="FH46" s="529"/>
      <c r="FI46" s="529"/>
      <c r="FJ46" s="529"/>
      <c r="FK46" s="529"/>
      <c r="FL46" s="529"/>
      <c r="FM46" s="529"/>
      <c r="FN46" s="529"/>
      <c r="FO46" s="529"/>
      <c r="FP46" s="529"/>
      <c r="FQ46" s="529"/>
      <c r="FR46" s="529"/>
      <c r="FS46" s="529"/>
      <c r="FT46" s="529"/>
      <c r="FU46" s="529"/>
      <c r="FV46" s="529"/>
      <c r="FW46" s="529"/>
      <c r="FX46" s="529"/>
      <c r="FY46" s="529"/>
      <c r="FZ46" s="529"/>
      <c r="GA46" s="529"/>
      <c r="GB46" s="529"/>
      <c r="GC46" s="529"/>
      <c r="GD46" s="529"/>
      <c r="GE46" s="529"/>
      <c r="GF46" s="529"/>
      <c r="GG46" s="529"/>
      <c r="GH46" s="529"/>
      <c r="GI46" s="529"/>
      <c r="GJ46" s="529"/>
      <c r="GK46" s="529"/>
      <c r="GL46" s="529"/>
      <c r="GM46" s="529"/>
      <c r="GN46" s="529"/>
      <c r="GO46" s="529"/>
      <c r="GP46" s="529"/>
      <c r="GQ46" s="529"/>
      <c r="GR46" s="529"/>
      <c r="GS46" s="529"/>
      <c r="GT46" s="529"/>
      <c r="GU46" s="529"/>
      <c r="GV46" s="529"/>
      <c r="GW46" s="529"/>
      <c r="GX46" s="529"/>
      <c r="GY46" s="529"/>
      <c r="GZ46" s="529"/>
      <c r="HA46" s="529"/>
      <c r="HB46" s="529"/>
      <c r="HC46" s="529"/>
      <c r="HD46" s="529"/>
      <c r="HE46" s="529"/>
      <c r="HF46" s="529"/>
      <c r="HG46" s="529"/>
      <c r="HH46" s="529"/>
      <c r="HI46" s="529"/>
      <c r="HJ46" s="529"/>
      <c r="HK46" s="529"/>
      <c r="HL46" s="529"/>
      <c r="HM46" s="529"/>
      <c r="HN46" s="529"/>
      <c r="HO46" s="529"/>
      <c r="HP46" s="529"/>
      <c r="HQ46" s="529"/>
      <c r="HR46" s="529"/>
      <c r="HS46" s="529"/>
      <c r="HT46" s="529"/>
      <c r="HU46" s="529"/>
      <c r="HV46" s="529"/>
      <c r="HW46" s="529"/>
      <c r="HX46" s="529"/>
      <c r="HY46" s="529"/>
      <c r="HZ46" s="529"/>
      <c r="IA46" s="529"/>
      <c r="IB46" s="529"/>
      <c r="IC46" s="529"/>
      <c r="ID46" s="529"/>
      <c r="IE46" s="529"/>
      <c r="IF46" s="529"/>
      <c r="IG46" s="529"/>
      <c r="IH46" s="529"/>
      <c r="II46" s="529"/>
      <c r="IJ46" s="529"/>
      <c r="IK46" s="529"/>
      <c r="IL46" s="529"/>
      <c r="IM46" s="529"/>
      <c r="IN46" s="529"/>
      <c r="IO46" s="529"/>
      <c r="IP46" s="529"/>
      <c r="IQ46" s="529"/>
      <c r="IR46" s="529"/>
      <c r="IS46" s="529"/>
      <c r="IT46" s="529"/>
      <c r="IU46" s="529"/>
      <c r="IV46" s="529"/>
      <c r="IW46" s="529"/>
      <c r="IX46" s="529"/>
    </row>
    <row r="47" spans="1:258" s="507" customFormat="1" ht="18.75" customHeight="1">
      <c r="A47" s="426" t="s">
        <v>1865</v>
      </c>
      <c r="B47" s="426">
        <v>21</v>
      </c>
      <c r="C47" s="783"/>
      <c r="D47" s="504" t="s">
        <v>1905</v>
      </c>
      <c r="E47" s="446" t="s">
        <v>1871</v>
      </c>
      <c r="F47" s="504" t="s">
        <v>1921</v>
      </c>
      <c r="G47" s="504" t="s">
        <v>1868</v>
      </c>
      <c r="H47" s="504" t="s">
        <v>1922</v>
      </c>
      <c r="I47" s="504" t="s">
        <v>1922</v>
      </c>
      <c r="J47" s="504" t="s">
        <v>1923</v>
      </c>
      <c r="K47" s="447">
        <v>20</v>
      </c>
      <c r="L47" s="446"/>
      <c r="M47" s="504">
        <v>5.52</v>
      </c>
      <c r="N47" s="504">
        <v>5.52</v>
      </c>
      <c r="O47" s="504">
        <v>9.5</v>
      </c>
      <c r="P47" s="504">
        <f>S47*0.5</f>
        <v>5.5</v>
      </c>
      <c r="Q47" s="505">
        <f t="shared" si="2"/>
        <v>0.41894736842105262</v>
      </c>
      <c r="R47" s="505">
        <f t="shared" si="2"/>
        <v>-3.6363636363636598E-3</v>
      </c>
      <c r="S47" s="504">
        <v>11</v>
      </c>
      <c r="T47" s="504"/>
      <c r="U47" s="506"/>
      <c r="V47" s="506"/>
      <c r="W47" s="486">
        <f t="shared" si="1"/>
        <v>1.9999999999999574E-2</v>
      </c>
      <c r="Y47" s="506"/>
      <c r="Z47" s="506"/>
      <c r="AA47" s="506"/>
      <c r="AB47" s="506"/>
      <c r="AC47" s="506"/>
      <c r="AD47" s="506"/>
      <c r="AE47" s="506"/>
      <c r="AF47" s="101"/>
      <c r="AG47" s="101"/>
      <c r="AH47" s="101"/>
      <c r="AI47" s="101"/>
      <c r="AJ47" s="101"/>
      <c r="AK47" s="101"/>
      <c r="AL47" s="101"/>
      <c r="AM47" s="101"/>
      <c r="AN47" s="101"/>
      <c r="AO47" s="101"/>
      <c r="AP47" s="101"/>
      <c r="AQ47" s="101"/>
      <c r="AR47" s="101"/>
      <c r="AS47" s="101"/>
      <c r="AT47" s="101"/>
      <c r="AU47" s="101"/>
      <c r="AV47" s="101"/>
      <c r="AW47" s="101"/>
      <c r="AX47" s="101"/>
      <c r="AY47" s="101"/>
      <c r="AZ47" s="101"/>
      <c r="BA47" s="101"/>
      <c r="BB47" s="101"/>
      <c r="BC47" s="101"/>
      <c r="BD47" s="101"/>
      <c r="BE47" s="101"/>
      <c r="BF47" s="101"/>
      <c r="BG47" s="101"/>
      <c r="BH47" s="101"/>
      <c r="BI47" s="101"/>
      <c r="BJ47" s="101"/>
      <c r="BK47" s="101"/>
      <c r="BL47" s="101"/>
      <c r="BM47" s="101"/>
      <c r="BN47" s="101"/>
      <c r="BO47" s="101"/>
      <c r="BP47" s="101"/>
      <c r="BQ47" s="101"/>
      <c r="BR47" s="101"/>
      <c r="BS47" s="101"/>
      <c r="BT47" s="101"/>
      <c r="BU47" s="101"/>
      <c r="BV47" s="101"/>
      <c r="BW47" s="101"/>
      <c r="BX47" s="101"/>
      <c r="BY47" s="101"/>
      <c r="BZ47" s="101"/>
      <c r="CA47" s="101"/>
      <c r="CB47" s="101"/>
      <c r="CC47" s="101"/>
      <c r="CD47" s="101"/>
      <c r="CE47" s="101"/>
      <c r="CF47" s="101"/>
      <c r="CG47" s="101"/>
      <c r="CH47" s="101"/>
      <c r="CI47" s="101"/>
      <c r="CJ47" s="101"/>
      <c r="CK47" s="101"/>
      <c r="CL47" s="101"/>
      <c r="CM47" s="101"/>
      <c r="CN47" s="101"/>
      <c r="CO47" s="101"/>
      <c r="CP47" s="101"/>
      <c r="CQ47" s="101"/>
      <c r="CR47" s="101"/>
      <c r="CS47" s="101"/>
      <c r="CT47" s="101"/>
      <c r="CU47" s="101"/>
      <c r="CV47" s="101"/>
      <c r="CW47" s="101"/>
      <c r="CX47" s="101"/>
      <c r="CY47" s="101"/>
      <c r="CZ47" s="101"/>
      <c r="DA47" s="101"/>
      <c r="DB47" s="101"/>
      <c r="DC47" s="101"/>
      <c r="DD47" s="101"/>
      <c r="DE47" s="101"/>
      <c r="DF47" s="101"/>
      <c r="DG47" s="101"/>
      <c r="DH47" s="101"/>
      <c r="DI47" s="101"/>
      <c r="DJ47" s="101"/>
      <c r="DK47" s="101"/>
      <c r="DL47" s="101"/>
      <c r="DM47" s="101"/>
      <c r="DN47" s="101"/>
      <c r="DO47" s="101"/>
      <c r="DP47" s="101"/>
      <c r="DQ47" s="101"/>
      <c r="DR47" s="101"/>
      <c r="DS47" s="101"/>
      <c r="DT47" s="101"/>
      <c r="DU47" s="101"/>
      <c r="DV47" s="101"/>
      <c r="DW47" s="101"/>
      <c r="DX47" s="101"/>
      <c r="DY47" s="101"/>
      <c r="DZ47" s="101"/>
      <c r="EA47" s="101"/>
      <c r="EB47" s="101"/>
      <c r="EC47" s="101"/>
      <c r="ED47" s="101"/>
      <c r="EE47" s="101"/>
      <c r="EF47" s="101"/>
      <c r="EG47" s="101"/>
      <c r="EH47" s="101"/>
      <c r="EI47" s="101"/>
      <c r="EJ47" s="101"/>
      <c r="EK47" s="101"/>
      <c r="EL47" s="101"/>
      <c r="EM47" s="101"/>
      <c r="EN47" s="101"/>
      <c r="EO47" s="101"/>
      <c r="EP47" s="101"/>
      <c r="EQ47" s="101"/>
      <c r="ER47" s="101"/>
      <c r="ES47" s="101"/>
      <c r="ET47" s="101"/>
      <c r="EU47" s="101"/>
      <c r="EV47" s="101"/>
      <c r="EW47" s="101"/>
      <c r="EX47" s="101"/>
      <c r="EY47" s="101"/>
      <c r="EZ47" s="101"/>
      <c r="FA47" s="101"/>
      <c r="FB47" s="101"/>
      <c r="FC47" s="101"/>
      <c r="FD47" s="101"/>
      <c r="FE47" s="101"/>
      <c r="FF47" s="101"/>
      <c r="FG47" s="101"/>
      <c r="FH47" s="101"/>
      <c r="FI47" s="101"/>
      <c r="FJ47" s="101"/>
      <c r="FK47" s="101"/>
      <c r="FL47" s="101"/>
      <c r="FM47" s="101"/>
      <c r="FN47" s="101"/>
      <c r="FO47" s="101"/>
      <c r="FP47" s="101"/>
      <c r="FQ47" s="101"/>
      <c r="FR47" s="101"/>
      <c r="FS47" s="101"/>
      <c r="FT47" s="101"/>
      <c r="FU47" s="101"/>
      <c r="FV47" s="101"/>
      <c r="FW47" s="101"/>
      <c r="FX47" s="101"/>
      <c r="FY47" s="101"/>
      <c r="FZ47" s="101"/>
      <c r="GA47" s="101"/>
      <c r="GB47" s="101"/>
      <c r="GC47" s="101"/>
      <c r="GD47" s="101"/>
      <c r="GE47" s="101"/>
      <c r="GF47" s="101"/>
      <c r="GG47" s="101"/>
      <c r="GH47" s="101"/>
      <c r="GI47" s="101"/>
      <c r="GJ47" s="101"/>
      <c r="GK47" s="101"/>
      <c r="GL47" s="101"/>
      <c r="GM47" s="101"/>
      <c r="GN47" s="101"/>
      <c r="GO47" s="101"/>
      <c r="GP47" s="101"/>
      <c r="GQ47" s="101"/>
      <c r="GR47" s="101"/>
      <c r="GS47" s="101"/>
      <c r="GT47" s="101"/>
      <c r="GU47" s="101"/>
      <c r="GV47" s="101"/>
      <c r="GW47" s="101"/>
      <c r="GX47" s="101"/>
      <c r="GY47" s="101"/>
      <c r="GZ47" s="101"/>
      <c r="HA47" s="101"/>
      <c r="HB47" s="101"/>
      <c r="HC47" s="101"/>
      <c r="HD47" s="101"/>
      <c r="HE47" s="101"/>
      <c r="HF47" s="101"/>
      <c r="HG47" s="101"/>
      <c r="HH47" s="101"/>
      <c r="HI47" s="101"/>
      <c r="HJ47" s="101"/>
      <c r="HK47" s="101"/>
      <c r="HL47" s="101"/>
      <c r="HM47" s="101"/>
      <c r="HN47" s="101"/>
      <c r="HO47" s="101"/>
      <c r="HP47" s="101"/>
      <c r="HQ47" s="101"/>
      <c r="HR47" s="101"/>
      <c r="HS47" s="101"/>
      <c r="HT47" s="101"/>
      <c r="HU47" s="101"/>
      <c r="HV47" s="101"/>
      <c r="HW47" s="101"/>
      <c r="HX47" s="101"/>
      <c r="HY47" s="101"/>
      <c r="HZ47" s="101"/>
      <c r="IA47" s="101"/>
      <c r="IB47" s="101"/>
      <c r="IC47" s="101"/>
      <c r="ID47" s="101"/>
      <c r="IE47" s="101"/>
      <c r="IF47" s="101"/>
      <c r="IG47" s="101"/>
      <c r="IH47" s="101"/>
      <c r="II47" s="101"/>
      <c r="IJ47" s="101"/>
      <c r="IK47" s="101"/>
      <c r="IL47" s="101"/>
      <c r="IM47" s="101"/>
      <c r="IN47" s="101"/>
      <c r="IO47" s="101"/>
      <c r="IP47" s="101"/>
      <c r="IQ47" s="101"/>
      <c r="IR47" s="101"/>
      <c r="IS47" s="101"/>
      <c r="IT47" s="101"/>
      <c r="IU47" s="101"/>
      <c r="IV47" s="101"/>
      <c r="IW47" s="101"/>
      <c r="IX47" s="101"/>
    </row>
    <row r="48" spans="1:258" s="507" customFormat="1" ht="18.75" customHeight="1">
      <c r="A48" s="426" t="s">
        <v>1865</v>
      </c>
      <c r="B48" s="426">
        <v>22</v>
      </c>
      <c r="C48" s="783"/>
      <c r="D48" s="504" t="s">
        <v>1905</v>
      </c>
      <c r="E48" s="446" t="s">
        <v>1866</v>
      </c>
      <c r="F48" s="504" t="s">
        <v>1924</v>
      </c>
      <c r="G48" s="504" t="s">
        <v>1868</v>
      </c>
      <c r="H48" s="504" t="s">
        <v>1925</v>
      </c>
      <c r="I48" s="504" t="s">
        <v>1925</v>
      </c>
      <c r="J48" s="504" t="s">
        <v>1926</v>
      </c>
      <c r="K48" s="447">
        <v>0</v>
      </c>
      <c r="L48" s="446"/>
      <c r="M48" s="504">
        <v>8.1999999999999993</v>
      </c>
      <c r="N48" s="504">
        <v>8.1999999999999993</v>
      </c>
      <c r="O48" s="504">
        <v>9.5</v>
      </c>
      <c r="P48" s="504">
        <f>S48*0.5</f>
        <v>9.5</v>
      </c>
      <c r="Q48" s="505">
        <f t="shared" ref="Q48:R48" si="5">1-(M48/O48)</f>
        <v>0.13684210526315799</v>
      </c>
      <c r="R48" s="505">
        <f t="shared" si="5"/>
        <v>0.13684210526315799</v>
      </c>
      <c r="S48" s="504">
        <v>19</v>
      </c>
      <c r="T48" s="504"/>
      <c r="U48" s="506"/>
      <c r="V48" s="506"/>
      <c r="W48" s="486">
        <f t="shared" si="1"/>
        <v>-1.3000000000000007</v>
      </c>
      <c r="Y48" s="506"/>
      <c r="Z48" s="506"/>
      <c r="AA48" s="506"/>
      <c r="AB48" s="506"/>
      <c r="AC48" s="506"/>
      <c r="AD48" s="506"/>
      <c r="AE48" s="506"/>
      <c r="AF48" s="101"/>
      <c r="AG48" s="101"/>
      <c r="AH48" s="101"/>
      <c r="AI48" s="101"/>
      <c r="AJ48" s="101"/>
      <c r="AK48" s="101"/>
      <c r="AL48" s="101"/>
      <c r="AM48" s="101"/>
      <c r="AN48" s="101"/>
      <c r="AO48" s="101"/>
      <c r="AP48" s="101"/>
      <c r="AQ48" s="101"/>
      <c r="AR48" s="101"/>
      <c r="AS48" s="101"/>
      <c r="AT48" s="101"/>
      <c r="AU48" s="101"/>
      <c r="AV48" s="101"/>
      <c r="AW48" s="101"/>
      <c r="AX48" s="101"/>
      <c r="AY48" s="101"/>
      <c r="AZ48" s="101"/>
      <c r="BA48" s="101"/>
      <c r="BB48" s="101"/>
      <c r="BC48" s="101"/>
      <c r="BD48" s="101"/>
      <c r="BE48" s="101"/>
      <c r="BF48" s="101"/>
      <c r="BG48" s="101"/>
      <c r="BH48" s="101"/>
      <c r="BI48" s="101"/>
      <c r="BJ48" s="101"/>
      <c r="BK48" s="101"/>
      <c r="BL48" s="101"/>
      <c r="BM48" s="101"/>
      <c r="BN48" s="101"/>
      <c r="BO48" s="101"/>
      <c r="BP48" s="101"/>
      <c r="BQ48" s="101"/>
      <c r="BR48" s="101"/>
      <c r="BS48" s="101"/>
      <c r="BT48" s="101"/>
      <c r="BU48" s="101"/>
      <c r="BV48" s="101"/>
      <c r="BW48" s="101"/>
      <c r="BX48" s="101"/>
      <c r="BY48" s="101"/>
      <c r="BZ48" s="101"/>
      <c r="CA48" s="101"/>
      <c r="CB48" s="101"/>
      <c r="CC48" s="101"/>
      <c r="CD48" s="101"/>
      <c r="CE48" s="101"/>
      <c r="CF48" s="101"/>
      <c r="CG48" s="101"/>
      <c r="CH48" s="101"/>
      <c r="CI48" s="101"/>
      <c r="CJ48" s="101"/>
      <c r="CK48" s="101"/>
      <c r="CL48" s="101"/>
      <c r="CM48" s="101"/>
      <c r="CN48" s="101"/>
      <c r="CO48" s="101"/>
      <c r="CP48" s="101"/>
      <c r="CQ48" s="101"/>
      <c r="CR48" s="101"/>
      <c r="CS48" s="101"/>
      <c r="CT48" s="101"/>
      <c r="CU48" s="101"/>
      <c r="CV48" s="101"/>
      <c r="CW48" s="101"/>
      <c r="CX48" s="101"/>
      <c r="CY48" s="101"/>
      <c r="CZ48" s="101"/>
      <c r="DA48" s="101"/>
      <c r="DB48" s="101"/>
      <c r="DC48" s="101"/>
      <c r="DD48" s="101"/>
      <c r="DE48" s="101"/>
      <c r="DF48" s="101"/>
      <c r="DG48" s="101"/>
      <c r="DH48" s="101"/>
      <c r="DI48" s="101"/>
      <c r="DJ48" s="101"/>
      <c r="DK48" s="101"/>
      <c r="DL48" s="101"/>
      <c r="DM48" s="101"/>
      <c r="DN48" s="101"/>
      <c r="DO48" s="101"/>
      <c r="DP48" s="101"/>
      <c r="DQ48" s="101"/>
      <c r="DR48" s="101"/>
      <c r="DS48" s="101"/>
      <c r="DT48" s="101"/>
      <c r="DU48" s="101"/>
      <c r="DV48" s="101"/>
      <c r="DW48" s="101"/>
      <c r="DX48" s="101"/>
      <c r="DY48" s="101"/>
      <c r="DZ48" s="101"/>
      <c r="EA48" s="101"/>
      <c r="EB48" s="101"/>
      <c r="EC48" s="101"/>
      <c r="ED48" s="101"/>
      <c r="EE48" s="101"/>
      <c r="EF48" s="101"/>
      <c r="EG48" s="101"/>
      <c r="EH48" s="101"/>
      <c r="EI48" s="101"/>
      <c r="EJ48" s="101"/>
      <c r="EK48" s="101"/>
      <c r="EL48" s="101"/>
      <c r="EM48" s="101"/>
      <c r="EN48" s="101"/>
      <c r="EO48" s="101"/>
      <c r="EP48" s="101"/>
      <c r="EQ48" s="101"/>
      <c r="ER48" s="101"/>
      <c r="ES48" s="101"/>
      <c r="ET48" s="101"/>
      <c r="EU48" s="101"/>
      <c r="EV48" s="101"/>
      <c r="EW48" s="101"/>
      <c r="EX48" s="101"/>
      <c r="EY48" s="101"/>
      <c r="EZ48" s="101"/>
      <c r="FA48" s="101"/>
      <c r="FB48" s="101"/>
      <c r="FC48" s="101"/>
      <c r="FD48" s="101"/>
      <c r="FE48" s="101"/>
      <c r="FF48" s="101"/>
      <c r="FG48" s="101"/>
      <c r="FH48" s="101"/>
      <c r="FI48" s="101"/>
      <c r="FJ48" s="101"/>
      <c r="FK48" s="101"/>
      <c r="FL48" s="101"/>
      <c r="FM48" s="101"/>
      <c r="FN48" s="101"/>
      <c r="FO48" s="101"/>
      <c r="FP48" s="101"/>
      <c r="FQ48" s="101"/>
      <c r="FR48" s="101"/>
      <c r="FS48" s="101"/>
      <c r="FT48" s="101"/>
      <c r="FU48" s="101"/>
      <c r="FV48" s="101"/>
      <c r="FW48" s="101"/>
      <c r="FX48" s="101"/>
      <c r="FY48" s="101"/>
      <c r="FZ48" s="101"/>
      <c r="GA48" s="101"/>
      <c r="GB48" s="101"/>
      <c r="GC48" s="101"/>
      <c r="GD48" s="101"/>
      <c r="GE48" s="101"/>
      <c r="GF48" s="101"/>
      <c r="GG48" s="101"/>
      <c r="GH48" s="101"/>
      <c r="GI48" s="101"/>
      <c r="GJ48" s="101"/>
      <c r="GK48" s="101"/>
      <c r="GL48" s="101"/>
      <c r="GM48" s="101"/>
      <c r="GN48" s="101"/>
      <c r="GO48" s="101"/>
      <c r="GP48" s="101"/>
      <c r="GQ48" s="101"/>
      <c r="GR48" s="101"/>
      <c r="GS48" s="101"/>
      <c r="GT48" s="101"/>
      <c r="GU48" s="101"/>
      <c r="GV48" s="101"/>
      <c r="GW48" s="101"/>
      <c r="GX48" s="101"/>
      <c r="GY48" s="101"/>
      <c r="GZ48" s="101"/>
      <c r="HA48" s="101"/>
      <c r="HB48" s="101"/>
      <c r="HC48" s="101"/>
      <c r="HD48" s="101"/>
      <c r="HE48" s="101"/>
      <c r="HF48" s="101"/>
      <c r="HG48" s="101"/>
      <c r="HH48" s="101"/>
      <c r="HI48" s="101"/>
      <c r="HJ48" s="101"/>
      <c r="HK48" s="101"/>
      <c r="HL48" s="101"/>
      <c r="HM48" s="101"/>
      <c r="HN48" s="101"/>
      <c r="HO48" s="101"/>
      <c r="HP48" s="101"/>
      <c r="HQ48" s="101"/>
      <c r="HR48" s="101"/>
      <c r="HS48" s="101"/>
      <c r="HT48" s="101"/>
      <c r="HU48" s="101"/>
      <c r="HV48" s="101"/>
      <c r="HW48" s="101"/>
      <c r="HX48" s="101"/>
      <c r="HY48" s="101"/>
      <c r="HZ48" s="101"/>
      <c r="IA48" s="101"/>
      <c r="IB48" s="101"/>
      <c r="IC48" s="101"/>
      <c r="ID48" s="101"/>
      <c r="IE48" s="101"/>
      <c r="IF48" s="101"/>
      <c r="IG48" s="101"/>
      <c r="IH48" s="101"/>
      <c r="II48" s="101"/>
      <c r="IJ48" s="101"/>
      <c r="IK48" s="101"/>
      <c r="IL48" s="101"/>
      <c r="IM48" s="101"/>
      <c r="IN48" s="101"/>
      <c r="IO48" s="101"/>
      <c r="IP48" s="101"/>
      <c r="IQ48" s="101"/>
      <c r="IR48" s="101"/>
      <c r="IS48" s="101"/>
      <c r="IT48" s="101"/>
      <c r="IU48" s="101"/>
      <c r="IV48" s="101"/>
      <c r="IW48" s="101"/>
      <c r="IX48" s="101"/>
    </row>
    <row r="49" spans="1:258" s="466" customFormat="1" ht="18.75" customHeight="1">
      <c r="A49" s="426" t="s">
        <v>1811</v>
      </c>
      <c r="B49" s="595">
        <v>23</v>
      </c>
      <c r="C49" s="783"/>
      <c r="D49" s="490" t="s">
        <v>1820</v>
      </c>
      <c r="E49" s="491" t="s">
        <v>1927</v>
      </c>
      <c r="F49" s="492" t="s">
        <v>1928</v>
      </c>
      <c r="G49" s="491" t="s">
        <v>39</v>
      </c>
      <c r="H49" s="779" t="s">
        <v>1929</v>
      </c>
      <c r="I49" s="491" t="s">
        <v>1929</v>
      </c>
      <c r="J49" s="493" t="s">
        <v>1930</v>
      </c>
      <c r="K49" s="447">
        <v>14</v>
      </c>
      <c r="L49" s="446"/>
      <c r="M49" s="500">
        <v>49.52</v>
      </c>
      <c r="N49" s="500">
        <v>49.5</v>
      </c>
      <c r="O49" s="501">
        <v>88</v>
      </c>
      <c r="P49" s="501">
        <v>69</v>
      </c>
      <c r="Q49" s="502">
        <v>0.43727272727272726</v>
      </c>
      <c r="R49" s="502">
        <v>0.282608695652174</v>
      </c>
      <c r="S49" s="500">
        <v>126</v>
      </c>
      <c r="T49" s="447"/>
      <c r="U49" s="447"/>
      <c r="V49" s="447"/>
      <c r="W49" s="486">
        <f t="shared" si="1"/>
        <v>-19.5</v>
      </c>
      <c r="Y49" s="447"/>
      <c r="Z49" s="447"/>
      <c r="AA49" s="447"/>
      <c r="AB49" s="447"/>
      <c r="AC49" s="447"/>
      <c r="AD49" s="447"/>
      <c r="AE49" s="447"/>
      <c r="AF49" s="447"/>
      <c r="AG49" s="447"/>
      <c r="AH49" s="447"/>
      <c r="AI49" s="447"/>
      <c r="AJ49" s="447"/>
      <c r="AK49" s="447"/>
      <c r="AL49" s="447"/>
      <c r="AM49" s="447"/>
      <c r="AN49" s="447"/>
      <c r="AO49" s="447"/>
      <c r="AP49" s="447"/>
      <c r="AQ49" s="447"/>
      <c r="AR49" s="447"/>
      <c r="AS49" s="447"/>
      <c r="AT49" s="447"/>
      <c r="AU49" s="447"/>
      <c r="AV49" s="447"/>
      <c r="AW49" s="447"/>
      <c r="AX49" s="447"/>
      <c r="AY49" s="447"/>
      <c r="AZ49" s="447"/>
      <c r="BA49" s="447"/>
      <c r="BB49" s="447"/>
      <c r="BC49" s="447"/>
      <c r="BD49" s="447"/>
      <c r="BE49" s="447"/>
      <c r="BF49" s="447"/>
      <c r="BG49" s="447"/>
      <c r="BH49" s="447"/>
      <c r="BI49" s="447"/>
      <c r="BJ49" s="447"/>
      <c r="BK49" s="447"/>
      <c r="BL49" s="447"/>
      <c r="BM49" s="447"/>
      <c r="BN49" s="447"/>
      <c r="BO49" s="447"/>
      <c r="BP49" s="447"/>
      <c r="BQ49" s="447"/>
      <c r="BR49" s="447"/>
      <c r="BS49" s="447"/>
      <c r="BT49" s="447"/>
      <c r="BU49" s="447"/>
      <c r="BV49" s="447"/>
      <c r="BW49" s="447"/>
      <c r="BX49" s="447"/>
      <c r="BY49" s="447"/>
      <c r="BZ49" s="447"/>
      <c r="CA49" s="447"/>
      <c r="CB49" s="447"/>
      <c r="CC49" s="447"/>
      <c r="CD49" s="447"/>
      <c r="CE49" s="447"/>
      <c r="CF49" s="447"/>
      <c r="CG49" s="447"/>
      <c r="CH49" s="447"/>
      <c r="CI49" s="447"/>
      <c r="CJ49" s="447"/>
      <c r="CK49" s="447"/>
      <c r="CL49" s="447"/>
      <c r="CM49" s="447"/>
      <c r="CN49" s="447"/>
      <c r="CO49" s="447"/>
      <c r="CP49" s="447"/>
      <c r="CQ49" s="447"/>
      <c r="CR49" s="447"/>
      <c r="CS49" s="447"/>
      <c r="CT49" s="447"/>
      <c r="CU49" s="447"/>
      <c r="CV49" s="447"/>
      <c r="CW49" s="447"/>
      <c r="CX49" s="447"/>
      <c r="CY49" s="447"/>
      <c r="CZ49" s="447"/>
      <c r="DA49" s="447"/>
      <c r="DB49" s="447"/>
      <c r="DC49" s="447"/>
      <c r="DD49" s="447"/>
      <c r="DE49" s="447"/>
      <c r="DF49" s="447"/>
      <c r="DG49" s="447"/>
      <c r="DH49" s="447"/>
      <c r="DI49" s="447"/>
      <c r="DJ49" s="447"/>
      <c r="DK49" s="447"/>
      <c r="DL49" s="447"/>
      <c r="DM49" s="447"/>
      <c r="DN49" s="447"/>
      <c r="DO49" s="447"/>
      <c r="DP49" s="447"/>
      <c r="DQ49" s="447"/>
      <c r="DR49" s="447"/>
      <c r="DS49" s="447"/>
      <c r="DT49" s="447"/>
      <c r="DU49" s="447"/>
      <c r="DV49" s="447"/>
      <c r="DW49" s="447"/>
      <c r="DX49" s="447"/>
      <c r="DY49" s="447"/>
      <c r="DZ49" s="447"/>
      <c r="EA49" s="447"/>
      <c r="EB49" s="447"/>
      <c r="EC49" s="447"/>
      <c r="ED49" s="447"/>
      <c r="EE49" s="447"/>
      <c r="EF49" s="447"/>
      <c r="EG49" s="447"/>
      <c r="EH49" s="447"/>
      <c r="EI49" s="447"/>
      <c r="EJ49" s="447"/>
      <c r="EK49" s="447"/>
      <c r="EL49" s="447"/>
      <c r="EM49" s="447"/>
      <c r="EN49" s="447"/>
      <c r="EO49" s="447"/>
      <c r="EP49" s="447"/>
      <c r="EQ49" s="447"/>
      <c r="ER49" s="447"/>
      <c r="ES49" s="447"/>
      <c r="ET49" s="447"/>
      <c r="EU49" s="447"/>
      <c r="EV49" s="447"/>
      <c r="EW49" s="447"/>
      <c r="EX49" s="447"/>
      <c r="EY49" s="447"/>
      <c r="EZ49" s="447"/>
      <c r="FA49" s="447"/>
      <c r="FB49" s="447"/>
      <c r="FC49" s="447"/>
      <c r="FD49" s="447"/>
      <c r="FE49" s="447"/>
      <c r="FF49" s="447"/>
      <c r="FG49" s="447"/>
      <c r="FH49" s="447"/>
      <c r="FI49" s="447"/>
      <c r="FJ49" s="447"/>
      <c r="FK49" s="447"/>
      <c r="FL49" s="447"/>
      <c r="FM49" s="447"/>
      <c r="FN49" s="447"/>
      <c r="FO49" s="447"/>
      <c r="FP49" s="447"/>
      <c r="FQ49" s="447"/>
      <c r="FR49" s="447"/>
      <c r="FS49" s="447"/>
      <c r="FT49" s="447"/>
      <c r="FU49" s="447"/>
      <c r="FV49" s="447"/>
      <c r="FW49" s="447"/>
      <c r="FX49" s="447"/>
      <c r="FY49" s="447"/>
      <c r="FZ49" s="447"/>
      <c r="GA49" s="447"/>
      <c r="GB49" s="447"/>
      <c r="GC49" s="447"/>
      <c r="GD49" s="447"/>
      <c r="GE49" s="447"/>
      <c r="GF49" s="447"/>
      <c r="GG49" s="447"/>
      <c r="GH49" s="447"/>
      <c r="GI49" s="447"/>
      <c r="GJ49" s="447"/>
      <c r="GK49" s="447"/>
      <c r="GL49" s="447"/>
      <c r="GM49" s="447"/>
      <c r="GN49" s="447"/>
      <c r="GO49" s="447"/>
      <c r="GP49" s="447"/>
      <c r="GQ49" s="447"/>
      <c r="GR49" s="447"/>
      <c r="GS49" s="447"/>
      <c r="GT49" s="447"/>
      <c r="GU49" s="447"/>
      <c r="GV49" s="447"/>
      <c r="GW49" s="447"/>
      <c r="GX49" s="447"/>
      <c r="GY49" s="447"/>
      <c r="GZ49" s="447"/>
      <c r="HA49" s="447"/>
      <c r="HB49" s="447"/>
      <c r="HC49" s="447"/>
      <c r="HD49" s="447"/>
      <c r="HE49" s="447"/>
      <c r="HF49" s="447"/>
      <c r="HG49" s="447"/>
      <c r="HH49" s="447"/>
      <c r="HI49" s="447"/>
      <c r="HJ49" s="447"/>
      <c r="HK49" s="447"/>
      <c r="HL49" s="447"/>
      <c r="HM49" s="447"/>
      <c r="HN49" s="447"/>
      <c r="HO49" s="447"/>
      <c r="HP49" s="447"/>
      <c r="HQ49" s="447"/>
      <c r="HR49" s="447"/>
      <c r="HS49" s="447"/>
      <c r="HT49" s="447"/>
      <c r="HU49" s="447"/>
      <c r="HV49" s="447"/>
      <c r="HW49" s="447"/>
      <c r="HX49" s="447"/>
      <c r="HY49" s="447"/>
      <c r="HZ49" s="447"/>
      <c r="IA49" s="447"/>
      <c r="IB49" s="447"/>
      <c r="IC49" s="447"/>
      <c r="ID49" s="447"/>
      <c r="IE49" s="447"/>
      <c r="IF49" s="447"/>
      <c r="IG49" s="447"/>
      <c r="IH49" s="447"/>
      <c r="II49" s="447"/>
      <c r="IJ49" s="447"/>
      <c r="IK49" s="447"/>
      <c r="IL49" s="447"/>
      <c r="IM49" s="447"/>
      <c r="IN49" s="447"/>
      <c r="IO49" s="447"/>
      <c r="IP49" s="447"/>
      <c r="IQ49" s="447"/>
      <c r="IR49" s="447"/>
      <c r="IS49" s="447"/>
      <c r="IT49" s="447"/>
      <c r="IU49" s="447"/>
      <c r="IV49" s="447"/>
      <c r="IW49" s="447"/>
      <c r="IX49" s="447"/>
    </row>
    <row r="50" spans="1:258" s="468" customFormat="1" ht="18.75" customHeight="1">
      <c r="A50" s="426" t="s">
        <v>1811</v>
      </c>
      <c r="B50" s="595"/>
      <c r="C50" s="783"/>
      <c r="D50" s="531" t="s">
        <v>1820</v>
      </c>
      <c r="E50" s="532" t="s">
        <v>1927</v>
      </c>
      <c r="F50" s="533" t="s">
        <v>1931</v>
      </c>
      <c r="G50" s="532" t="s">
        <v>39</v>
      </c>
      <c r="H50" s="780"/>
      <c r="I50" s="532" t="s">
        <v>1932</v>
      </c>
      <c r="J50" s="493" t="s">
        <v>1933</v>
      </c>
      <c r="K50" s="447">
        <v>15</v>
      </c>
      <c r="L50" s="446"/>
      <c r="M50" s="500">
        <v>49.52</v>
      </c>
      <c r="N50" s="500">
        <v>49.5</v>
      </c>
      <c r="O50" s="501">
        <v>88</v>
      </c>
      <c r="P50" s="501">
        <v>69</v>
      </c>
      <c r="Q50" s="502">
        <v>0.43727272727272726</v>
      </c>
      <c r="R50" s="502">
        <v>0.28260869565217389</v>
      </c>
      <c r="S50" s="500">
        <v>126</v>
      </c>
      <c r="T50" s="447"/>
      <c r="U50" s="447"/>
      <c r="V50" s="447"/>
      <c r="W50" s="486">
        <f t="shared" si="1"/>
        <v>-19.5</v>
      </c>
      <c r="X50" s="466"/>
      <c r="Y50" s="447"/>
      <c r="Z50" s="447"/>
      <c r="AA50" s="447"/>
      <c r="AB50" s="447"/>
      <c r="AC50" s="447"/>
      <c r="AD50" s="467"/>
      <c r="AE50" s="467"/>
      <c r="AF50" s="467"/>
      <c r="AG50" s="467"/>
      <c r="AH50" s="467"/>
      <c r="AI50" s="467"/>
      <c r="AJ50" s="467"/>
      <c r="AK50" s="467"/>
      <c r="AL50" s="467"/>
      <c r="AM50" s="467"/>
      <c r="AN50" s="467"/>
      <c r="AO50" s="467"/>
      <c r="AP50" s="467"/>
      <c r="AQ50" s="467"/>
      <c r="AR50" s="467"/>
      <c r="AS50" s="467"/>
      <c r="AT50" s="467"/>
      <c r="AU50" s="467"/>
      <c r="AV50" s="467"/>
      <c r="AW50" s="467"/>
      <c r="AX50" s="467"/>
      <c r="AY50" s="467"/>
      <c r="AZ50" s="467"/>
      <c r="BA50" s="467"/>
      <c r="BB50" s="467"/>
      <c r="BC50" s="467"/>
      <c r="BD50" s="467"/>
      <c r="BE50" s="467"/>
      <c r="BF50" s="467"/>
      <c r="BG50" s="467"/>
      <c r="BH50" s="467"/>
      <c r="BI50" s="467"/>
      <c r="BJ50" s="467"/>
      <c r="BK50" s="467"/>
      <c r="BL50" s="467"/>
      <c r="BM50" s="467"/>
      <c r="BN50" s="467"/>
      <c r="BO50" s="467"/>
      <c r="BP50" s="467"/>
      <c r="BQ50" s="467"/>
      <c r="BR50" s="467"/>
      <c r="BS50" s="467"/>
      <c r="BT50" s="467"/>
      <c r="BU50" s="467"/>
      <c r="BV50" s="467"/>
      <c r="BW50" s="467"/>
      <c r="BX50" s="467"/>
      <c r="BY50" s="467"/>
      <c r="BZ50" s="467"/>
      <c r="CA50" s="467"/>
      <c r="CB50" s="467"/>
      <c r="CC50" s="467"/>
      <c r="CD50" s="467"/>
      <c r="CE50" s="467"/>
      <c r="CF50" s="467"/>
      <c r="CG50" s="467"/>
      <c r="CH50" s="467"/>
      <c r="CI50" s="467"/>
      <c r="CJ50" s="467"/>
      <c r="CK50" s="467"/>
      <c r="CL50" s="467"/>
      <c r="CM50" s="467"/>
      <c r="CN50" s="467"/>
      <c r="CO50" s="467"/>
      <c r="CP50" s="467"/>
      <c r="CQ50" s="467"/>
      <c r="CR50" s="467"/>
      <c r="CS50" s="467"/>
      <c r="CT50" s="467"/>
      <c r="CU50" s="467"/>
      <c r="CV50" s="467"/>
      <c r="CW50" s="467"/>
      <c r="CX50" s="467"/>
      <c r="CY50" s="467"/>
      <c r="CZ50" s="467"/>
      <c r="DA50" s="467"/>
      <c r="DB50" s="467"/>
      <c r="DC50" s="467"/>
      <c r="DD50" s="467"/>
      <c r="DE50" s="467"/>
      <c r="DF50" s="467"/>
      <c r="DG50" s="467"/>
      <c r="DH50" s="467"/>
      <c r="DI50" s="467"/>
      <c r="DJ50" s="467"/>
      <c r="DK50" s="467"/>
      <c r="DL50" s="467"/>
      <c r="DM50" s="467"/>
      <c r="DN50" s="467"/>
      <c r="DO50" s="467"/>
      <c r="DP50" s="467"/>
      <c r="DQ50" s="467"/>
      <c r="DR50" s="467"/>
      <c r="DS50" s="467"/>
      <c r="DT50" s="467"/>
      <c r="DU50" s="467"/>
      <c r="DV50" s="467"/>
      <c r="DW50" s="467"/>
      <c r="DX50" s="467"/>
      <c r="DY50" s="467"/>
      <c r="DZ50" s="467"/>
      <c r="EA50" s="467"/>
      <c r="EB50" s="467"/>
      <c r="EC50" s="467"/>
      <c r="ED50" s="467"/>
      <c r="EE50" s="467"/>
      <c r="EF50" s="467"/>
      <c r="EG50" s="467"/>
      <c r="EH50" s="467"/>
      <c r="EI50" s="467"/>
      <c r="EJ50" s="467"/>
      <c r="EK50" s="467"/>
      <c r="EL50" s="467"/>
      <c r="EM50" s="467"/>
      <c r="EN50" s="467"/>
      <c r="EO50" s="467"/>
      <c r="EP50" s="467"/>
      <c r="EQ50" s="467"/>
      <c r="ER50" s="467"/>
      <c r="ES50" s="467"/>
      <c r="ET50" s="467"/>
      <c r="EU50" s="467"/>
      <c r="EV50" s="467"/>
      <c r="EW50" s="467"/>
      <c r="EX50" s="467"/>
      <c r="EY50" s="467"/>
      <c r="EZ50" s="467"/>
      <c r="FA50" s="467"/>
      <c r="FB50" s="467"/>
      <c r="FC50" s="467"/>
      <c r="FD50" s="467"/>
      <c r="FE50" s="467"/>
      <c r="FF50" s="467"/>
      <c r="FG50" s="467"/>
      <c r="FH50" s="467"/>
      <c r="FI50" s="467"/>
      <c r="FJ50" s="467"/>
      <c r="FK50" s="467"/>
      <c r="FL50" s="467"/>
      <c r="FM50" s="467"/>
      <c r="FN50" s="467"/>
      <c r="FO50" s="467"/>
      <c r="FP50" s="467"/>
      <c r="FQ50" s="467"/>
      <c r="FR50" s="467"/>
      <c r="FS50" s="467"/>
      <c r="FT50" s="467"/>
      <c r="FU50" s="467"/>
      <c r="FV50" s="467"/>
      <c r="FW50" s="467"/>
      <c r="FX50" s="467"/>
      <c r="FY50" s="467"/>
      <c r="FZ50" s="467"/>
      <c r="GA50" s="467"/>
      <c r="GB50" s="467"/>
      <c r="GC50" s="467"/>
      <c r="GD50" s="467"/>
      <c r="GE50" s="467"/>
      <c r="GF50" s="467"/>
      <c r="GG50" s="467"/>
      <c r="GH50" s="467"/>
      <c r="GI50" s="467"/>
      <c r="GJ50" s="467"/>
      <c r="GK50" s="467"/>
      <c r="GL50" s="467"/>
      <c r="GM50" s="467"/>
      <c r="GN50" s="467"/>
      <c r="GO50" s="467"/>
      <c r="GP50" s="467"/>
      <c r="GQ50" s="467"/>
      <c r="GR50" s="467"/>
      <c r="GS50" s="467"/>
      <c r="GT50" s="467"/>
      <c r="GU50" s="467"/>
      <c r="GV50" s="467"/>
      <c r="GW50" s="467"/>
      <c r="GX50" s="467"/>
      <c r="GY50" s="467"/>
      <c r="GZ50" s="467"/>
      <c r="HA50" s="467"/>
      <c r="HB50" s="467"/>
      <c r="HC50" s="467"/>
      <c r="HD50" s="467"/>
      <c r="HE50" s="467"/>
      <c r="HF50" s="467"/>
      <c r="HG50" s="467"/>
      <c r="HH50" s="467"/>
      <c r="HI50" s="467"/>
      <c r="HJ50" s="467"/>
      <c r="HK50" s="467"/>
      <c r="HL50" s="467"/>
      <c r="HM50" s="467"/>
      <c r="HN50" s="467"/>
      <c r="HO50" s="467"/>
      <c r="HP50" s="467"/>
      <c r="HQ50" s="467"/>
      <c r="HR50" s="467"/>
      <c r="HS50" s="467"/>
      <c r="HT50" s="467"/>
      <c r="HU50" s="467"/>
      <c r="HV50" s="467"/>
      <c r="HW50" s="467"/>
      <c r="HX50" s="467"/>
      <c r="HY50" s="467"/>
      <c r="HZ50" s="467"/>
      <c r="IA50" s="467"/>
      <c r="IB50" s="467"/>
      <c r="IC50" s="467"/>
      <c r="ID50" s="467"/>
      <c r="IE50" s="467"/>
      <c r="IF50" s="467"/>
      <c r="IG50" s="467"/>
      <c r="IH50" s="467"/>
      <c r="II50" s="467"/>
      <c r="IJ50" s="467"/>
      <c r="IK50" s="467"/>
      <c r="IL50" s="467"/>
      <c r="IM50" s="467"/>
      <c r="IN50" s="467"/>
      <c r="IO50" s="467"/>
      <c r="IP50" s="467"/>
      <c r="IQ50" s="467"/>
      <c r="IR50" s="467"/>
      <c r="IS50" s="467"/>
      <c r="IT50" s="467"/>
      <c r="IU50" s="467"/>
      <c r="IV50" s="467"/>
      <c r="IW50" s="467"/>
      <c r="IX50" s="467"/>
    </row>
    <row r="51" spans="1:258" s="468" customFormat="1" ht="18.75" customHeight="1">
      <c r="A51" s="426" t="s">
        <v>1811</v>
      </c>
      <c r="B51" s="595">
        <f ca="1">MAX(INDIRECT("$B$5:A"&amp;ROW()-1))+1</f>
        <v>24</v>
      </c>
      <c r="C51" s="783"/>
      <c r="D51" s="534" t="s">
        <v>1820</v>
      </c>
      <c r="E51" s="491" t="s">
        <v>1934</v>
      </c>
      <c r="F51" s="492" t="s">
        <v>1935</v>
      </c>
      <c r="G51" s="491" t="s">
        <v>39</v>
      </c>
      <c r="H51" s="781" t="s">
        <v>737</v>
      </c>
      <c r="I51" s="491" t="s">
        <v>737</v>
      </c>
      <c r="J51" s="493" t="s">
        <v>1936</v>
      </c>
      <c r="K51" s="447">
        <v>29</v>
      </c>
      <c r="L51" s="446"/>
      <c r="M51" s="500">
        <v>29</v>
      </c>
      <c r="N51" s="500">
        <v>29</v>
      </c>
      <c r="O51" s="501">
        <v>32</v>
      </c>
      <c r="P51" s="501">
        <v>29.9</v>
      </c>
      <c r="Q51" s="502">
        <v>9.375E-2</v>
      </c>
      <c r="R51" s="499">
        <f t="shared" ref="R51:R61" si="6">(P51-N51)/P51</f>
        <v>3.0100334448160487E-2</v>
      </c>
      <c r="S51" s="500">
        <v>62</v>
      </c>
      <c r="T51" s="447"/>
      <c r="U51" s="447"/>
      <c r="V51" s="447"/>
      <c r="W51" s="486">
        <f t="shared" si="1"/>
        <v>-0.89999999999999858</v>
      </c>
      <c r="X51" s="466"/>
      <c r="Y51" s="447"/>
      <c r="Z51" s="447"/>
      <c r="AA51" s="447"/>
      <c r="AB51" s="447"/>
      <c r="AC51" s="447"/>
      <c r="AD51" s="467"/>
      <c r="AE51" s="467"/>
      <c r="AF51" s="467"/>
      <c r="AG51" s="467"/>
      <c r="AH51" s="467"/>
      <c r="AI51" s="467"/>
      <c r="AJ51" s="467"/>
      <c r="AK51" s="467"/>
      <c r="AL51" s="467"/>
      <c r="AM51" s="467"/>
      <c r="AN51" s="467"/>
      <c r="AO51" s="467"/>
      <c r="AP51" s="467"/>
      <c r="AQ51" s="467"/>
      <c r="AR51" s="467"/>
      <c r="AS51" s="467"/>
      <c r="AT51" s="467"/>
      <c r="AU51" s="467"/>
      <c r="AV51" s="467"/>
      <c r="AW51" s="467"/>
      <c r="AX51" s="467"/>
      <c r="AY51" s="467"/>
      <c r="AZ51" s="467"/>
      <c r="BA51" s="467"/>
      <c r="BB51" s="467"/>
      <c r="BC51" s="467"/>
      <c r="BD51" s="467"/>
      <c r="BE51" s="467"/>
      <c r="BF51" s="467"/>
      <c r="BG51" s="467"/>
      <c r="BH51" s="467"/>
      <c r="BI51" s="467"/>
      <c r="BJ51" s="467"/>
      <c r="BK51" s="467"/>
      <c r="BL51" s="467"/>
      <c r="BM51" s="467"/>
      <c r="BN51" s="467"/>
      <c r="BO51" s="467"/>
      <c r="BP51" s="467"/>
      <c r="BQ51" s="467"/>
      <c r="BR51" s="467"/>
      <c r="BS51" s="467"/>
      <c r="BT51" s="467"/>
      <c r="BU51" s="467"/>
      <c r="BV51" s="467"/>
      <c r="BW51" s="467"/>
      <c r="BX51" s="467"/>
      <c r="BY51" s="467"/>
      <c r="BZ51" s="467"/>
      <c r="CA51" s="467"/>
      <c r="CB51" s="467"/>
      <c r="CC51" s="467"/>
      <c r="CD51" s="467"/>
      <c r="CE51" s="467"/>
      <c r="CF51" s="467"/>
      <c r="CG51" s="467"/>
      <c r="CH51" s="467"/>
      <c r="CI51" s="467"/>
      <c r="CJ51" s="467"/>
      <c r="CK51" s="467"/>
      <c r="CL51" s="467"/>
      <c r="CM51" s="467"/>
      <c r="CN51" s="467"/>
      <c r="CO51" s="467"/>
      <c r="CP51" s="467"/>
      <c r="CQ51" s="467"/>
      <c r="CR51" s="467"/>
      <c r="CS51" s="467"/>
      <c r="CT51" s="467"/>
      <c r="CU51" s="467"/>
      <c r="CV51" s="467"/>
      <c r="CW51" s="467"/>
      <c r="CX51" s="467"/>
      <c r="CY51" s="467"/>
      <c r="CZ51" s="467"/>
      <c r="DA51" s="467"/>
      <c r="DB51" s="467"/>
      <c r="DC51" s="467"/>
      <c r="DD51" s="467"/>
      <c r="DE51" s="467"/>
      <c r="DF51" s="467"/>
      <c r="DG51" s="467"/>
      <c r="DH51" s="467"/>
      <c r="DI51" s="467"/>
      <c r="DJ51" s="467"/>
      <c r="DK51" s="467"/>
      <c r="DL51" s="467"/>
      <c r="DM51" s="467"/>
      <c r="DN51" s="467"/>
      <c r="DO51" s="467"/>
      <c r="DP51" s="467"/>
      <c r="DQ51" s="467"/>
      <c r="DR51" s="467"/>
      <c r="DS51" s="467"/>
      <c r="DT51" s="467"/>
      <c r="DU51" s="467"/>
      <c r="DV51" s="467"/>
      <c r="DW51" s="467"/>
      <c r="DX51" s="467"/>
      <c r="DY51" s="467"/>
      <c r="DZ51" s="467"/>
      <c r="EA51" s="467"/>
      <c r="EB51" s="467"/>
      <c r="EC51" s="467"/>
      <c r="ED51" s="467"/>
      <c r="EE51" s="467"/>
      <c r="EF51" s="467"/>
      <c r="EG51" s="467"/>
      <c r="EH51" s="467"/>
      <c r="EI51" s="467"/>
      <c r="EJ51" s="467"/>
      <c r="EK51" s="467"/>
      <c r="EL51" s="467"/>
      <c r="EM51" s="467"/>
      <c r="EN51" s="467"/>
      <c r="EO51" s="467"/>
      <c r="EP51" s="467"/>
      <c r="EQ51" s="467"/>
      <c r="ER51" s="467"/>
      <c r="ES51" s="467"/>
      <c r="ET51" s="467"/>
      <c r="EU51" s="467"/>
      <c r="EV51" s="467"/>
      <c r="EW51" s="467"/>
      <c r="EX51" s="467"/>
      <c r="EY51" s="467"/>
      <c r="EZ51" s="467"/>
      <c r="FA51" s="467"/>
      <c r="FB51" s="467"/>
      <c r="FC51" s="467"/>
      <c r="FD51" s="467"/>
      <c r="FE51" s="467"/>
      <c r="FF51" s="467"/>
      <c r="FG51" s="467"/>
      <c r="FH51" s="467"/>
      <c r="FI51" s="467"/>
      <c r="FJ51" s="467"/>
      <c r="FK51" s="467"/>
      <c r="FL51" s="467"/>
      <c r="FM51" s="467"/>
      <c r="FN51" s="467"/>
      <c r="FO51" s="467"/>
      <c r="FP51" s="467"/>
      <c r="FQ51" s="467"/>
      <c r="FR51" s="467"/>
      <c r="FS51" s="467"/>
      <c r="FT51" s="467"/>
      <c r="FU51" s="467"/>
      <c r="FV51" s="467"/>
      <c r="FW51" s="467"/>
      <c r="FX51" s="467"/>
      <c r="FY51" s="467"/>
      <c r="FZ51" s="467"/>
      <c r="GA51" s="467"/>
      <c r="GB51" s="467"/>
      <c r="GC51" s="467"/>
      <c r="GD51" s="467"/>
      <c r="GE51" s="467"/>
      <c r="GF51" s="467"/>
      <c r="GG51" s="467"/>
      <c r="GH51" s="467"/>
      <c r="GI51" s="467"/>
      <c r="GJ51" s="467"/>
      <c r="GK51" s="467"/>
      <c r="GL51" s="467"/>
      <c r="GM51" s="467"/>
      <c r="GN51" s="467"/>
      <c r="GO51" s="467"/>
      <c r="GP51" s="467"/>
      <c r="GQ51" s="467"/>
      <c r="GR51" s="467"/>
      <c r="GS51" s="467"/>
      <c r="GT51" s="467"/>
      <c r="GU51" s="467"/>
      <c r="GV51" s="467"/>
      <c r="GW51" s="467"/>
      <c r="GX51" s="467"/>
      <c r="GY51" s="467"/>
      <c r="GZ51" s="467"/>
      <c r="HA51" s="467"/>
      <c r="HB51" s="467"/>
      <c r="HC51" s="467"/>
      <c r="HD51" s="467"/>
      <c r="HE51" s="467"/>
      <c r="HF51" s="467"/>
      <c r="HG51" s="467"/>
      <c r="HH51" s="467"/>
      <c r="HI51" s="467"/>
      <c r="HJ51" s="467"/>
      <c r="HK51" s="467"/>
      <c r="HL51" s="467"/>
      <c r="HM51" s="467"/>
      <c r="HN51" s="467"/>
      <c r="HO51" s="467"/>
      <c r="HP51" s="467"/>
      <c r="HQ51" s="467"/>
      <c r="HR51" s="467"/>
      <c r="HS51" s="467"/>
      <c r="HT51" s="467"/>
      <c r="HU51" s="467"/>
      <c r="HV51" s="467"/>
      <c r="HW51" s="467"/>
      <c r="HX51" s="467"/>
      <c r="HY51" s="467"/>
      <c r="HZ51" s="467"/>
      <c r="IA51" s="467"/>
      <c r="IB51" s="467"/>
      <c r="IC51" s="467"/>
      <c r="ID51" s="467"/>
      <c r="IE51" s="467"/>
      <c r="IF51" s="467"/>
      <c r="IG51" s="467"/>
      <c r="IH51" s="467"/>
      <c r="II51" s="467"/>
      <c r="IJ51" s="467"/>
      <c r="IK51" s="467"/>
      <c r="IL51" s="467"/>
      <c r="IM51" s="467"/>
      <c r="IN51" s="467"/>
      <c r="IO51" s="467"/>
      <c r="IP51" s="467"/>
      <c r="IQ51" s="467"/>
      <c r="IR51" s="467"/>
      <c r="IS51" s="467"/>
      <c r="IT51" s="467"/>
      <c r="IU51" s="467"/>
      <c r="IV51" s="467"/>
      <c r="IW51" s="467"/>
      <c r="IX51" s="467"/>
    </row>
    <row r="52" spans="1:258" s="468" customFormat="1" ht="18.75" customHeight="1">
      <c r="A52" s="426" t="s">
        <v>1811</v>
      </c>
      <c r="B52" s="595"/>
      <c r="C52" s="783"/>
      <c r="D52" s="534" t="s">
        <v>1820</v>
      </c>
      <c r="E52" s="491" t="s">
        <v>1934</v>
      </c>
      <c r="F52" s="492" t="s">
        <v>1937</v>
      </c>
      <c r="G52" s="491" t="s">
        <v>39</v>
      </c>
      <c r="H52" s="780"/>
      <c r="I52" s="491" t="s">
        <v>735</v>
      </c>
      <c r="J52" s="493" t="s">
        <v>1938</v>
      </c>
      <c r="K52" s="447">
        <v>29</v>
      </c>
      <c r="L52" s="446"/>
      <c r="M52" s="500">
        <v>39</v>
      </c>
      <c r="N52" s="500">
        <v>39</v>
      </c>
      <c r="O52" s="501">
        <v>43</v>
      </c>
      <c r="P52" s="501">
        <v>39.9</v>
      </c>
      <c r="Q52" s="502">
        <v>9.3023255813953487E-2</v>
      </c>
      <c r="R52" s="499">
        <f t="shared" si="6"/>
        <v>2.2556390977443573E-2</v>
      </c>
      <c r="S52" s="500">
        <v>82</v>
      </c>
      <c r="T52" s="447"/>
      <c r="U52" s="447"/>
      <c r="V52" s="447"/>
      <c r="W52" s="486">
        <f t="shared" si="1"/>
        <v>-0.89999999999999858</v>
      </c>
      <c r="X52" s="466"/>
      <c r="Y52" s="447"/>
      <c r="Z52" s="447"/>
      <c r="AA52" s="447"/>
      <c r="AB52" s="447"/>
      <c r="AC52" s="447"/>
      <c r="AD52" s="467"/>
      <c r="AE52" s="467"/>
      <c r="AF52" s="467"/>
      <c r="AG52" s="467"/>
      <c r="AH52" s="467"/>
      <c r="AI52" s="467"/>
      <c r="AJ52" s="467"/>
      <c r="AK52" s="467"/>
      <c r="AL52" s="467"/>
      <c r="AM52" s="467"/>
      <c r="AN52" s="467"/>
      <c r="AO52" s="467"/>
      <c r="AP52" s="467"/>
      <c r="AQ52" s="467"/>
      <c r="AR52" s="467"/>
      <c r="AS52" s="467"/>
      <c r="AT52" s="467"/>
      <c r="AU52" s="467"/>
      <c r="AV52" s="467"/>
      <c r="AW52" s="467"/>
      <c r="AX52" s="467"/>
      <c r="AY52" s="467"/>
      <c r="AZ52" s="467"/>
      <c r="BA52" s="467"/>
      <c r="BB52" s="467"/>
      <c r="BC52" s="467"/>
      <c r="BD52" s="467"/>
      <c r="BE52" s="467"/>
      <c r="BF52" s="467"/>
      <c r="BG52" s="467"/>
      <c r="BH52" s="467"/>
      <c r="BI52" s="467"/>
      <c r="BJ52" s="467"/>
      <c r="BK52" s="467"/>
      <c r="BL52" s="467"/>
      <c r="BM52" s="467"/>
      <c r="BN52" s="467"/>
      <c r="BO52" s="467"/>
      <c r="BP52" s="467"/>
      <c r="BQ52" s="467"/>
      <c r="BR52" s="467"/>
      <c r="BS52" s="467"/>
      <c r="BT52" s="467"/>
      <c r="BU52" s="467"/>
      <c r="BV52" s="467"/>
      <c r="BW52" s="467"/>
      <c r="BX52" s="467"/>
      <c r="BY52" s="467"/>
      <c r="BZ52" s="467"/>
      <c r="CA52" s="467"/>
      <c r="CB52" s="467"/>
      <c r="CC52" s="467"/>
      <c r="CD52" s="467"/>
      <c r="CE52" s="467"/>
      <c r="CF52" s="467"/>
      <c r="CG52" s="467"/>
      <c r="CH52" s="467"/>
      <c r="CI52" s="467"/>
      <c r="CJ52" s="467"/>
      <c r="CK52" s="467"/>
      <c r="CL52" s="467"/>
      <c r="CM52" s="467"/>
      <c r="CN52" s="467"/>
      <c r="CO52" s="467"/>
      <c r="CP52" s="467"/>
      <c r="CQ52" s="467"/>
      <c r="CR52" s="467"/>
      <c r="CS52" s="467"/>
      <c r="CT52" s="467"/>
      <c r="CU52" s="467"/>
      <c r="CV52" s="467"/>
      <c r="CW52" s="467"/>
      <c r="CX52" s="467"/>
      <c r="CY52" s="467"/>
      <c r="CZ52" s="467"/>
      <c r="DA52" s="467"/>
      <c r="DB52" s="467"/>
      <c r="DC52" s="467"/>
      <c r="DD52" s="467"/>
      <c r="DE52" s="467"/>
      <c r="DF52" s="467"/>
      <c r="DG52" s="467"/>
      <c r="DH52" s="467"/>
      <c r="DI52" s="467"/>
      <c r="DJ52" s="467"/>
      <c r="DK52" s="467"/>
      <c r="DL52" s="467"/>
      <c r="DM52" s="467"/>
      <c r="DN52" s="467"/>
      <c r="DO52" s="467"/>
      <c r="DP52" s="467"/>
      <c r="DQ52" s="467"/>
      <c r="DR52" s="467"/>
      <c r="DS52" s="467"/>
      <c r="DT52" s="467"/>
      <c r="DU52" s="467"/>
      <c r="DV52" s="467"/>
      <c r="DW52" s="467"/>
      <c r="DX52" s="467"/>
      <c r="DY52" s="467"/>
      <c r="DZ52" s="467"/>
      <c r="EA52" s="467"/>
      <c r="EB52" s="467"/>
      <c r="EC52" s="467"/>
      <c r="ED52" s="467"/>
      <c r="EE52" s="467"/>
      <c r="EF52" s="467"/>
      <c r="EG52" s="467"/>
      <c r="EH52" s="467"/>
      <c r="EI52" s="467"/>
      <c r="EJ52" s="467"/>
      <c r="EK52" s="467"/>
      <c r="EL52" s="467"/>
      <c r="EM52" s="467"/>
      <c r="EN52" s="467"/>
      <c r="EO52" s="467"/>
      <c r="EP52" s="467"/>
      <c r="EQ52" s="467"/>
      <c r="ER52" s="467"/>
      <c r="ES52" s="467"/>
      <c r="ET52" s="467"/>
      <c r="EU52" s="467"/>
      <c r="EV52" s="467"/>
      <c r="EW52" s="467"/>
      <c r="EX52" s="467"/>
      <c r="EY52" s="467"/>
      <c r="EZ52" s="467"/>
      <c r="FA52" s="467"/>
      <c r="FB52" s="467"/>
      <c r="FC52" s="467"/>
      <c r="FD52" s="467"/>
      <c r="FE52" s="467"/>
      <c r="FF52" s="467"/>
      <c r="FG52" s="467"/>
      <c r="FH52" s="467"/>
      <c r="FI52" s="467"/>
      <c r="FJ52" s="467"/>
      <c r="FK52" s="467"/>
      <c r="FL52" s="467"/>
      <c r="FM52" s="467"/>
      <c r="FN52" s="467"/>
      <c r="FO52" s="467"/>
      <c r="FP52" s="467"/>
      <c r="FQ52" s="467"/>
      <c r="FR52" s="467"/>
      <c r="FS52" s="467"/>
      <c r="FT52" s="467"/>
      <c r="FU52" s="467"/>
      <c r="FV52" s="467"/>
      <c r="FW52" s="467"/>
      <c r="FX52" s="467"/>
      <c r="FY52" s="467"/>
      <c r="FZ52" s="467"/>
      <c r="GA52" s="467"/>
      <c r="GB52" s="467"/>
      <c r="GC52" s="467"/>
      <c r="GD52" s="467"/>
      <c r="GE52" s="467"/>
      <c r="GF52" s="467"/>
      <c r="GG52" s="467"/>
      <c r="GH52" s="467"/>
      <c r="GI52" s="467"/>
      <c r="GJ52" s="467"/>
      <c r="GK52" s="467"/>
      <c r="GL52" s="467"/>
      <c r="GM52" s="467"/>
      <c r="GN52" s="467"/>
      <c r="GO52" s="467"/>
      <c r="GP52" s="467"/>
      <c r="GQ52" s="467"/>
      <c r="GR52" s="467"/>
      <c r="GS52" s="467"/>
      <c r="GT52" s="467"/>
      <c r="GU52" s="467"/>
      <c r="GV52" s="467"/>
      <c r="GW52" s="467"/>
      <c r="GX52" s="467"/>
      <c r="GY52" s="467"/>
      <c r="GZ52" s="467"/>
      <c r="HA52" s="467"/>
      <c r="HB52" s="467"/>
      <c r="HC52" s="467"/>
      <c r="HD52" s="467"/>
      <c r="HE52" s="467"/>
      <c r="HF52" s="467"/>
      <c r="HG52" s="467"/>
      <c r="HH52" s="467"/>
      <c r="HI52" s="467"/>
      <c r="HJ52" s="467"/>
      <c r="HK52" s="467"/>
      <c r="HL52" s="467"/>
      <c r="HM52" s="467"/>
      <c r="HN52" s="467"/>
      <c r="HO52" s="467"/>
      <c r="HP52" s="467"/>
      <c r="HQ52" s="467"/>
      <c r="HR52" s="467"/>
      <c r="HS52" s="467"/>
      <c r="HT52" s="467"/>
      <c r="HU52" s="467"/>
      <c r="HV52" s="467"/>
      <c r="HW52" s="467"/>
      <c r="HX52" s="467"/>
      <c r="HY52" s="467"/>
      <c r="HZ52" s="467"/>
      <c r="IA52" s="467"/>
      <c r="IB52" s="467"/>
      <c r="IC52" s="467"/>
      <c r="ID52" s="467"/>
      <c r="IE52" s="467"/>
      <c r="IF52" s="467"/>
      <c r="IG52" s="467"/>
      <c r="IH52" s="467"/>
      <c r="II52" s="467"/>
      <c r="IJ52" s="467"/>
      <c r="IK52" s="467"/>
      <c r="IL52" s="467"/>
      <c r="IM52" s="467"/>
      <c r="IN52" s="467"/>
      <c r="IO52" s="467"/>
      <c r="IP52" s="467"/>
      <c r="IQ52" s="467"/>
      <c r="IR52" s="467"/>
      <c r="IS52" s="467"/>
      <c r="IT52" s="467"/>
      <c r="IU52" s="467"/>
      <c r="IV52" s="467"/>
      <c r="IW52" s="467"/>
      <c r="IX52" s="467"/>
    </row>
    <row r="53" spans="1:258" s="468" customFormat="1" ht="18.75" customHeight="1">
      <c r="A53" s="426" t="s">
        <v>1811</v>
      </c>
      <c r="B53" s="595">
        <v>25</v>
      </c>
      <c r="C53" s="783"/>
      <c r="D53" s="534" t="s">
        <v>1784</v>
      </c>
      <c r="E53" s="491" t="s">
        <v>1791</v>
      </c>
      <c r="F53" s="492" t="s">
        <v>1939</v>
      </c>
      <c r="G53" s="491" t="s">
        <v>39</v>
      </c>
      <c r="H53" s="781" t="s">
        <v>1940</v>
      </c>
      <c r="I53" s="491" t="s">
        <v>1941</v>
      </c>
      <c r="J53" s="493" t="s">
        <v>1942</v>
      </c>
      <c r="K53" s="447">
        <v>3</v>
      </c>
      <c r="L53" s="446"/>
      <c r="M53" s="444">
        <v>27</v>
      </c>
      <c r="N53" s="444">
        <v>27</v>
      </c>
      <c r="O53" s="444">
        <v>49.9</v>
      </c>
      <c r="P53" s="444">
        <v>39</v>
      </c>
      <c r="Q53" s="494">
        <f t="shared" ref="Q53:Q61" si="7">(O53-M53)/O53</f>
        <v>0.45891783567134264</v>
      </c>
      <c r="R53" s="494">
        <f t="shared" si="6"/>
        <v>0.30769230769230771</v>
      </c>
      <c r="S53" s="444">
        <v>79</v>
      </c>
      <c r="T53" s="447"/>
      <c r="U53" s="447"/>
      <c r="V53" s="447"/>
      <c r="W53" s="486">
        <f t="shared" si="1"/>
        <v>-12</v>
      </c>
      <c r="X53" s="466"/>
      <c r="Y53" s="447"/>
      <c r="Z53" s="447"/>
      <c r="AA53" s="447"/>
      <c r="AB53" s="447"/>
      <c r="AC53" s="447"/>
      <c r="AD53" s="467"/>
      <c r="AE53" s="467"/>
      <c r="AF53" s="467"/>
      <c r="AG53" s="467"/>
      <c r="AH53" s="467"/>
      <c r="AI53" s="467"/>
      <c r="AJ53" s="467"/>
      <c r="AK53" s="467"/>
      <c r="AL53" s="467"/>
      <c r="AM53" s="467"/>
      <c r="AN53" s="467"/>
      <c r="AO53" s="467"/>
      <c r="AP53" s="467"/>
      <c r="AQ53" s="467"/>
      <c r="AR53" s="467"/>
      <c r="AS53" s="467"/>
      <c r="AT53" s="467"/>
      <c r="AU53" s="467"/>
      <c r="AV53" s="467"/>
      <c r="AW53" s="467"/>
      <c r="AX53" s="467"/>
      <c r="AY53" s="467"/>
      <c r="AZ53" s="467"/>
      <c r="BA53" s="467"/>
      <c r="BB53" s="467"/>
      <c r="BC53" s="467"/>
      <c r="BD53" s="467"/>
      <c r="BE53" s="467"/>
      <c r="BF53" s="467"/>
      <c r="BG53" s="467"/>
      <c r="BH53" s="467"/>
      <c r="BI53" s="467"/>
      <c r="BJ53" s="467"/>
      <c r="BK53" s="467"/>
      <c r="BL53" s="467"/>
      <c r="BM53" s="467"/>
      <c r="BN53" s="467"/>
      <c r="BO53" s="467"/>
      <c r="BP53" s="467"/>
      <c r="BQ53" s="467"/>
      <c r="BR53" s="467"/>
      <c r="BS53" s="467"/>
      <c r="BT53" s="467"/>
      <c r="BU53" s="467"/>
      <c r="BV53" s="467"/>
      <c r="BW53" s="467"/>
      <c r="BX53" s="467"/>
      <c r="BY53" s="467"/>
      <c r="BZ53" s="467"/>
      <c r="CA53" s="467"/>
      <c r="CB53" s="467"/>
      <c r="CC53" s="467"/>
      <c r="CD53" s="467"/>
      <c r="CE53" s="467"/>
      <c r="CF53" s="467"/>
      <c r="CG53" s="467"/>
      <c r="CH53" s="467"/>
      <c r="CI53" s="467"/>
      <c r="CJ53" s="467"/>
      <c r="CK53" s="467"/>
      <c r="CL53" s="467"/>
      <c r="CM53" s="467"/>
      <c r="CN53" s="467"/>
      <c r="CO53" s="467"/>
      <c r="CP53" s="467"/>
      <c r="CQ53" s="467"/>
      <c r="CR53" s="467"/>
      <c r="CS53" s="467"/>
      <c r="CT53" s="467"/>
      <c r="CU53" s="467"/>
      <c r="CV53" s="467"/>
      <c r="CW53" s="467"/>
      <c r="CX53" s="467"/>
      <c r="CY53" s="467"/>
      <c r="CZ53" s="467"/>
      <c r="DA53" s="467"/>
      <c r="DB53" s="467"/>
      <c r="DC53" s="467"/>
      <c r="DD53" s="467"/>
      <c r="DE53" s="467"/>
      <c r="DF53" s="467"/>
      <c r="DG53" s="467"/>
      <c r="DH53" s="467"/>
      <c r="DI53" s="467"/>
      <c r="DJ53" s="467"/>
      <c r="DK53" s="467"/>
      <c r="DL53" s="467"/>
      <c r="DM53" s="467"/>
      <c r="DN53" s="467"/>
      <c r="DO53" s="467"/>
      <c r="DP53" s="467"/>
      <c r="DQ53" s="467"/>
      <c r="DR53" s="467"/>
      <c r="DS53" s="467"/>
      <c r="DT53" s="467"/>
      <c r="DU53" s="467"/>
      <c r="DV53" s="467"/>
      <c r="DW53" s="467"/>
      <c r="DX53" s="467"/>
      <c r="DY53" s="467"/>
      <c r="DZ53" s="467"/>
      <c r="EA53" s="467"/>
      <c r="EB53" s="467"/>
      <c r="EC53" s="467"/>
      <c r="ED53" s="467"/>
      <c r="EE53" s="467"/>
      <c r="EF53" s="467"/>
      <c r="EG53" s="467"/>
      <c r="EH53" s="467"/>
      <c r="EI53" s="467"/>
      <c r="EJ53" s="467"/>
      <c r="EK53" s="467"/>
      <c r="EL53" s="467"/>
      <c r="EM53" s="467"/>
      <c r="EN53" s="467"/>
      <c r="EO53" s="467"/>
      <c r="EP53" s="467"/>
      <c r="EQ53" s="467"/>
      <c r="ER53" s="467"/>
      <c r="ES53" s="467"/>
      <c r="ET53" s="467"/>
      <c r="EU53" s="467"/>
      <c r="EV53" s="467"/>
      <c r="EW53" s="467"/>
      <c r="EX53" s="467"/>
      <c r="EY53" s="467"/>
      <c r="EZ53" s="467"/>
      <c r="FA53" s="467"/>
      <c r="FB53" s="467"/>
      <c r="FC53" s="467"/>
      <c r="FD53" s="467"/>
      <c r="FE53" s="467"/>
      <c r="FF53" s="467"/>
      <c r="FG53" s="467"/>
      <c r="FH53" s="467"/>
      <c r="FI53" s="467"/>
      <c r="FJ53" s="467"/>
      <c r="FK53" s="467"/>
      <c r="FL53" s="467"/>
      <c r="FM53" s="467"/>
      <c r="FN53" s="467"/>
      <c r="FO53" s="467"/>
      <c r="FP53" s="467"/>
      <c r="FQ53" s="467"/>
      <c r="FR53" s="467"/>
      <c r="FS53" s="467"/>
      <c r="FT53" s="467"/>
      <c r="FU53" s="467"/>
      <c r="FV53" s="467"/>
      <c r="FW53" s="467"/>
      <c r="FX53" s="467"/>
      <c r="FY53" s="467"/>
      <c r="FZ53" s="467"/>
      <c r="GA53" s="467"/>
      <c r="GB53" s="467"/>
      <c r="GC53" s="467"/>
      <c r="GD53" s="467"/>
      <c r="GE53" s="467"/>
      <c r="GF53" s="467"/>
      <c r="GG53" s="467"/>
      <c r="GH53" s="467"/>
      <c r="GI53" s="467"/>
      <c r="GJ53" s="467"/>
      <c r="GK53" s="467"/>
      <c r="GL53" s="467"/>
      <c r="GM53" s="467"/>
      <c r="GN53" s="467"/>
      <c r="GO53" s="467"/>
      <c r="GP53" s="467"/>
      <c r="GQ53" s="467"/>
      <c r="GR53" s="467"/>
      <c r="GS53" s="467"/>
      <c r="GT53" s="467"/>
      <c r="GU53" s="467"/>
      <c r="GV53" s="467"/>
      <c r="GW53" s="467"/>
      <c r="GX53" s="467"/>
      <c r="GY53" s="467"/>
      <c r="GZ53" s="467"/>
      <c r="HA53" s="467"/>
      <c r="HB53" s="467"/>
      <c r="HC53" s="467"/>
      <c r="HD53" s="467"/>
      <c r="HE53" s="467"/>
      <c r="HF53" s="467"/>
      <c r="HG53" s="467"/>
      <c r="HH53" s="467"/>
      <c r="HI53" s="467"/>
      <c r="HJ53" s="467"/>
      <c r="HK53" s="467"/>
      <c r="HL53" s="467"/>
      <c r="HM53" s="467"/>
      <c r="HN53" s="467"/>
      <c r="HO53" s="467"/>
      <c r="HP53" s="467"/>
      <c r="HQ53" s="467"/>
      <c r="HR53" s="467"/>
      <c r="HS53" s="467"/>
      <c r="HT53" s="467"/>
      <c r="HU53" s="467"/>
      <c r="HV53" s="467"/>
      <c r="HW53" s="467"/>
      <c r="HX53" s="467"/>
      <c r="HY53" s="467"/>
      <c r="HZ53" s="467"/>
      <c r="IA53" s="467"/>
      <c r="IB53" s="467"/>
      <c r="IC53" s="467"/>
      <c r="ID53" s="467"/>
      <c r="IE53" s="467"/>
      <c r="IF53" s="467"/>
      <c r="IG53" s="467"/>
      <c r="IH53" s="467"/>
      <c r="II53" s="467"/>
      <c r="IJ53" s="467"/>
      <c r="IK53" s="467"/>
      <c r="IL53" s="467"/>
      <c r="IM53" s="467"/>
      <c r="IN53" s="467"/>
      <c r="IO53" s="467"/>
      <c r="IP53" s="467"/>
      <c r="IQ53" s="467"/>
      <c r="IR53" s="467"/>
      <c r="IS53" s="467"/>
      <c r="IT53" s="467"/>
      <c r="IU53" s="467"/>
      <c r="IV53" s="467"/>
      <c r="IW53" s="467"/>
      <c r="IX53" s="467"/>
    </row>
    <row r="54" spans="1:258" s="468" customFormat="1" ht="18.75" customHeight="1">
      <c r="A54" s="426" t="s">
        <v>1811</v>
      </c>
      <c r="B54" s="595"/>
      <c r="C54" s="783"/>
      <c r="D54" s="534" t="s">
        <v>1784</v>
      </c>
      <c r="E54" s="491" t="s">
        <v>1791</v>
      </c>
      <c r="F54" s="492" t="s">
        <v>1943</v>
      </c>
      <c r="G54" s="491" t="s">
        <v>39</v>
      </c>
      <c r="H54" s="782"/>
      <c r="I54" s="491" t="s">
        <v>1944</v>
      </c>
      <c r="J54" s="493" t="s">
        <v>1945</v>
      </c>
      <c r="K54" s="447" t="s">
        <v>1946</v>
      </c>
      <c r="L54" s="446"/>
      <c r="M54" s="444">
        <v>27</v>
      </c>
      <c r="N54" s="444">
        <v>27</v>
      </c>
      <c r="O54" s="444">
        <v>49.9</v>
      </c>
      <c r="P54" s="444">
        <v>39</v>
      </c>
      <c r="Q54" s="494">
        <f t="shared" si="7"/>
        <v>0.45891783567134264</v>
      </c>
      <c r="R54" s="494">
        <f t="shared" si="6"/>
        <v>0.30769230769230771</v>
      </c>
      <c r="S54" s="444">
        <v>79</v>
      </c>
      <c r="T54" s="447"/>
      <c r="U54" s="447"/>
      <c r="V54" s="447"/>
      <c r="W54" s="486">
        <f t="shared" si="1"/>
        <v>-12</v>
      </c>
      <c r="X54" s="466"/>
      <c r="Y54" s="447"/>
      <c r="Z54" s="447"/>
      <c r="AA54" s="447"/>
      <c r="AB54" s="447"/>
      <c r="AC54" s="447"/>
      <c r="AD54" s="467"/>
      <c r="AE54" s="467"/>
      <c r="AF54" s="467"/>
      <c r="AG54" s="467"/>
      <c r="AH54" s="467"/>
      <c r="AI54" s="467"/>
      <c r="AJ54" s="467"/>
      <c r="AK54" s="467"/>
      <c r="AL54" s="467"/>
      <c r="AM54" s="467"/>
      <c r="AN54" s="467"/>
      <c r="AO54" s="467"/>
      <c r="AP54" s="467"/>
      <c r="AQ54" s="467"/>
      <c r="AR54" s="467"/>
      <c r="AS54" s="467"/>
      <c r="AT54" s="467"/>
      <c r="AU54" s="467"/>
      <c r="AV54" s="467"/>
      <c r="AW54" s="467"/>
      <c r="AX54" s="467"/>
      <c r="AY54" s="467"/>
      <c r="AZ54" s="467"/>
      <c r="BA54" s="467"/>
      <c r="BB54" s="467"/>
      <c r="BC54" s="467"/>
      <c r="BD54" s="467"/>
      <c r="BE54" s="467"/>
      <c r="BF54" s="467"/>
      <c r="BG54" s="467"/>
      <c r="BH54" s="467"/>
      <c r="BI54" s="467"/>
      <c r="BJ54" s="467"/>
      <c r="BK54" s="467"/>
      <c r="BL54" s="467"/>
      <c r="BM54" s="467"/>
      <c r="BN54" s="467"/>
      <c r="BO54" s="467"/>
      <c r="BP54" s="467"/>
      <c r="BQ54" s="467"/>
      <c r="BR54" s="467"/>
      <c r="BS54" s="467"/>
      <c r="BT54" s="467"/>
      <c r="BU54" s="467"/>
      <c r="BV54" s="467"/>
      <c r="BW54" s="467"/>
      <c r="BX54" s="467"/>
      <c r="BY54" s="467"/>
      <c r="BZ54" s="467"/>
      <c r="CA54" s="467"/>
      <c r="CB54" s="467"/>
      <c r="CC54" s="467"/>
      <c r="CD54" s="467"/>
      <c r="CE54" s="467"/>
      <c r="CF54" s="467"/>
      <c r="CG54" s="467"/>
      <c r="CH54" s="467"/>
      <c r="CI54" s="467"/>
      <c r="CJ54" s="467"/>
      <c r="CK54" s="467"/>
      <c r="CL54" s="467"/>
      <c r="CM54" s="467"/>
      <c r="CN54" s="467"/>
      <c r="CO54" s="467"/>
      <c r="CP54" s="467"/>
      <c r="CQ54" s="467"/>
      <c r="CR54" s="467"/>
      <c r="CS54" s="467"/>
      <c r="CT54" s="467"/>
      <c r="CU54" s="467"/>
      <c r="CV54" s="467"/>
      <c r="CW54" s="467"/>
      <c r="CX54" s="467"/>
      <c r="CY54" s="467"/>
      <c r="CZ54" s="467"/>
      <c r="DA54" s="467"/>
      <c r="DB54" s="467"/>
      <c r="DC54" s="467"/>
      <c r="DD54" s="467"/>
      <c r="DE54" s="467"/>
      <c r="DF54" s="467"/>
      <c r="DG54" s="467"/>
      <c r="DH54" s="467"/>
      <c r="DI54" s="467"/>
      <c r="DJ54" s="467"/>
      <c r="DK54" s="467"/>
      <c r="DL54" s="467"/>
      <c r="DM54" s="467"/>
      <c r="DN54" s="467"/>
      <c r="DO54" s="467"/>
      <c r="DP54" s="467"/>
      <c r="DQ54" s="467"/>
      <c r="DR54" s="467"/>
      <c r="DS54" s="467"/>
      <c r="DT54" s="467"/>
      <c r="DU54" s="467"/>
      <c r="DV54" s="467"/>
      <c r="DW54" s="467"/>
      <c r="DX54" s="467"/>
      <c r="DY54" s="467"/>
      <c r="DZ54" s="467"/>
      <c r="EA54" s="467"/>
      <c r="EB54" s="467"/>
      <c r="EC54" s="467"/>
      <c r="ED54" s="467"/>
      <c r="EE54" s="467"/>
      <c r="EF54" s="467"/>
      <c r="EG54" s="467"/>
      <c r="EH54" s="467"/>
      <c r="EI54" s="467"/>
      <c r="EJ54" s="467"/>
      <c r="EK54" s="467"/>
      <c r="EL54" s="467"/>
      <c r="EM54" s="467"/>
      <c r="EN54" s="467"/>
      <c r="EO54" s="467"/>
      <c r="EP54" s="467"/>
      <c r="EQ54" s="467"/>
      <c r="ER54" s="467"/>
      <c r="ES54" s="467"/>
      <c r="ET54" s="467"/>
      <c r="EU54" s="467"/>
      <c r="EV54" s="467"/>
      <c r="EW54" s="467"/>
      <c r="EX54" s="467"/>
      <c r="EY54" s="467"/>
      <c r="EZ54" s="467"/>
      <c r="FA54" s="467"/>
      <c r="FB54" s="467"/>
      <c r="FC54" s="467"/>
      <c r="FD54" s="467"/>
      <c r="FE54" s="467"/>
      <c r="FF54" s="467"/>
      <c r="FG54" s="467"/>
      <c r="FH54" s="467"/>
      <c r="FI54" s="467"/>
      <c r="FJ54" s="467"/>
      <c r="FK54" s="467"/>
      <c r="FL54" s="467"/>
      <c r="FM54" s="467"/>
      <c r="FN54" s="467"/>
      <c r="FO54" s="467"/>
      <c r="FP54" s="467"/>
      <c r="FQ54" s="467"/>
      <c r="FR54" s="467"/>
      <c r="FS54" s="467"/>
      <c r="FT54" s="467"/>
      <c r="FU54" s="467"/>
      <c r="FV54" s="467"/>
      <c r="FW54" s="467"/>
      <c r="FX54" s="467"/>
      <c r="FY54" s="467"/>
      <c r="FZ54" s="467"/>
      <c r="GA54" s="467"/>
      <c r="GB54" s="467"/>
      <c r="GC54" s="467"/>
      <c r="GD54" s="467"/>
      <c r="GE54" s="467"/>
      <c r="GF54" s="467"/>
      <c r="GG54" s="467"/>
      <c r="GH54" s="467"/>
      <c r="GI54" s="467"/>
      <c r="GJ54" s="467"/>
      <c r="GK54" s="467"/>
      <c r="GL54" s="467"/>
      <c r="GM54" s="467"/>
      <c r="GN54" s="467"/>
      <c r="GO54" s="467"/>
      <c r="GP54" s="467"/>
      <c r="GQ54" s="467"/>
      <c r="GR54" s="467"/>
      <c r="GS54" s="467"/>
      <c r="GT54" s="467"/>
      <c r="GU54" s="467"/>
      <c r="GV54" s="467"/>
      <c r="GW54" s="467"/>
      <c r="GX54" s="467"/>
      <c r="GY54" s="467"/>
      <c r="GZ54" s="467"/>
      <c r="HA54" s="467"/>
      <c r="HB54" s="467"/>
      <c r="HC54" s="467"/>
      <c r="HD54" s="467"/>
      <c r="HE54" s="467"/>
      <c r="HF54" s="467"/>
      <c r="HG54" s="467"/>
      <c r="HH54" s="467"/>
      <c r="HI54" s="467"/>
      <c r="HJ54" s="467"/>
      <c r="HK54" s="467"/>
      <c r="HL54" s="467"/>
      <c r="HM54" s="467"/>
      <c r="HN54" s="467"/>
      <c r="HO54" s="467"/>
      <c r="HP54" s="467"/>
      <c r="HQ54" s="467"/>
      <c r="HR54" s="467"/>
      <c r="HS54" s="467"/>
      <c r="HT54" s="467"/>
      <c r="HU54" s="467"/>
      <c r="HV54" s="467"/>
      <c r="HW54" s="467"/>
      <c r="HX54" s="467"/>
      <c r="HY54" s="467"/>
      <c r="HZ54" s="467"/>
      <c r="IA54" s="467"/>
      <c r="IB54" s="467"/>
      <c r="IC54" s="467"/>
      <c r="ID54" s="467"/>
      <c r="IE54" s="467"/>
      <c r="IF54" s="467"/>
      <c r="IG54" s="467"/>
      <c r="IH54" s="467"/>
      <c r="II54" s="467"/>
      <c r="IJ54" s="467"/>
      <c r="IK54" s="467"/>
      <c r="IL54" s="467"/>
      <c r="IM54" s="467"/>
      <c r="IN54" s="467"/>
      <c r="IO54" s="467"/>
      <c r="IP54" s="467"/>
      <c r="IQ54" s="467"/>
      <c r="IR54" s="467"/>
      <c r="IS54" s="467"/>
      <c r="IT54" s="467"/>
      <c r="IU54" s="467"/>
      <c r="IV54" s="467"/>
      <c r="IW54" s="467"/>
      <c r="IX54" s="467"/>
    </row>
    <row r="55" spans="1:258" s="468" customFormat="1" ht="18.75" customHeight="1">
      <c r="A55" s="426" t="s">
        <v>1811</v>
      </c>
      <c r="B55" s="595"/>
      <c r="C55" s="783"/>
      <c r="D55" s="534" t="s">
        <v>1784</v>
      </c>
      <c r="E55" s="491" t="s">
        <v>1791</v>
      </c>
      <c r="F55" s="492" t="s">
        <v>1947</v>
      </c>
      <c r="G55" s="491" t="s">
        <v>39</v>
      </c>
      <c r="H55" s="782"/>
      <c r="I55" s="491" t="s">
        <v>1948</v>
      </c>
      <c r="J55" s="493" t="s">
        <v>1949</v>
      </c>
      <c r="K55" s="447">
        <v>0</v>
      </c>
      <c r="L55" s="446"/>
      <c r="M55" s="444">
        <v>27</v>
      </c>
      <c r="N55" s="444">
        <v>27</v>
      </c>
      <c r="O55" s="444">
        <v>49.9</v>
      </c>
      <c r="P55" s="444">
        <v>39</v>
      </c>
      <c r="Q55" s="494">
        <f t="shared" si="7"/>
        <v>0.45891783567134264</v>
      </c>
      <c r="R55" s="494">
        <f t="shared" si="6"/>
        <v>0.30769230769230771</v>
      </c>
      <c r="S55" s="444">
        <v>79</v>
      </c>
      <c r="T55" s="447"/>
      <c r="U55" s="447"/>
      <c r="V55" s="447"/>
      <c r="W55" s="486">
        <f t="shared" si="1"/>
        <v>-12</v>
      </c>
      <c r="X55" s="466"/>
      <c r="Y55" s="447"/>
      <c r="Z55" s="447"/>
      <c r="AA55" s="447"/>
      <c r="AB55" s="447"/>
      <c r="AC55" s="447"/>
      <c r="AD55" s="467"/>
      <c r="AE55" s="467"/>
      <c r="AF55" s="467"/>
      <c r="AG55" s="467"/>
      <c r="AH55" s="467"/>
      <c r="AI55" s="467"/>
      <c r="AJ55" s="467"/>
      <c r="AK55" s="467"/>
      <c r="AL55" s="467"/>
      <c r="AM55" s="467"/>
      <c r="AN55" s="467"/>
      <c r="AO55" s="467"/>
      <c r="AP55" s="467"/>
      <c r="AQ55" s="467"/>
      <c r="AR55" s="467"/>
      <c r="AS55" s="467"/>
      <c r="AT55" s="467"/>
      <c r="AU55" s="467"/>
      <c r="AV55" s="467"/>
      <c r="AW55" s="467"/>
      <c r="AX55" s="467"/>
      <c r="AY55" s="467"/>
      <c r="AZ55" s="467"/>
      <c r="BA55" s="467"/>
      <c r="BB55" s="467"/>
      <c r="BC55" s="467"/>
      <c r="BD55" s="467"/>
      <c r="BE55" s="467"/>
      <c r="BF55" s="467"/>
      <c r="BG55" s="467"/>
      <c r="BH55" s="467"/>
      <c r="BI55" s="467"/>
      <c r="BJ55" s="467"/>
      <c r="BK55" s="467"/>
      <c r="BL55" s="467"/>
      <c r="BM55" s="467"/>
      <c r="BN55" s="467"/>
      <c r="BO55" s="467"/>
      <c r="BP55" s="467"/>
      <c r="BQ55" s="467"/>
      <c r="BR55" s="467"/>
      <c r="BS55" s="467"/>
      <c r="BT55" s="467"/>
      <c r="BU55" s="467"/>
      <c r="BV55" s="467"/>
      <c r="BW55" s="467"/>
      <c r="BX55" s="467"/>
      <c r="BY55" s="467"/>
      <c r="BZ55" s="467"/>
      <c r="CA55" s="467"/>
      <c r="CB55" s="467"/>
      <c r="CC55" s="467"/>
      <c r="CD55" s="467"/>
      <c r="CE55" s="467"/>
      <c r="CF55" s="467"/>
      <c r="CG55" s="467"/>
      <c r="CH55" s="467"/>
      <c r="CI55" s="467"/>
      <c r="CJ55" s="467"/>
      <c r="CK55" s="467"/>
      <c r="CL55" s="467"/>
      <c r="CM55" s="467"/>
      <c r="CN55" s="467"/>
      <c r="CO55" s="467"/>
      <c r="CP55" s="467"/>
      <c r="CQ55" s="467"/>
      <c r="CR55" s="467"/>
      <c r="CS55" s="467"/>
      <c r="CT55" s="467"/>
      <c r="CU55" s="467"/>
      <c r="CV55" s="467"/>
      <c r="CW55" s="467"/>
      <c r="CX55" s="467"/>
      <c r="CY55" s="467"/>
      <c r="CZ55" s="467"/>
      <c r="DA55" s="467"/>
      <c r="DB55" s="467"/>
      <c r="DC55" s="467"/>
      <c r="DD55" s="467"/>
      <c r="DE55" s="467"/>
      <c r="DF55" s="467"/>
      <c r="DG55" s="467"/>
      <c r="DH55" s="467"/>
      <c r="DI55" s="467"/>
      <c r="DJ55" s="467"/>
      <c r="DK55" s="467"/>
      <c r="DL55" s="467"/>
      <c r="DM55" s="467"/>
      <c r="DN55" s="467"/>
      <c r="DO55" s="467"/>
      <c r="DP55" s="467"/>
      <c r="DQ55" s="467"/>
      <c r="DR55" s="467"/>
      <c r="DS55" s="467"/>
      <c r="DT55" s="467"/>
      <c r="DU55" s="467"/>
      <c r="DV55" s="467"/>
      <c r="DW55" s="467"/>
      <c r="DX55" s="467"/>
      <c r="DY55" s="467"/>
      <c r="DZ55" s="467"/>
      <c r="EA55" s="467"/>
      <c r="EB55" s="467"/>
      <c r="EC55" s="467"/>
      <c r="ED55" s="467"/>
      <c r="EE55" s="467"/>
      <c r="EF55" s="467"/>
      <c r="EG55" s="467"/>
      <c r="EH55" s="467"/>
      <c r="EI55" s="467"/>
      <c r="EJ55" s="467"/>
      <c r="EK55" s="467"/>
      <c r="EL55" s="467"/>
      <c r="EM55" s="467"/>
      <c r="EN55" s="467"/>
      <c r="EO55" s="467"/>
      <c r="EP55" s="467"/>
      <c r="EQ55" s="467"/>
      <c r="ER55" s="467"/>
      <c r="ES55" s="467"/>
      <c r="ET55" s="467"/>
      <c r="EU55" s="467"/>
      <c r="EV55" s="467"/>
      <c r="EW55" s="467"/>
      <c r="EX55" s="467"/>
      <c r="EY55" s="467"/>
      <c r="EZ55" s="467"/>
      <c r="FA55" s="467"/>
      <c r="FB55" s="467"/>
      <c r="FC55" s="467"/>
      <c r="FD55" s="467"/>
      <c r="FE55" s="467"/>
      <c r="FF55" s="467"/>
      <c r="FG55" s="467"/>
      <c r="FH55" s="467"/>
      <c r="FI55" s="467"/>
      <c r="FJ55" s="467"/>
      <c r="FK55" s="467"/>
      <c r="FL55" s="467"/>
      <c r="FM55" s="467"/>
      <c r="FN55" s="467"/>
      <c r="FO55" s="467"/>
      <c r="FP55" s="467"/>
      <c r="FQ55" s="467"/>
      <c r="FR55" s="467"/>
      <c r="FS55" s="467"/>
      <c r="FT55" s="467"/>
      <c r="FU55" s="467"/>
      <c r="FV55" s="467"/>
      <c r="FW55" s="467"/>
      <c r="FX55" s="467"/>
      <c r="FY55" s="467"/>
      <c r="FZ55" s="467"/>
      <c r="GA55" s="467"/>
      <c r="GB55" s="467"/>
      <c r="GC55" s="467"/>
      <c r="GD55" s="467"/>
      <c r="GE55" s="467"/>
      <c r="GF55" s="467"/>
      <c r="GG55" s="467"/>
      <c r="GH55" s="467"/>
      <c r="GI55" s="467"/>
      <c r="GJ55" s="467"/>
      <c r="GK55" s="467"/>
      <c r="GL55" s="467"/>
      <c r="GM55" s="467"/>
      <c r="GN55" s="467"/>
      <c r="GO55" s="467"/>
      <c r="GP55" s="467"/>
      <c r="GQ55" s="467"/>
      <c r="GR55" s="467"/>
      <c r="GS55" s="467"/>
      <c r="GT55" s="467"/>
      <c r="GU55" s="467"/>
      <c r="GV55" s="467"/>
      <c r="GW55" s="467"/>
      <c r="GX55" s="467"/>
      <c r="GY55" s="467"/>
      <c r="GZ55" s="467"/>
      <c r="HA55" s="467"/>
      <c r="HB55" s="467"/>
      <c r="HC55" s="467"/>
      <c r="HD55" s="467"/>
      <c r="HE55" s="467"/>
      <c r="HF55" s="467"/>
      <c r="HG55" s="467"/>
      <c r="HH55" s="467"/>
      <c r="HI55" s="467"/>
      <c r="HJ55" s="467"/>
      <c r="HK55" s="467"/>
      <c r="HL55" s="467"/>
      <c r="HM55" s="467"/>
      <c r="HN55" s="467"/>
      <c r="HO55" s="467"/>
      <c r="HP55" s="467"/>
      <c r="HQ55" s="467"/>
      <c r="HR55" s="467"/>
      <c r="HS55" s="467"/>
      <c r="HT55" s="467"/>
      <c r="HU55" s="467"/>
      <c r="HV55" s="467"/>
      <c r="HW55" s="467"/>
      <c r="HX55" s="467"/>
      <c r="HY55" s="467"/>
      <c r="HZ55" s="467"/>
      <c r="IA55" s="467"/>
      <c r="IB55" s="467"/>
      <c r="IC55" s="467"/>
      <c r="ID55" s="467"/>
      <c r="IE55" s="467"/>
      <c r="IF55" s="467"/>
      <c r="IG55" s="467"/>
      <c r="IH55" s="467"/>
      <c r="II55" s="467"/>
      <c r="IJ55" s="467"/>
      <c r="IK55" s="467"/>
      <c r="IL55" s="467"/>
      <c r="IM55" s="467"/>
      <c r="IN55" s="467"/>
      <c r="IO55" s="467"/>
      <c r="IP55" s="467"/>
      <c r="IQ55" s="467"/>
      <c r="IR55" s="467"/>
      <c r="IS55" s="467"/>
      <c r="IT55" s="467"/>
      <c r="IU55" s="467"/>
      <c r="IV55" s="467"/>
      <c r="IW55" s="467"/>
      <c r="IX55" s="467"/>
    </row>
    <row r="56" spans="1:258" s="468" customFormat="1" ht="18.75" customHeight="1">
      <c r="A56" s="426" t="s">
        <v>1811</v>
      </c>
      <c r="B56" s="595"/>
      <c r="C56" s="783"/>
      <c r="D56" s="534" t="s">
        <v>1784</v>
      </c>
      <c r="E56" s="491" t="s">
        <v>1791</v>
      </c>
      <c r="F56" s="492" t="s">
        <v>1950</v>
      </c>
      <c r="G56" s="491" t="s">
        <v>39</v>
      </c>
      <c r="H56" s="782"/>
      <c r="I56" s="491" t="s">
        <v>1951</v>
      </c>
      <c r="J56" s="493" t="s">
        <v>1949</v>
      </c>
      <c r="K56" s="447">
        <v>0</v>
      </c>
      <c r="L56" s="446"/>
      <c r="M56" s="444">
        <v>27</v>
      </c>
      <c r="N56" s="444">
        <v>27</v>
      </c>
      <c r="O56" s="444">
        <v>49.9</v>
      </c>
      <c r="P56" s="444">
        <v>39</v>
      </c>
      <c r="Q56" s="494">
        <f t="shared" si="7"/>
        <v>0.45891783567134264</v>
      </c>
      <c r="R56" s="494">
        <f t="shared" si="6"/>
        <v>0.30769230769230771</v>
      </c>
      <c r="S56" s="444">
        <v>79</v>
      </c>
      <c r="T56" s="447"/>
      <c r="U56" s="447"/>
      <c r="V56" s="447"/>
      <c r="W56" s="486">
        <f t="shared" si="1"/>
        <v>-12</v>
      </c>
      <c r="X56" s="466"/>
      <c r="Y56" s="447"/>
      <c r="Z56" s="447"/>
      <c r="AA56" s="447"/>
      <c r="AB56" s="447"/>
      <c r="AC56" s="447"/>
      <c r="AD56" s="467"/>
      <c r="AE56" s="467"/>
      <c r="AF56" s="467"/>
      <c r="AG56" s="467"/>
      <c r="AH56" s="467"/>
      <c r="AI56" s="467"/>
      <c r="AJ56" s="467"/>
      <c r="AK56" s="467"/>
      <c r="AL56" s="467"/>
      <c r="AM56" s="467"/>
      <c r="AN56" s="467"/>
      <c r="AO56" s="467"/>
      <c r="AP56" s="467"/>
      <c r="AQ56" s="467"/>
      <c r="AR56" s="467"/>
      <c r="AS56" s="467"/>
      <c r="AT56" s="467"/>
      <c r="AU56" s="467"/>
      <c r="AV56" s="467"/>
      <c r="AW56" s="467"/>
      <c r="AX56" s="467"/>
      <c r="AY56" s="467"/>
      <c r="AZ56" s="467"/>
      <c r="BA56" s="467"/>
      <c r="BB56" s="467"/>
      <c r="BC56" s="467"/>
      <c r="BD56" s="467"/>
      <c r="BE56" s="467"/>
      <c r="BF56" s="467"/>
      <c r="BG56" s="467"/>
      <c r="BH56" s="467"/>
      <c r="BI56" s="467"/>
      <c r="BJ56" s="467"/>
      <c r="BK56" s="467"/>
      <c r="BL56" s="467"/>
      <c r="BM56" s="467"/>
      <c r="BN56" s="467"/>
      <c r="BO56" s="467"/>
      <c r="BP56" s="467"/>
      <c r="BQ56" s="467"/>
      <c r="BR56" s="467"/>
      <c r="BS56" s="467"/>
      <c r="BT56" s="467"/>
      <c r="BU56" s="467"/>
      <c r="BV56" s="467"/>
      <c r="BW56" s="467"/>
      <c r="BX56" s="467"/>
      <c r="BY56" s="467"/>
      <c r="BZ56" s="467"/>
      <c r="CA56" s="467"/>
      <c r="CB56" s="467"/>
      <c r="CC56" s="467"/>
      <c r="CD56" s="467"/>
      <c r="CE56" s="467"/>
      <c r="CF56" s="467"/>
      <c r="CG56" s="467"/>
      <c r="CH56" s="467"/>
      <c r="CI56" s="467"/>
      <c r="CJ56" s="467"/>
      <c r="CK56" s="467"/>
      <c r="CL56" s="467"/>
      <c r="CM56" s="467"/>
      <c r="CN56" s="467"/>
      <c r="CO56" s="467"/>
      <c r="CP56" s="467"/>
      <c r="CQ56" s="467"/>
      <c r="CR56" s="467"/>
      <c r="CS56" s="467"/>
      <c r="CT56" s="467"/>
      <c r="CU56" s="467"/>
      <c r="CV56" s="467"/>
      <c r="CW56" s="467"/>
      <c r="CX56" s="467"/>
      <c r="CY56" s="467"/>
      <c r="CZ56" s="467"/>
      <c r="DA56" s="467"/>
      <c r="DB56" s="467"/>
      <c r="DC56" s="467"/>
      <c r="DD56" s="467"/>
      <c r="DE56" s="467"/>
      <c r="DF56" s="467"/>
      <c r="DG56" s="467"/>
      <c r="DH56" s="467"/>
      <c r="DI56" s="467"/>
      <c r="DJ56" s="467"/>
      <c r="DK56" s="467"/>
      <c r="DL56" s="467"/>
      <c r="DM56" s="467"/>
      <c r="DN56" s="467"/>
      <c r="DO56" s="467"/>
      <c r="DP56" s="467"/>
      <c r="DQ56" s="467"/>
      <c r="DR56" s="467"/>
      <c r="DS56" s="467"/>
      <c r="DT56" s="467"/>
      <c r="DU56" s="467"/>
      <c r="DV56" s="467"/>
      <c r="DW56" s="467"/>
      <c r="DX56" s="467"/>
      <c r="DY56" s="467"/>
      <c r="DZ56" s="467"/>
      <c r="EA56" s="467"/>
      <c r="EB56" s="467"/>
      <c r="EC56" s="467"/>
      <c r="ED56" s="467"/>
      <c r="EE56" s="467"/>
      <c r="EF56" s="467"/>
      <c r="EG56" s="467"/>
      <c r="EH56" s="467"/>
      <c r="EI56" s="467"/>
      <c r="EJ56" s="467"/>
      <c r="EK56" s="467"/>
      <c r="EL56" s="467"/>
      <c r="EM56" s="467"/>
      <c r="EN56" s="467"/>
      <c r="EO56" s="467"/>
      <c r="EP56" s="467"/>
      <c r="EQ56" s="467"/>
      <c r="ER56" s="467"/>
      <c r="ES56" s="467"/>
      <c r="ET56" s="467"/>
      <c r="EU56" s="467"/>
      <c r="EV56" s="467"/>
      <c r="EW56" s="467"/>
      <c r="EX56" s="467"/>
      <c r="EY56" s="467"/>
      <c r="EZ56" s="467"/>
      <c r="FA56" s="467"/>
      <c r="FB56" s="467"/>
      <c r="FC56" s="467"/>
      <c r="FD56" s="467"/>
      <c r="FE56" s="467"/>
      <c r="FF56" s="467"/>
      <c r="FG56" s="467"/>
      <c r="FH56" s="467"/>
      <c r="FI56" s="467"/>
      <c r="FJ56" s="467"/>
      <c r="FK56" s="467"/>
      <c r="FL56" s="467"/>
      <c r="FM56" s="467"/>
      <c r="FN56" s="467"/>
      <c r="FO56" s="467"/>
      <c r="FP56" s="467"/>
      <c r="FQ56" s="467"/>
      <c r="FR56" s="467"/>
      <c r="FS56" s="467"/>
      <c r="FT56" s="467"/>
      <c r="FU56" s="467"/>
      <c r="FV56" s="467"/>
      <c r="FW56" s="467"/>
      <c r="FX56" s="467"/>
      <c r="FY56" s="467"/>
      <c r="FZ56" s="467"/>
      <c r="GA56" s="467"/>
      <c r="GB56" s="467"/>
      <c r="GC56" s="467"/>
      <c r="GD56" s="467"/>
      <c r="GE56" s="467"/>
      <c r="GF56" s="467"/>
      <c r="GG56" s="467"/>
      <c r="GH56" s="467"/>
      <c r="GI56" s="467"/>
      <c r="GJ56" s="467"/>
      <c r="GK56" s="467"/>
      <c r="GL56" s="467"/>
      <c r="GM56" s="467"/>
      <c r="GN56" s="467"/>
      <c r="GO56" s="467"/>
      <c r="GP56" s="467"/>
      <c r="GQ56" s="467"/>
      <c r="GR56" s="467"/>
      <c r="GS56" s="467"/>
      <c r="GT56" s="467"/>
      <c r="GU56" s="467"/>
      <c r="GV56" s="467"/>
      <c r="GW56" s="467"/>
      <c r="GX56" s="467"/>
      <c r="GY56" s="467"/>
      <c r="GZ56" s="467"/>
      <c r="HA56" s="467"/>
      <c r="HB56" s="467"/>
      <c r="HC56" s="467"/>
      <c r="HD56" s="467"/>
      <c r="HE56" s="467"/>
      <c r="HF56" s="467"/>
      <c r="HG56" s="467"/>
      <c r="HH56" s="467"/>
      <c r="HI56" s="467"/>
      <c r="HJ56" s="467"/>
      <c r="HK56" s="467"/>
      <c r="HL56" s="467"/>
      <c r="HM56" s="467"/>
      <c r="HN56" s="467"/>
      <c r="HO56" s="467"/>
      <c r="HP56" s="467"/>
      <c r="HQ56" s="467"/>
      <c r="HR56" s="467"/>
      <c r="HS56" s="467"/>
      <c r="HT56" s="467"/>
      <c r="HU56" s="467"/>
      <c r="HV56" s="467"/>
      <c r="HW56" s="467"/>
      <c r="HX56" s="467"/>
      <c r="HY56" s="467"/>
      <c r="HZ56" s="467"/>
      <c r="IA56" s="467"/>
      <c r="IB56" s="467"/>
      <c r="IC56" s="467"/>
      <c r="ID56" s="467"/>
      <c r="IE56" s="467"/>
      <c r="IF56" s="467"/>
      <c r="IG56" s="467"/>
      <c r="IH56" s="467"/>
      <c r="II56" s="467"/>
      <c r="IJ56" s="467"/>
      <c r="IK56" s="467"/>
      <c r="IL56" s="467"/>
      <c r="IM56" s="467"/>
      <c r="IN56" s="467"/>
      <c r="IO56" s="467"/>
      <c r="IP56" s="467"/>
      <c r="IQ56" s="467"/>
      <c r="IR56" s="467"/>
      <c r="IS56" s="467"/>
      <c r="IT56" s="467"/>
      <c r="IU56" s="467"/>
      <c r="IV56" s="467"/>
      <c r="IW56" s="467"/>
      <c r="IX56" s="467"/>
    </row>
    <row r="57" spans="1:258" s="468" customFormat="1" ht="18.75" customHeight="1">
      <c r="A57" s="426" t="s">
        <v>1811</v>
      </c>
      <c r="B57" s="595"/>
      <c r="C57" s="783"/>
      <c r="D57" s="534" t="s">
        <v>1784</v>
      </c>
      <c r="E57" s="491" t="s">
        <v>1791</v>
      </c>
      <c r="F57" s="492" t="s">
        <v>1952</v>
      </c>
      <c r="G57" s="491" t="s">
        <v>39</v>
      </c>
      <c r="H57" s="782"/>
      <c r="I57" s="491" t="s">
        <v>1953</v>
      </c>
      <c r="J57" s="493" t="s">
        <v>1949</v>
      </c>
      <c r="K57" s="447">
        <v>3</v>
      </c>
      <c r="L57" s="446"/>
      <c r="M57" s="444">
        <v>27</v>
      </c>
      <c r="N57" s="444">
        <v>27</v>
      </c>
      <c r="O57" s="444">
        <v>49.9</v>
      </c>
      <c r="P57" s="444">
        <v>39</v>
      </c>
      <c r="Q57" s="494">
        <f t="shared" si="7"/>
        <v>0.45891783567134264</v>
      </c>
      <c r="R57" s="494">
        <f t="shared" si="6"/>
        <v>0.30769230769230771</v>
      </c>
      <c r="S57" s="444">
        <v>79</v>
      </c>
      <c r="T57" s="447"/>
      <c r="U57" s="447"/>
      <c r="V57" s="447"/>
      <c r="W57" s="486">
        <f t="shared" si="1"/>
        <v>-12</v>
      </c>
      <c r="X57" s="466"/>
      <c r="Y57" s="447"/>
      <c r="Z57" s="447"/>
      <c r="AA57" s="447"/>
      <c r="AB57" s="447"/>
      <c r="AC57" s="447"/>
      <c r="AD57" s="467"/>
      <c r="AE57" s="467"/>
      <c r="AF57" s="467"/>
      <c r="AG57" s="467"/>
      <c r="AH57" s="467"/>
      <c r="AI57" s="467"/>
      <c r="AJ57" s="467"/>
      <c r="AK57" s="467"/>
      <c r="AL57" s="467"/>
      <c r="AM57" s="467"/>
      <c r="AN57" s="467"/>
      <c r="AO57" s="467"/>
      <c r="AP57" s="467"/>
      <c r="AQ57" s="467"/>
      <c r="AR57" s="467"/>
      <c r="AS57" s="467"/>
      <c r="AT57" s="467"/>
      <c r="AU57" s="467"/>
      <c r="AV57" s="467"/>
      <c r="AW57" s="467"/>
      <c r="AX57" s="467"/>
      <c r="AY57" s="467"/>
      <c r="AZ57" s="467"/>
      <c r="BA57" s="467"/>
      <c r="BB57" s="467"/>
      <c r="BC57" s="467"/>
      <c r="BD57" s="467"/>
      <c r="BE57" s="467"/>
      <c r="BF57" s="467"/>
      <c r="BG57" s="467"/>
      <c r="BH57" s="467"/>
      <c r="BI57" s="467"/>
      <c r="BJ57" s="467"/>
      <c r="BK57" s="467"/>
      <c r="BL57" s="467"/>
      <c r="BM57" s="467"/>
      <c r="BN57" s="467"/>
      <c r="BO57" s="467"/>
      <c r="BP57" s="467"/>
      <c r="BQ57" s="467"/>
      <c r="BR57" s="467"/>
      <c r="BS57" s="467"/>
      <c r="BT57" s="467"/>
      <c r="BU57" s="467"/>
      <c r="BV57" s="467"/>
      <c r="BW57" s="467"/>
      <c r="BX57" s="467"/>
      <c r="BY57" s="467"/>
      <c r="BZ57" s="467"/>
      <c r="CA57" s="467"/>
      <c r="CB57" s="467"/>
      <c r="CC57" s="467"/>
      <c r="CD57" s="467"/>
      <c r="CE57" s="467"/>
      <c r="CF57" s="467"/>
      <c r="CG57" s="467"/>
      <c r="CH57" s="467"/>
      <c r="CI57" s="467"/>
      <c r="CJ57" s="467"/>
      <c r="CK57" s="467"/>
      <c r="CL57" s="467"/>
      <c r="CM57" s="467"/>
      <c r="CN57" s="467"/>
      <c r="CO57" s="467"/>
      <c r="CP57" s="467"/>
      <c r="CQ57" s="467"/>
      <c r="CR57" s="467"/>
      <c r="CS57" s="467"/>
      <c r="CT57" s="467"/>
      <c r="CU57" s="467"/>
      <c r="CV57" s="467"/>
      <c r="CW57" s="467"/>
      <c r="CX57" s="467"/>
      <c r="CY57" s="467"/>
      <c r="CZ57" s="467"/>
      <c r="DA57" s="467"/>
      <c r="DB57" s="467"/>
      <c r="DC57" s="467"/>
      <c r="DD57" s="467"/>
      <c r="DE57" s="467"/>
      <c r="DF57" s="467"/>
      <c r="DG57" s="467"/>
      <c r="DH57" s="467"/>
      <c r="DI57" s="467"/>
      <c r="DJ57" s="467"/>
      <c r="DK57" s="467"/>
      <c r="DL57" s="467"/>
      <c r="DM57" s="467"/>
      <c r="DN57" s="467"/>
      <c r="DO57" s="467"/>
      <c r="DP57" s="467"/>
      <c r="DQ57" s="467"/>
      <c r="DR57" s="467"/>
      <c r="DS57" s="467"/>
      <c r="DT57" s="467"/>
      <c r="DU57" s="467"/>
      <c r="DV57" s="467"/>
      <c r="DW57" s="467"/>
      <c r="DX57" s="467"/>
      <c r="DY57" s="467"/>
      <c r="DZ57" s="467"/>
      <c r="EA57" s="467"/>
      <c r="EB57" s="467"/>
      <c r="EC57" s="467"/>
      <c r="ED57" s="467"/>
      <c r="EE57" s="467"/>
      <c r="EF57" s="467"/>
      <c r="EG57" s="467"/>
      <c r="EH57" s="467"/>
      <c r="EI57" s="467"/>
      <c r="EJ57" s="467"/>
      <c r="EK57" s="467"/>
      <c r="EL57" s="467"/>
      <c r="EM57" s="467"/>
      <c r="EN57" s="467"/>
      <c r="EO57" s="467"/>
      <c r="EP57" s="467"/>
      <c r="EQ57" s="467"/>
      <c r="ER57" s="467"/>
      <c r="ES57" s="467"/>
      <c r="ET57" s="467"/>
      <c r="EU57" s="467"/>
      <c r="EV57" s="467"/>
      <c r="EW57" s="467"/>
      <c r="EX57" s="467"/>
      <c r="EY57" s="467"/>
      <c r="EZ57" s="467"/>
      <c r="FA57" s="467"/>
      <c r="FB57" s="467"/>
      <c r="FC57" s="467"/>
      <c r="FD57" s="467"/>
      <c r="FE57" s="467"/>
      <c r="FF57" s="467"/>
      <c r="FG57" s="467"/>
      <c r="FH57" s="467"/>
      <c r="FI57" s="467"/>
      <c r="FJ57" s="467"/>
      <c r="FK57" s="467"/>
      <c r="FL57" s="467"/>
      <c r="FM57" s="467"/>
      <c r="FN57" s="467"/>
      <c r="FO57" s="467"/>
      <c r="FP57" s="467"/>
      <c r="FQ57" s="467"/>
      <c r="FR57" s="467"/>
      <c r="FS57" s="467"/>
      <c r="FT57" s="467"/>
      <c r="FU57" s="467"/>
      <c r="FV57" s="467"/>
      <c r="FW57" s="467"/>
      <c r="FX57" s="467"/>
      <c r="FY57" s="467"/>
      <c r="FZ57" s="467"/>
      <c r="GA57" s="467"/>
      <c r="GB57" s="467"/>
      <c r="GC57" s="467"/>
      <c r="GD57" s="467"/>
      <c r="GE57" s="467"/>
      <c r="GF57" s="467"/>
      <c r="GG57" s="467"/>
      <c r="GH57" s="467"/>
      <c r="GI57" s="467"/>
      <c r="GJ57" s="467"/>
      <c r="GK57" s="467"/>
      <c r="GL57" s="467"/>
      <c r="GM57" s="467"/>
      <c r="GN57" s="467"/>
      <c r="GO57" s="467"/>
      <c r="GP57" s="467"/>
      <c r="GQ57" s="467"/>
      <c r="GR57" s="467"/>
      <c r="GS57" s="467"/>
      <c r="GT57" s="467"/>
      <c r="GU57" s="467"/>
      <c r="GV57" s="467"/>
      <c r="GW57" s="467"/>
      <c r="GX57" s="467"/>
      <c r="GY57" s="467"/>
      <c r="GZ57" s="467"/>
      <c r="HA57" s="467"/>
      <c r="HB57" s="467"/>
      <c r="HC57" s="467"/>
      <c r="HD57" s="467"/>
      <c r="HE57" s="467"/>
      <c r="HF57" s="467"/>
      <c r="HG57" s="467"/>
      <c r="HH57" s="467"/>
      <c r="HI57" s="467"/>
      <c r="HJ57" s="467"/>
      <c r="HK57" s="467"/>
      <c r="HL57" s="467"/>
      <c r="HM57" s="467"/>
      <c r="HN57" s="467"/>
      <c r="HO57" s="467"/>
      <c r="HP57" s="467"/>
      <c r="HQ57" s="467"/>
      <c r="HR57" s="467"/>
      <c r="HS57" s="467"/>
      <c r="HT57" s="467"/>
      <c r="HU57" s="467"/>
      <c r="HV57" s="467"/>
      <c r="HW57" s="467"/>
      <c r="HX57" s="467"/>
      <c r="HY57" s="467"/>
      <c r="HZ57" s="467"/>
      <c r="IA57" s="467"/>
      <c r="IB57" s="467"/>
      <c r="IC57" s="467"/>
      <c r="ID57" s="467"/>
      <c r="IE57" s="467"/>
      <c r="IF57" s="467"/>
      <c r="IG57" s="467"/>
      <c r="IH57" s="467"/>
      <c r="II57" s="467"/>
      <c r="IJ57" s="467"/>
      <c r="IK57" s="467"/>
      <c r="IL57" s="467"/>
      <c r="IM57" s="467"/>
      <c r="IN57" s="467"/>
      <c r="IO57" s="467"/>
      <c r="IP57" s="467"/>
      <c r="IQ57" s="467"/>
      <c r="IR57" s="467"/>
      <c r="IS57" s="467"/>
      <c r="IT57" s="467"/>
      <c r="IU57" s="467"/>
      <c r="IV57" s="467"/>
      <c r="IW57" s="467"/>
      <c r="IX57" s="467"/>
    </row>
    <row r="58" spans="1:258" s="468" customFormat="1" ht="18.75" customHeight="1">
      <c r="A58" s="426" t="s">
        <v>1811</v>
      </c>
      <c r="B58" s="595"/>
      <c r="C58" s="783"/>
      <c r="D58" s="534" t="s">
        <v>1784</v>
      </c>
      <c r="E58" s="491" t="s">
        <v>1791</v>
      </c>
      <c r="F58" s="492" t="s">
        <v>1954</v>
      </c>
      <c r="G58" s="491" t="s">
        <v>39</v>
      </c>
      <c r="H58" s="782"/>
      <c r="I58" s="491" t="s">
        <v>1955</v>
      </c>
      <c r="J58" s="493" t="s">
        <v>1949</v>
      </c>
      <c r="K58" s="447">
        <v>3</v>
      </c>
      <c r="L58" s="446"/>
      <c r="M58" s="444">
        <v>27</v>
      </c>
      <c r="N58" s="444">
        <v>27</v>
      </c>
      <c r="O58" s="444">
        <v>49.9</v>
      </c>
      <c r="P58" s="444">
        <v>39</v>
      </c>
      <c r="Q58" s="494">
        <f t="shared" si="7"/>
        <v>0.45891783567134264</v>
      </c>
      <c r="R58" s="494">
        <f t="shared" si="6"/>
        <v>0.30769230769230771</v>
      </c>
      <c r="S58" s="444">
        <v>79</v>
      </c>
      <c r="T58" s="447"/>
      <c r="U58" s="447"/>
      <c r="V58" s="447"/>
      <c r="W58" s="486">
        <f t="shared" si="1"/>
        <v>-12</v>
      </c>
      <c r="X58" s="466"/>
      <c r="Y58" s="447"/>
      <c r="Z58" s="447"/>
      <c r="AA58" s="447"/>
      <c r="AB58" s="447"/>
      <c r="AC58" s="447"/>
      <c r="AD58" s="467"/>
      <c r="AE58" s="467"/>
      <c r="AF58" s="467"/>
      <c r="AG58" s="467"/>
      <c r="AH58" s="467"/>
      <c r="AI58" s="467"/>
      <c r="AJ58" s="467"/>
      <c r="AK58" s="467"/>
      <c r="AL58" s="467"/>
      <c r="AM58" s="467"/>
      <c r="AN58" s="467"/>
      <c r="AO58" s="467"/>
      <c r="AP58" s="467"/>
      <c r="AQ58" s="467"/>
      <c r="AR58" s="467"/>
      <c r="AS58" s="467"/>
      <c r="AT58" s="467"/>
      <c r="AU58" s="467"/>
      <c r="AV58" s="467"/>
      <c r="AW58" s="467"/>
      <c r="AX58" s="467"/>
      <c r="AY58" s="467"/>
      <c r="AZ58" s="467"/>
      <c r="BA58" s="467"/>
      <c r="BB58" s="467"/>
      <c r="BC58" s="467"/>
      <c r="BD58" s="467"/>
      <c r="BE58" s="467"/>
      <c r="BF58" s="467"/>
      <c r="BG58" s="467"/>
      <c r="BH58" s="467"/>
      <c r="BI58" s="467"/>
      <c r="BJ58" s="467"/>
      <c r="BK58" s="467"/>
      <c r="BL58" s="467"/>
      <c r="BM58" s="467"/>
      <c r="BN58" s="467"/>
      <c r="BO58" s="467"/>
      <c r="BP58" s="467"/>
      <c r="BQ58" s="467"/>
      <c r="BR58" s="467"/>
      <c r="BS58" s="467"/>
      <c r="BT58" s="467"/>
      <c r="BU58" s="467"/>
      <c r="BV58" s="467"/>
      <c r="BW58" s="467"/>
      <c r="BX58" s="467"/>
      <c r="BY58" s="467"/>
      <c r="BZ58" s="467"/>
      <c r="CA58" s="467"/>
      <c r="CB58" s="467"/>
      <c r="CC58" s="467"/>
      <c r="CD58" s="467"/>
      <c r="CE58" s="467"/>
      <c r="CF58" s="467"/>
      <c r="CG58" s="467"/>
      <c r="CH58" s="467"/>
      <c r="CI58" s="467"/>
      <c r="CJ58" s="467"/>
      <c r="CK58" s="467"/>
      <c r="CL58" s="467"/>
      <c r="CM58" s="467"/>
      <c r="CN58" s="467"/>
      <c r="CO58" s="467"/>
      <c r="CP58" s="467"/>
      <c r="CQ58" s="467"/>
      <c r="CR58" s="467"/>
      <c r="CS58" s="467"/>
      <c r="CT58" s="467"/>
      <c r="CU58" s="467"/>
      <c r="CV58" s="467"/>
      <c r="CW58" s="467"/>
      <c r="CX58" s="467"/>
      <c r="CY58" s="467"/>
      <c r="CZ58" s="467"/>
      <c r="DA58" s="467"/>
      <c r="DB58" s="467"/>
      <c r="DC58" s="467"/>
      <c r="DD58" s="467"/>
      <c r="DE58" s="467"/>
      <c r="DF58" s="467"/>
      <c r="DG58" s="467"/>
      <c r="DH58" s="467"/>
      <c r="DI58" s="467"/>
      <c r="DJ58" s="467"/>
      <c r="DK58" s="467"/>
      <c r="DL58" s="467"/>
      <c r="DM58" s="467"/>
      <c r="DN58" s="467"/>
      <c r="DO58" s="467"/>
      <c r="DP58" s="467"/>
      <c r="DQ58" s="467"/>
      <c r="DR58" s="467"/>
      <c r="DS58" s="467"/>
      <c r="DT58" s="467"/>
      <c r="DU58" s="467"/>
      <c r="DV58" s="467"/>
      <c r="DW58" s="467"/>
      <c r="DX58" s="467"/>
      <c r="DY58" s="467"/>
      <c r="DZ58" s="467"/>
      <c r="EA58" s="467"/>
      <c r="EB58" s="467"/>
      <c r="EC58" s="467"/>
      <c r="ED58" s="467"/>
      <c r="EE58" s="467"/>
      <c r="EF58" s="467"/>
      <c r="EG58" s="467"/>
      <c r="EH58" s="467"/>
      <c r="EI58" s="467"/>
      <c r="EJ58" s="467"/>
      <c r="EK58" s="467"/>
      <c r="EL58" s="467"/>
      <c r="EM58" s="467"/>
      <c r="EN58" s="467"/>
      <c r="EO58" s="467"/>
      <c r="EP58" s="467"/>
      <c r="EQ58" s="467"/>
      <c r="ER58" s="467"/>
      <c r="ES58" s="467"/>
      <c r="ET58" s="467"/>
      <c r="EU58" s="467"/>
      <c r="EV58" s="467"/>
      <c r="EW58" s="467"/>
      <c r="EX58" s="467"/>
      <c r="EY58" s="467"/>
      <c r="EZ58" s="467"/>
      <c r="FA58" s="467"/>
      <c r="FB58" s="467"/>
      <c r="FC58" s="467"/>
      <c r="FD58" s="467"/>
      <c r="FE58" s="467"/>
      <c r="FF58" s="467"/>
      <c r="FG58" s="467"/>
      <c r="FH58" s="467"/>
      <c r="FI58" s="467"/>
      <c r="FJ58" s="467"/>
      <c r="FK58" s="467"/>
      <c r="FL58" s="467"/>
      <c r="FM58" s="467"/>
      <c r="FN58" s="467"/>
      <c r="FO58" s="467"/>
      <c r="FP58" s="467"/>
      <c r="FQ58" s="467"/>
      <c r="FR58" s="467"/>
      <c r="FS58" s="467"/>
      <c r="FT58" s="467"/>
      <c r="FU58" s="467"/>
      <c r="FV58" s="467"/>
      <c r="FW58" s="467"/>
      <c r="FX58" s="467"/>
      <c r="FY58" s="467"/>
      <c r="FZ58" s="467"/>
      <c r="GA58" s="467"/>
      <c r="GB58" s="467"/>
      <c r="GC58" s="467"/>
      <c r="GD58" s="467"/>
      <c r="GE58" s="467"/>
      <c r="GF58" s="467"/>
      <c r="GG58" s="467"/>
      <c r="GH58" s="467"/>
      <c r="GI58" s="467"/>
      <c r="GJ58" s="467"/>
      <c r="GK58" s="467"/>
      <c r="GL58" s="467"/>
      <c r="GM58" s="467"/>
      <c r="GN58" s="467"/>
      <c r="GO58" s="467"/>
      <c r="GP58" s="467"/>
      <c r="GQ58" s="467"/>
      <c r="GR58" s="467"/>
      <c r="GS58" s="467"/>
      <c r="GT58" s="467"/>
      <c r="GU58" s="467"/>
      <c r="GV58" s="467"/>
      <c r="GW58" s="467"/>
      <c r="GX58" s="467"/>
      <c r="GY58" s="467"/>
      <c r="GZ58" s="467"/>
      <c r="HA58" s="467"/>
      <c r="HB58" s="467"/>
      <c r="HC58" s="467"/>
      <c r="HD58" s="467"/>
      <c r="HE58" s="467"/>
      <c r="HF58" s="467"/>
      <c r="HG58" s="467"/>
      <c r="HH58" s="467"/>
      <c r="HI58" s="467"/>
      <c r="HJ58" s="467"/>
      <c r="HK58" s="467"/>
      <c r="HL58" s="467"/>
      <c r="HM58" s="467"/>
      <c r="HN58" s="467"/>
      <c r="HO58" s="467"/>
      <c r="HP58" s="467"/>
      <c r="HQ58" s="467"/>
      <c r="HR58" s="467"/>
      <c r="HS58" s="467"/>
      <c r="HT58" s="467"/>
      <c r="HU58" s="467"/>
      <c r="HV58" s="467"/>
      <c r="HW58" s="467"/>
      <c r="HX58" s="467"/>
      <c r="HY58" s="467"/>
      <c r="HZ58" s="467"/>
      <c r="IA58" s="467"/>
      <c r="IB58" s="467"/>
      <c r="IC58" s="467"/>
      <c r="ID58" s="467"/>
      <c r="IE58" s="467"/>
      <c r="IF58" s="467"/>
      <c r="IG58" s="467"/>
      <c r="IH58" s="467"/>
      <c r="II58" s="467"/>
      <c r="IJ58" s="467"/>
      <c r="IK58" s="467"/>
      <c r="IL58" s="467"/>
      <c r="IM58" s="467"/>
      <c r="IN58" s="467"/>
      <c r="IO58" s="467"/>
      <c r="IP58" s="467"/>
      <c r="IQ58" s="467"/>
      <c r="IR58" s="467"/>
      <c r="IS58" s="467"/>
      <c r="IT58" s="467"/>
      <c r="IU58" s="467"/>
      <c r="IV58" s="467"/>
      <c r="IW58" s="467"/>
      <c r="IX58" s="467"/>
    </row>
    <row r="59" spans="1:258" s="468" customFormat="1" ht="18.75" customHeight="1">
      <c r="A59" s="426" t="s">
        <v>1811</v>
      </c>
      <c r="B59" s="595"/>
      <c r="C59" s="783"/>
      <c r="D59" s="534" t="s">
        <v>1784</v>
      </c>
      <c r="E59" s="491" t="s">
        <v>1791</v>
      </c>
      <c r="F59" s="492" t="s">
        <v>1956</v>
      </c>
      <c r="G59" s="491" t="s">
        <v>39</v>
      </c>
      <c r="H59" s="782"/>
      <c r="I59" s="491" t="s">
        <v>1941</v>
      </c>
      <c r="J59" s="493" t="s">
        <v>1949</v>
      </c>
      <c r="K59" s="447">
        <v>3</v>
      </c>
      <c r="L59" s="446"/>
      <c r="M59" s="444">
        <v>27</v>
      </c>
      <c r="N59" s="444">
        <v>27</v>
      </c>
      <c r="O59" s="444">
        <v>49.9</v>
      </c>
      <c r="P59" s="444">
        <v>39</v>
      </c>
      <c r="Q59" s="494">
        <f t="shared" si="7"/>
        <v>0.45891783567134264</v>
      </c>
      <c r="R59" s="494">
        <f t="shared" si="6"/>
        <v>0.30769230769230771</v>
      </c>
      <c r="S59" s="444">
        <v>79</v>
      </c>
      <c r="T59" s="447"/>
      <c r="U59" s="447"/>
      <c r="V59" s="447"/>
      <c r="W59" s="486">
        <f t="shared" si="1"/>
        <v>-12</v>
      </c>
      <c r="X59" s="466"/>
      <c r="Y59" s="447"/>
      <c r="Z59" s="447"/>
      <c r="AA59" s="447"/>
      <c r="AB59" s="447"/>
      <c r="AC59" s="447"/>
      <c r="AD59" s="467"/>
      <c r="AE59" s="467"/>
      <c r="AF59" s="467"/>
      <c r="AG59" s="467"/>
      <c r="AH59" s="467"/>
      <c r="AI59" s="467"/>
      <c r="AJ59" s="467"/>
      <c r="AK59" s="467"/>
      <c r="AL59" s="467"/>
      <c r="AM59" s="467"/>
      <c r="AN59" s="467"/>
      <c r="AO59" s="467"/>
      <c r="AP59" s="467"/>
      <c r="AQ59" s="467"/>
      <c r="AR59" s="467"/>
      <c r="AS59" s="467"/>
      <c r="AT59" s="467"/>
      <c r="AU59" s="467"/>
      <c r="AV59" s="467"/>
      <c r="AW59" s="467"/>
      <c r="AX59" s="467"/>
      <c r="AY59" s="467"/>
      <c r="AZ59" s="467"/>
      <c r="BA59" s="467"/>
      <c r="BB59" s="467"/>
      <c r="BC59" s="467"/>
      <c r="BD59" s="467"/>
      <c r="BE59" s="467"/>
      <c r="BF59" s="467"/>
      <c r="BG59" s="467"/>
      <c r="BH59" s="467"/>
      <c r="BI59" s="467"/>
      <c r="BJ59" s="467"/>
      <c r="BK59" s="467"/>
      <c r="BL59" s="467"/>
      <c r="BM59" s="467"/>
      <c r="BN59" s="467"/>
      <c r="BO59" s="467"/>
      <c r="BP59" s="467"/>
      <c r="BQ59" s="467"/>
      <c r="BR59" s="467"/>
      <c r="BS59" s="467"/>
      <c r="BT59" s="467"/>
      <c r="BU59" s="467"/>
      <c r="BV59" s="467"/>
      <c r="BW59" s="467"/>
      <c r="BX59" s="467"/>
      <c r="BY59" s="467"/>
      <c r="BZ59" s="467"/>
      <c r="CA59" s="467"/>
      <c r="CB59" s="467"/>
      <c r="CC59" s="467"/>
      <c r="CD59" s="467"/>
      <c r="CE59" s="467"/>
      <c r="CF59" s="467"/>
      <c r="CG59" s="467"/>
      <c r="CH59" s="467"/>
      <c r="CI59" s="467"/>
      <c r="CJ59" s="467"/>
      <c r="CK59" s="467"/>
      <c r="CL59" s="467"/>
      <c r="CM59" s="467"/>
      <c r="CN59" s="467"/>
      <c r="CO59" s="467"/>
      <c r="CP59" s="467"/>
      <c r="CQ59" s="467"/>
      <c r="CR59" s="467"/>
      <c r="CS59" s="467"/>
      <c r="CT59" s="467"/>
      <c r="CU59" s="467"/>
      <c r="CV59" s="467"/>
      <c r="CW59" s="467"/>
      <c r="CX59" s="467"/>
      <c r="CY59" s="467"/>
      <c r="CZ59" s="467"/>
      <c r="DA59" s="467"/>
      <c r="DB59" s="467"/>
      <c r="DC59" s="467"/>
      <c r="DD59" s="467"/>
      <c r="DE59" s="467"/>
      <c r="DF59" s="467"/>
      <c r="DG59" s="467"/>
      <c r="DH59" s="467"/>
      <c r="DI59" s="467"/>
      <c r="DJ59" s="467"/>
      <c r="DK59" s="467"/>
      <c r="DL59" s="467"/>
      <c r="DM59" s="467"/>
      <c r="DN59" s="467"/>
      <c r="DO59" s="467"/>
      <c r="DP59" s="467"/>
      <c r="DQ59" s="467"/>
      <c r="DR59" s="467"/>
      <c r="DS59" s="467"/>
      <c r="DT59" s="467"/>
      <c r="DU59" s="467"/>
      <c r="DV59" s="467"/>
      <c r="DW59" s="467"/>
      <c r="DX59" s="467"/>
      <c r="DY59" s="467"/>
      <c r="DZ59" s="467"/>
      <c r="EA59" s="467"/>
      <c r="EB59" s="467"/>
      <c r="EC59" s="467"/>
      <c r="ED59" s="467"/>
      <c r="EE59" s="467"/>
      <c r="EF59" s="467"/>
      <c r="EG59" s="467"/>
      <c r="EH59" s="467"/>
      <c r="EI59" s="467"/>
      <c r="EJ59" s="467"/>
      <c r="EK59" s="467"/>
      <c r="EL59" s="467"/>
      <c r="EM59" s="467"/>
      <c r="EN59" s="467"/>
      <c r="EO59" s="467"/>
      <c r="EP59" s="467"/>
      <c r="EQ59" s="467"/>
      <c r="ER59" s="467"/>
      <c r="ES59" s="467"/>
      <c r="ET59" s="467"/>
      <c r="EU59" s="467"/>
      <c r="EV59" s="467"/>
      <c r="EW59" s="467"/>
      <c r="EX59" s="467"/>
      <c r="EY59" s="467"/>
      <c r="EZ59" s="467"/>
      <c r="FA59" s="467"/>
      <c r="FB59" s="467"/>
      <c r="FC59" s="467"/>
      <c r="FD59" s="467"/>
      <c r="FE59" s="467"/>
      <c r="FF59" s="467"/>
      <c r="FG59" s="467"/>
      <c r="FH59" s="467"/>
      <c r="FI59" s="467"/>
      <c r="FJ59" s="467"/>
      <c r="FK59" s="467"/>
      <c r="FL59" s="467"/>
      <c r="FM59" s="467"/>
      <c r="FN59" s="467"/>
      <c r="FO59" s="467"/>
      <c r="FP59" s="467"/>
      <c r="FQ59" s="467"/>
      <c r="FR59" s="467"/>
      <c r="FS59" s="467"/>
      <c r="FT59" s="467"/>
      <c r="FU59" s="467"/>
      <c r="FV59" s="467"/>
      <c r="FW59" s="467"/>
      <c r="FX59" s="467"/>
      <c r="FY59" s="467"/>
      <c r="FZ59" s="467"/>
      <c r="GA59" s="467"/>
      <c r="GB59" s="467"/>
      <c r="GC59" s="467"/>
      <c r="GD59" s="467"/>
      <c r="GE59" s="467"/>
      <c r="GF59" s="467"/>
      <c r="GG59" s="467"/>
      <c r="GH59" s="467"/>
      <c r="GI59" s="467"/>
      <c r="GJ59" s="467"/>
      <c r="GK59" s="467"/>
      <c r="GL59" s="467"/>
      <c r="GM59" s="467"/>
      <c r="GN59" s="467"/>
      <c r="GO59" s="467"/>
      <c r="GP59" s="467"/>
      <c r="GQ59" s="467"/>
      <c r="GR59" s="467"/>
      <c r="GS59" s="467"/>
      <c r="GT59" s="467"/>
      <c r="GU59" s="467"/>
      <c r="GV59" s="467"/>
      <c r="GW59" s="467"/>
      <c r="GX59" s="467"/>
      <c r="GY59" s="467"/>
      <c r="GZ59" s="467"/>
      <c r="HA59" s="467"/>
      <c r="HB59" s="467"/>
      <c r="HC59" s="467"/>
      <c r="HD59" s="467"/>
      <c r="HE59" s="467"/>
      <c r="HF59" s="467"/>
      <c r="HG59" s="467"/>
      <c r="HH59" s="467"/>
      <c r="HI59" s="467"/>
      <c r="HJ59" s="467"/>
      <c r="HK59" s="467"/>
      <c r="HL59" s="467"/>
      <c r="HM59" s="467"/>
      <c r="HN59" s="467"/>
      <c r="HO59" s="467"/>
      <c r="HP59" s="467"/>
      <c r="HQ59" s="467"/>
      <c r="HR59" s="467"/>
      <c r="HS59" s="467"/>
      <c r="HT59" s="467"/>
      <c r="HU59" s="467"/>
      <c r="HV59" s="467"/>
      <c r="HW59" s="467"/>
      <c r="HX59" s="467"/>
      <c r="HY59" s="467"/>
      <c r="HZ59" s="467"/>
      <c r="IA59" s="467"/>
      <c r="IB59" s="467"/>
      <c r="IC59" s="467"/>
      <c r="ID59" s="467"/>
      <c r="IE59" s="467"/>
      <c r="IF59" s="467"/>
      <c r="IG59" s="467"/>
      <c r="IH59" s="467"/>
      <c r="II59" s="467"/>
      <c r="IJ59" s="467"/>
      <c r="IK59" s="467"/>
      <c r="IL59" s="467"/>
      <c r="IM59" s="467"/>
      <c r="IN59" s="467"/>
      <c r="IO59" s="467"/>
      <c r="IP59" s="467"/>
      <c r="IQ59" s="467"/>
      <c r="IR59" s="467"/>
      <c r="IS59" s="467"/>
      <c r="IT59" s="467"/>
      <c r="IU59" s="467"/>
      <c r="IV59" s="467"/>
      <c r="IW59" s="467"/>
      <c r="IX59" s="467"/>
    </row>
    <row r="60" spans="1:258" s="468" customFormat="1" ht="18.75" customHeight="1">
      <c r="A60" s="426" t="s">
        <v>1811</v>
      </c>
      <c r="B60" s="595"/>
      <c r="C60" s="783"/>
      <c r="D60" s="534" t="s">
        <v>1784</v>
      </c>
      <c r="E60" s="491" t="s">
        <v>1791</v>
      </c>
      <c r="F60" s="492" t="s">
        <v>1957</v>
      </c>
      <c r="G60" s="491" t="s">
        <v>39</v>
      </c>
      <c r="H60" s="782"/>
      <c r="I60" s="491" t="s">
        <v>1958</v>
      </c>
      <c r="J60" s="493" t="s">
        <v>1949</v>
      </c>
      <c r="K60" s="447">
        <v>0</v>
      </c>
      <c r="L60" s="446"/>
      <c r="M60" s="444">
        <v>27</v>
      </c>
      <c r="N60" s="444">
        <v>27</v>
      </c>
      <c r="O60" s="444">
        <v>49.9</v>
      </c>
      <c r="P60" s="444">
        <v>39</v>
      </c>
      <c r="Q60" s="494">
        <f t="shared" si="7"/>
        <v>0.45891783567134264</v>
      </c>
      <c r="R60" s="494">
        <f t="shared" si="6"/>
        <v>0.30769230769230771</v>
      </c>
      <c r="S60" s="444">
        <v>79</v>
      </c>
      <c r="T60" s="447"/>
      <c r="U60" s="447"/>
      <c r="V60" s="447"/>
      <c r="W60" s="486">
        <f t="shared" si="1"/>
        <v>-12</v>
      </c>
      <c r="X60" s="466"/>
      <c r="Y60" s="447"/>
      <c r="Z60" s="447"/>
      <c r="AA60" s="447"/>
      <c r="AB60" s="447"/>
      <c r="AC60" s="447"/>
      <c r="AD60" s="467"/>
      <c r="AE60" s="467"/>
      <c r="AF60" s="467"/>
      <c r="AG60" s="467"/>
      <c r="AH60" s="467"/>
      <c r="AI60" s="467"/>
      <c r="AJ60" s="467"/>
      <c r="AK60" s="467"/>
      <c r="AL60" s="467"/>
      <c r="AM60" s="467"/>
      <c r="AN60" s="467"/>
      <c r="AO60" s="467"/>
      <c r="AP60" s="467"/>
      <c r="AQ60" s="467"/>
      <c r="AR60" s="467"/>
      <c r="AS60" s="467"/>
      <c r="AT60" s="467"/>
      <c r="AU60" s="467"/>
      <c r="AV60" s="467"/>
      <c r="AW60" s="467"/>
      <c r="AX60" s="467"/>
      <c r="AY60" s="467"/>
      <c r="AZ60" s="467"/>
      <c r="BA60" s="467"/>
      <c r="BB60" s="467"/>
      <c r="BC60" s="467"/>
      <c r="BD60" s="467"/>
      <c r="BE60" s="467"/>
      <c r="BF60" s="467"/>
      <c r="BG60" s="467"/>
      <c r="BH60" s="467"/>
      <c r="BI60" s="467"/>
      <c r="BJ60" s="467"/>
      <c r="BK60" s="467"/>
      <c r="BL60" s="467"/>
      <c r="BM60" s="467"/>
      <c r="BN60" s="467"/>
      <c r="BO60" s="467"/>
      <c r="BP60" s="467"/>
      <c r="BQ60" s="467"/>
      <c r="BR60" s="467"/>
      <c r="BS60" s="467"/>
      <c r="BT60" s="467"/>
      <c r="BU60" s="467"/>
      <c r="BV60" s="467"/>
      <c r="BW60" s="467"/>
      <c r="BX60" s="467"/>
      <c r="BY60" s="467"/>
      <c r="BZ60" s="467"/>
      <c r="CA60" s="467"/>
      <c r="CB60" s="467"/>
      <c r="CC60" s="467"/>
      <c r="CD60" s="467"/>
      <c r="CE60" s="467"/>
      <c r="CF60" s="467"/>
      <c r="CG60" s="467"/>
      <c r="CH60" s="467"/>
      <c r="CI60" s="467"/>
      <c r="CJ60" s="467"/>
      <c r="CK60" s="467"/>
      <c r="CL60" s="467"/>
      <c r="CM60" s="467"/>
      <c r="CN60" s="467"/>
      <c r="CO60" s="467"/>
      <c r="CP60" s="467"/>
      <c r="CQ60" s="467"/>
      <c r="CR60" s="467"/>
      <c r="CS60" s="467"/>
      <c r="CT60" s="467"/>
      <c r="CU60" s="467"/>
      <c r="CV60" s="467"/>
      <c r="CW60" s="467"/>
      <c r="CX60" s="467"/>
      <c r="CY60" s="467"/>
      <c r="CZ60" s="467"/>
      <c r="DA60" s="467"/>
      <c r="DB60" s="467"/>
      <c r="DC60" s="467"/>
      <c r="DD60" s="467"/>
      <c r="DE60" s="467"/>
      <c r="DF60" s="467"/>
      <c r="DG60" s="467"/>
      <c r="DH60" s="467"/>
      <c r="DI60" s="467"/>
      <c r="DJ60" s="467"/>
      <c r="DK60" s="467"/>
      <c r="DL60" s="467"/>
      <c r="DM60" s="467"/>
      <c r="DN60" s="467"/>
      <c r="DO60" s="467"/>
      <c r="DP60" s="467"/>
      <c r="DQ60" s="467"/>
      <c r="DR60" s="467"/>
      <c r="DS60" s="467"/>
      <c r="DT60" s="467"/>
      <c r="DU60" s="467"/>
      <c r="DV60" s="467"/>
      <c r="DW60" s="467"/>
      <c r="DX60" s="467"/>
      <c r="DY60" s="467"/>
      <c r="DZ60" s="467"/>
      <c r="EA60" s="467"/>
      <c r="EB60" s="467"/>
      <c r="EC60" s="467"/>
      <c r="ED60" s="467"/>
      <c r="EE60" s="467"/>
      <c r="EF60" s="467"/>
      <c r="EG60" s="467"/>
      <c r="EH60" s="467"/>
      <c r="EI60" s="467"/>
      <c r="EJ60" s="467"/>
      <c r="EK60" s="467"/>
      <c r="EL60" s="467"/>
      <c r="EM60" s="467"/>
      <c r="EN60" s="467"/>
      <c r="EO60" s="467"/>
      <c r="EP60" s="467"/>
      <c r="EQ60" s="467"/>
      <c r="ER60" s="467"/>
      <c r="ES60" s="467"/>
      <c r="ET60" s="467"/>
      <c r="EU60" s="467"/>
      <c r="EV60" s="467"/>
      <c r="EW60" s="467"/>
      <c r="EX60" s="467"/>
      <c r="EY60" s="467"/>
      <c r="EZ60" s="467"/>
      <c r="FA60" s="467"/>
      <c r="FB60" s="467"/>
      <c r="FC60" s="467"/>
      <c r="FD60" s="467"/>
      <c r="FE60" s="467"/>
      <c r="FF60" s="467"/>
      <c r="FG60" s="467"/>
      <c r="FH60" s="467"/>
      <c r="FI60" s="467"/>
      <c r="FJ60" s="467"/>
      <c r="FK60" s="467"/>
      <c r="FL60" s="467"/>
      <c r="FM60" s="467"/>
      <c r="FN60" s="467"/>
      <c r="FO60" s="467"/>
      <c r="FP60" s="467"/>
      <c r="FQ60" s="467"/>
      <c r="FR60" s="467"/>
      <c r="FS60" s="467"/>
      <c r="FT60" s="467"/>
      <c r="FU60" s="467"/>
      <c r="FV60" s="467"/>
      <c r="FW60" s="467"/>
      <c r="FX60" s="467"/>
      <c r="FY60" s="467"/>
      <c r="FZ60" s="467"/>
      <c r="GA60" s="467"/>
      <c r="GB60" s="467"/>
      <c r="GC60" s="467"/>
      <c r="GD60" s="467"/>
      <c r="GE60" s="467"/>
      <c r="GF60" s="467"/>
      <c r="GG60" s="467"/>
      <c r="GH60" s="467"/>
      <c r="GI60" s="467"/>
      <c r="GJ60" s="467"/>
      <c r="GK60" s="467"/>
      <c r="GL60" s="467"/>
      <c r="GM60" s="467"/>
      <c r="GN60" s="467"/>
      <c r="GO60" s="467"/>
      <c r="GP60" s="467"/>
      <c r="GQ60" s="467"/>
      <c r="GR60" s="467"/>
      <c r="GS60" s="467"/>
      <c r="GT60" s="467"/>
      <c r="GU60" s="467"/>
      <c r="GV60" s="467"/>
      <c r="GW60" s="467"/>
      <c r="GX60" s="467"/>
      <c r="GY60" s="467"/>
      <c r="GZ60" s="467"/>
      <c r="HA60" s="467"/>
      <c r="HB60" s="467"/>
      <c r="HC60" s="467"/>
      <c r="HD60" s="467"/>
      <c r="HE60" s="467"/>
      <c r="HF60" s="467"/>
      <c r="HG60" s="467"/>
      <c r="HH60" s="467"/>
      <c r="HI60" s="467"/>
      <c r="HJ60" s="467"/>
      <c r="HK60" s="467"/>
      <c r="HL60" s="467"/>
      <c r="HM60" s="467"/>
      <c r="HN60" s="467"/>
      <c r="HO60" s="467"/>
      <c r="HP60" s="467"/>
      <c r="HQ60" s="467"/>
      <c r="HR60" s="467"/>
      <c r="HS60" s="467"/>
      <c r="HT60" s="467"/>
      <c r="HU60" s="467"/>
      <c r="HV60" s="467"/>
      <c r="HW60" s="467"/>
      <c r="HX60" s="467"/>
      <c r="HY60" s="467"/>
      <c r="HZ60" s="467"/>
      <c r="IA60" s="467"/>
      <c r="IB60" s="467"/>
      <c r="IC60" s="467"/>
      <c r="ID60" s="467"/>
      <c r="IE60" s="467"/>
      <c r="IF60" s="467"/>
      <c r="IG60" s="467"/>
      <c r="IH60" s="467"/>
      <c r="II60" s="467"/>
      <c r="IJ60" s="467"/>
      <c r="IK60" s="467"/>
      <c r="IL60" s="467"/>
      <c r="IM60" s="467"/>
      <c r="IN60" s="467"/>
      <c r="IO60" s="467"/>
      <c r="IP60" s="467"/>
      <c r="IQ60" s="467"/>
      <c r="IR60" s="467"/>
      <c r="IS60" s="467"/>
      <c r="IT60" s="467"/>
      <c r="IU60" s="467"/>
      <c r="IV60" s="467"/>
      <c r="IW60" s="467"/>
      <c r="IX60" s="467"/>
    </row>
    <row r="61" spans="1:258" s="468" customFormat="1" ht="18.75" customHeight="1">
      <c r="A61" s="426" t="s">
        <v>1811</v>
      </c>
      <c r="B61" s="595"/>
      <c r="C61" s="784"/>
      <c r="D61" s="534" t="s">
        <v>1784</v>
      </c>
      <c r="E61" s="491" t="s">
        <v>1791</v>
      </c>
      <c r="F61" s="492" t="s">
        <v>1959</v>
      </c>
      <c r="G61" s="491" t="s">
        <v>39</v>
      </c>
      <c r="H61" s="780"/>
      <c r="I61" s="491" t="s">
        <v>1960</v>
      </c>
      <c r="J61" s="493" t="s">
        <v>1949</v>
      </c>
      <c r="K61" s="447">
        <v>0</v>
      </c>
      <c r="L61" s="446"/>
      <c r="M61" s="444">
        <v>27</v>
      </c>
      <c r="N61" s="444">
        <v>27</v>
      </c>
      <c r="O61" s="444">
        <v>49.9</v>
      </c>
      <c r="P61" s="444">
        <v>39</v>
      </c>
      <c r="Q61" s="494">
        <f t="shared" si="7"/>
        <v>0.45891783567134264</v>
      </c>
      <c r="R61" s="494">
        <f t="shared" si="6"/>
        <v>0.30769230769230771</v>
      </c>
      <c r="S61" s="444">
        <v>79</v>
      </c>
      <c r="T61" s="447"/>
      <c r="U61" s="447"/>
      <c r="V61" s="447"/>
      <c r="W61" s="486">
        <f t="shared" si="1"/>
        <v>-12</v>
      </c>
      <c r="X61" s="466"/>
      <c r="Y61" s="447"/>
      <c r="Z61" s="447"/>
      <c r="AA61" s="447"/>
      <c r="AB61" s="447"/>
      <c r="AC61" s="447"/>
      <c r="AD61" s="467"/>
      <c r="AE61" s="467"/>
      <c r="AF61" s="467"/>
      <c r="AG61" s="467"/>
      <c r="AH61" s="467"/>
      <c r="AI61" s="467"/>
      <c r="AJ61" s="467"/>
      <c r="AK61" s="467"/>
      <c r="AL61" s="467"/>
      <c r="AM61" s="467"/>
      <c r="AN61" s="467"/>
      <c r="AO61" s="467"/>
      <c r="AP61" s="467"/>
      <c r="AQ61" s="467"/>
      <c r="AR61" s="467"/>
      <c r="AS61" s="467"/>
      <c r="AT61" s="467"/>
      <c r="AU61" s="467"/>
      <c r="AV61" s="467"/>
      <c r="AW61" s="467"/>
      <c r="AX61" s="467"/>
      <c r="AY61" s="467"/>
      <c r="AZ61" s="467"/>
      <c r="BA61" s="467"/>
      <c r="BB61" s="467"/>
      <c r="BC61" s="467"/>
      <c r="BD61" s="467"/>
      <c r="BE61" s="467"/>
      <c r="BF61" s="467"/>
      <c r="BG61" s="467"/>
      <c r="BH61" s="467"/>
      <c r="BI61" s="467"/>
      <c r="BJ61" s="467"/>
      <c r="BK61" s="467"/>
      <c r="BL61" s="467"/>
      <c r="BM61" s="467"/>
      <c r="BN61" s="467"/>
      <c r="BO61" s="467"/>
      <c r="BP61" s="467"/>
      <c r="BQ61" s="467"/>
      <c r="BR61" s="467"/>
      <c r="BS61" s="467"/>
      <c r="BT61" s="467"/>
      <c r="BU61" s="467"/>
      <c r="BV61" s="467"/>
      <c r="BW61" s="467"/>
      <c r="BX61" s="467"/>
      <c r="BY61" s="467"/>
      <c r="BZ61" s="467"/>
      <c r="CA61" s="467"/>
      <c r="CB61" s="467"/>
      <c r="CC61" s="467"/>
      <c r="CD61" s="467"/>
      <c r="CE61" s="467"/>
      <c r="CF61" s="467"/>
      <c r="CG61" s="467"/>
      <c r="CH61" s="467"/>
      <c r="CI61" s="467"/>
      <c r="CJ61" s="467"/>
      <c r="CK61" s="467"/>
      <c r="CL61" s="467"/>
      <c r="CM61" s="467"/>
      <c r="CN61" s="467"/>
      <c r="CO61" s="467"/>
      <c r="CP61" s="467"/>
      <c r="CQ61" s="467"/>
      <c r="CR61" s="467"/>
      <c r="CS61" s="467"/>
      <c r="CT61" s="467"/>
      <c r="CU61" s="467"/>
      <c r="CV61" s="467"/>
      <c r="CW61" s="467"/>
      <c r="CX61" s="467"/>
      <c r="CY61" s="467"/>
      <c r="CZ61" s="467"/>
      <c r="DA61" s="467"/>
      <c r="DB61" s="467"/>
      <c r="DC61" s="467"/>
      <c r="DD61" s="467"/>
      <c r="DE61" s="467"/>
      <c r="DF61" s="467"/>
      <c r="DG61" s="467"/>
      <c r="DH61" s="467"/>
      <c r="DI61" s="467"/>
      <c r="DJ61" s="467"/>
      <c r="DK61" s="467"/>
      <c r="DL61" s="467"/>
      <c r="DM61" s="467"/>
      <c r="DN61" s="467"/>
      <c r="DO61" s="467"/>
      <c r="DP61" s="467"/>
      <c r="DQ61" s="467"/>
      <c r="DR61" s="467"/>
      <c r="DS61" s="467"/>
      <c r="DT61" s="467"/>
      <c r="DU61" s="467"/>
      <c r="DV61" s="467"/>
      <c r="DW61" s="467"/>
      <c r="DX61" s="467"/>
      <c r="DY61" s="467"/>
      <c r="DZ61" s="467"/>
      <c r="EA61" s="467"/>
      <c r="EB61" s="467"/>
      <c r="EC61" s="467"/>
      <c r="ED61" s="467"/>
      <c r="EE61" s="467"/>
      <c r="EF61" s="467"/>
      <c r="EG61" s="467"/>
      <c r="EH61" s="467"/>
      <c r="EI61" s="467"/>
      <c r="EJ61" s="467"/>
      <c r="EK61" s="467"/>
      <c r="EL61" s="467"/>
      <c r="EM61" s="467"/>
      <c r="EN61" s="467"/>
      <c r="EO61" s="467"/>
      <c r="EP61" s="467"/>
      <c r="EQ61" s="467"/>
      <c r="ER61" s="467"/>
      <c r="ES61" s="467"/>
      <c r="ET61" s="467"/>
      <c r="EU61" s="467"/>
      <c r="EV61" s="467"/>
      <c r="EW61" s="467"/>
      <c r="EX61" s="467"/>
      <c r="EY61" s="467"/>
      <c r="EZ61" s="467"/>
      <c r="FA61" s="467"/>
      <c r="FB61" s="467"/>
      <c r="FC61" s="467"/>
      <c r="FD61" s="467"/>
      <c r="FE61" s="467"/>
      <c r="FF61" s="467"/>
      <c r="FG61" s="467"/>
      <c r="FH61" s="467"/>
      <c r="FI61" s="467"/>
      <c r="FJ61" s="467"/>
      <c r="FK61" s="467"/>
      <c r="FL61" s="467"/>
      <c r="FM61" s="467"/>
      <c r="FN61" s="467"/>
      <c r="FO61" s="467"/>
      <c r="FP61" s="467"/>
      <c r="FQ61" s="467"/>
      <c r="FR61" s="467"/>
      <c r="FS61" s="467"/>
      <c r="FT61" s="467"/>
      <c r="FU61" s="467"/>
      <c r="FV61" s="467"/>
      <c r="FW61" s="467"/>
      <c r="FX61" s="467"/>
      <c r="FY61" s="467"/>
      <c r="FZ61" s="467"/>
      <c r="GA61" s="467"/>
      <c r="GB61" s="467"/>
      <c r="GC61" s="467"/>
      <c r="GD61" s="467"/>
      <c r="GE61" s="467"/>
      <c r="GF61" s="467"/>
      <c r="GG61" s="467"/>
      <c r="GH61" s="467"/>
      <c r="GI61" s="467"/>
      <c r="GJ61" s="467"/>
      <c r="GK61" s="467"/>
      <c r="GL61" s="467"/>
      <c r="GM61" s="467"/>
      <c r="GN61" s="467"/>
      <c r="GO61" s="467"/>
      <c r="GP61" s="467"/>
      <c r="GQ61" s="467"/>
      <c r="GR61" s="467"/>
      <c r="GS61" s="467"/>
      <c r="GT61" s="467"/>
      <c r="GU61" s="467"/>
      <c r="GV61" s="467"/>
      <c r="GW61" s="467"/>
      <c r="GX61" s="467"/>
      <c r="GY61" s="467"/>
      <c r="GZ61" s="467"/>
      <c r="HA61" s="467"/>
      <c r="HB61" s="467"/>
      <c r="HC61" s="467"/>
      <c r="HD61" s="467"/>
      <c r="HE61" s="467"/>
      <c r="HF61" s="467"/>
      <c r="HG61" s="467"/>
      <c r="HH61" s="467"/>
      <c r="HI61" s="467"/>
      <c r="HJ61" s="467"/>
      <c r="HK61" s="467"/>
      <c r="HL61" s="467"/>
      <c r="HM61" s="467"/>
      <c r="HN61" s="467"/>
      <c r="HO61" s="467"/>
      <c r="HP61" s="467"/>
      <c r="HQ61" s="467"/>
      <c r="HR61" s="467"/>
      <c r="HS61" s="467"/>
      <c r="HT61" s="467"/>
      <c r="HU61" s="467"/>
      <c r="HV61" s="467"/>
      <c r="HW61" s="467"/>
      <c r="HX61" s="467"/>
      <c r="HY61" s="467"/>
      <c r="HZ61" s="467"/>
      <c r="IA61" s="467"/>
      <c r="IB61" s="467"/>
      <c r="IC61" s="467"/>
      <c r="ID61" s="467"/>
      <c r="IE61" s="467"/>
      <c r="IF61" s="467"/>
      <c r="IG61" s="467"/>
      <c r="IH61" s="467"/>
      <c r="II61" s="467"/>
      <c r="IJ61" s="467"/>
      <c r="IK61" s="467"/>
      <c r="IL61" s="467"/>
      <c r="IM61" s="467"/>
      <c r="IN61" s="467"/>
      <c r="IO61" s="467"/>
      <c r="IP61" s="467"/>
      <c r="IQ61" s="467"/>
      <c r="IR61" s="467"/>
      <c r="IS61" s="467"/>
      <c r="IT61" s="467"/>
      <c r="IU61" s="467"/>
      <c r="IV61" s="467"/>
      <c r="IW61" s="467"/>
      <c r="IX61" s="467"/>
    </row>
  </sheetData>
  <mergeCells count="51">
    <mergeCell ref="B4:B5"/>
    <mergeCell ref="C4:C41"/>
    <mergeCell ref="H4:H5"/>
    <mergeCell ref="B6:B18"/>
    <mergeCell ref="H6:H18"/>
    <mergeCell ref="B19:B25"/>
    <mergeCell ref="H19:H25"/>
    <mergeCell ref="B26:B27"/>
    <mergeCell ref="H26:H27"/>
    <mergeCell ref="B28:B31"/>
    <mergeCell ref="H28:H31"/>
    <mergeCell ref="D37:D38"/>
    <mergeCell ref="E37:E38"/>
    <mergeCell ref="G37:G38"/>
    <mergeCell ref="D40:D41"/>
    <mergeCell ref="E40:E41"/>
    <mergeCell ref="G40:G41"/>
    <mergeCell ref="H49:H50"/>
    <mergeCell ref="B51:B52"/>
    <mergeCell ref="H51:H52"/>
    <mergeCell ref="B53:B61"/>
    <mergeCell ref="H53:H61"/>
    <mergeCell ref="C42:C61"/>
    <mergeCell ref="E43:E45"/>
    <mergeCell ref="D44:D45"/>
    <mergeCell ref="G44:G45"/>
    <mergeCell ref="B49:B50"/>
    <mergeCell ref="O2:P2"/>
    <mergeCell ref="A1:K1"/>
    <mergeCell ref="L1:Z1"/>
    <mergeCell ref="AA1:AC1"/>
    <mergeCell ref="AD1:AD3"/>
    <mergeCell ref="A2:A3"/>
    <mergeCell ref="B2:B3"/>
    <mergeCell ref="C2:C3"/>
    <mergeCell ref="D2:D3"/>
    <mergeCell ref="E2:E3"/>
    <mergeCell ref="F2:F3"/>
    <mergeCell ref="H2:H3"/>
    <mergeCell ref="I2:I3"/>
    <mergeCell ref="J2:J3"/>
    <mergeCell ref="K2:K3"/>
    <mergeCell ref="M2:N2"/>
    <mergeCell ref="AB2:AB3"/>
    <mergeCell ref="AC2:AC3"/>
    <mergeCell ref="Q2:R2"/>
    <mergeCell ref="S2:V2"/>
    <mergeCell ref="X2:X3"/>
    <mergeCell ref="Y2:Y3"/>
    <mergeCell ref="Z2:Z3"/>
    <mergeCell ref="AA2:AA3"/>
  </mergeCells>
  <phoneticPr fontId="1" type="noConversion"/>
  <conditionalFormatting sqref="R4:R61">
    <cfRule type="cellIs" dxfId="2" priority="1" operator="lessThanOrEqual">
      <formula>0</formula>
    </cfRule>
  </conditionalFormatting>
  <hyperlinks>
    <hyperlink ref="J7:J18" r:id="rId1" display="http://item.feifei.com/c2613427.html"/>
    <hyperlink ref="J6" r:id="rId2"/>
    <hyperlink ref="J45" r:id="rId3"/>
    <hyperlink ref="J44" r:id="rId4"/>
    <hyperlink ref="J43" r:id="rId5"/>
    <hyperlink ref="J41" r:id="rId6"/>
    <hyperlink ref="J40" r:id="rId7"/>
    <hyperlink ref="J36" r:id="rId8"/>
    <hyperlink ref="J33" r:id="rId9"/>
    <hyperlink ref="J47" r:id="rId10"/>
    <hyperlink ref="J39" r:id="rId11"/>
    <hyperlink ref="J48" r:id="rId12"/>
    <hyperlink ref="J32" r:id="rId13"/>
    <hyperlink ref="J46" r:id="rId14"/>
    <hyperlink ref="J34" r:id="rId15"/>
  </hyperlinks>
  <pageMargins left="0.7" right="0.7" top="0.75" bottom="0.75" header="0.3" footer="0.3"/>
  <drawing r:id="rId16"/>
</worksheet>
</file>

<file path=xl/worksheets/sheet34.xml><?xml version="1.0" encoding="utf-8"?>
<worksheet xmlns="http://schemas.openxmlformats.org/spreadsheetml/2006/main" xmlns:r="http://schemas.openxmlformats.org/officeDocument/2006/relationships">
  <dimension ref="A1:IX35"/>
  <sheetViews>
    <sheetView topLeftCell="H7" workbookViewId="0">
      <selection activeCell="W4" sqref="W4:W35"/>
    </sheetView>
  </sheetViews>
  <sheetFormatPr defaultRowHeight="13.5"/>
  <sheetData>
    <row r="1" spans="1:258" s="44" customFormat="1" ht="17.25">
      <c r="A1" s="608" t="s">
        <v>865</v>
      </c>
      <c r="B1" s="609"/>
      <c r="C1" s="610"/>
      <c r="D1" s="610"/>
      <c r="E1" s="610"/>
      <c r="F1" s="610"/>
      <c r="G1" s="610"/>
      <c r="H1" s="610"/>
      <c r="I1" s="610"/>
      <c r="J1" s="750"/>
      <c r="K1" s="611"/>
      <c r="L1" s="612"/>
      <c r="M1" s="610"/>
      <c r="N1" s="610"/>
      <c r="O1" s="610"/>
      <c r="P1" s="610"/>
      <c r="Q1" s="610"/>
      <c r="R1" s="610"/>
      <c r="S1" s="610"/>
      <c r="T1" s="610"/>
      <c r="U1" s="610"/>
      <c r="V1" s="610"/>
      <c r="W1" s="610"/>
      <c r="X1" s="610"/>
      <c r="Y1" s="610"/>
      <c r="Z1" s="611"/>
      <c r="AA1" s="613" t="s">
        <v>1</v>
      </c>
      <c r="AB1" s="610"/>
      <c r="AC1" s="611"/>
      <c r="AD1" s="614" t="s">
        <v>2</v>
      </c>
    </row>
    <row r="2" spans="1:258" s="44" customFormat="1" ht="24.75" customHeight="1">
      <c r="A2" s="617" t="s">
        <v>3</v>
      </c>
      <c r="B2" s="617" t="s">
        <v>4</v>
      </c>
      <c r="C2" s="751" t="s">
        <v>1608</v>
      </c>
      <c r="D2" s="753" t="s">
        <v>1609</v>
      </c>
      <c r="E2" s="755" t="s">
        <v>1610</v>
      </c>
      <c r="F2" s="604" t="s">
        <v>1611</v>
      </c>
      <c r="G2" s="45" t="s">
        <v>8</v>
      </c>
      <c r="H2" s="617" t="s">
        <v>9</v>
      </c>
      <c r="I2" s="604" t="s">
        <v>10</v>
      </c>
      <c r="J2" s="757" t="s">
        <v>1612</v>
      </c>
      <c r="K2" s="617" t="s">
        <v>868</v>
      </c>
      <c r="L2" s="45" t="s">
        <v>14</v>
      </c>
      <c r="M2" s="605" t="s">
        <v>15</v>
      </c>
      <c r="N2" s="606"/>
      <c r="O2" s="601" t="s">
        <v>386</v>
      </c>
      <c r="P2" s="607"/>
      <c r="Q2" s="601" t="s">
        <v>387</v>
      </c>
      <c r="R2" s="607"/>
      <c r="S2" s="601" t="s">
        <v>871</v>
      </c>
      <c r="T2" s="602"/>
      <c r="U2" s="602"/>
      <c r="V2" s="603"/>
      <c r="W2" s="46" t="s">
        <v>1613</v>
      </c>
      <c r="X2" s="604" t="s">
        <v>20</v>
      </c>
      <c r="Y2" s="604" t="s">
        <v>21</v>
      </c>
      <c r="Z2" s="604" t="s">
        <v>22</v>
      </c>
      <c r="AA2" s="593" t="s">
        <v>23</v>
      </c>
      <c r="AB2" s="593" t="s">
        <v>24</v>
      </c>
      <c r="AC2" s="593" t="s">
        <v>25</v>
      </c>
      <c r="AD2" s="615"/>
    </row>
    <row r="3" spans="1:258" s="44" customFormat="1" ht="24.75" customHeight="1">
      <c r="A3" s="618"/>
      <c r="B3" s="618"/>
      <c r="C3" s="752"/>
      <c r="D3" s="754"/>
      <c r="E3" s="756"/>
      <c r="F3" s="620"/>
      <c r="G3" s="47" t="s">
        <v>390</v>
      </c>
      <c r="H3" s="619"/>
      <c r="I3" s="620"/>
      <c r="J3" s="758"/>
      <c r="K3" s="618"/>
      <c r="L3" s="47" t="s">
        <v>27</v>
      </c>
      <c r="M3" s="48" t="s">
        <v>28</v>
      </c>
      <c r="N3" s="48" t="s">
        <v>1614</v>
      </c>
      <c r="O3" s="49" t="s">
        <v>28</v>
      </c>
      <c r="P3" s="49" t="s">
        <v>1014</v>
      </c>
      <c r="Q3" s="49" t="s">
        <v>28</v>
      </c>
      <c r="R3" s="48" t="s">
        <v>1014</v>
      </c>
      <c r="S3" s="47" t="s">
        <v>31</v>
      </c>
      <c r="T3" s="47" t="s">
        <v>32</v>
      </c>
      <c r="U3" s="47" t="s">
        <v>33</v>
      </c>
      <c r="V3" s="47" t="s">
        <v>34</v>
      </c>
      <c r="W3" s="50" t="s">
        <v>1615</v>
      </c>
      <c r="X3" s="594"/>
      <c r="Y3" s="594"/>
      <c r="Z3" s="594"/>
      <c r="AA3" s="594"/>
      <c r="AB3" s="594"/>
      <c r="AC3" s="594"/>
      <c r="AD3" s="616"/>
    </row>
    <row r="4" spans="1:258" s="541" customFormat="1" ht="18.75" customHeight="1">
      <c r="A4" s="801" t="s">
        <v>604</v>
      </c>
      <c r="B4" s="801">
        <v>1</v>
      </c>
      <c r="C4" s="762" t="s">
        <v>2078</v>
      </c>
      <c r="D4" s="807" t="s">
        <v>1961</v>
      </c>
      <c r="E4" s="808" t="s">
        <v>1962</v>
      </c>
      <c r="F4" s="535" t="s">
        <v>1963</v>
      </c>
      <c r="G4" s="809" t="s">
        <v>39</v>
      </c>
      <c r="H4" s="810" t="s">
        <v>1964</v>
      </c>
      <c r="I4" s="535" t="s">
        <v>1964</v>
      </c>
      <c r="J4" s="535" t="s">
        <v>1965</v>
      </c>
      <c r="K4" s="447" t="s">
        <v>1966</v>
      </c>
      <c r="L4" s="446"/>
      <c r="M4" s="536">
        <v>55.4</v>
      </c>
      <c r="N4" s="536">
        <f>M4</f>
        <v>55.4</v>
      </c>
      <c r="O4" s="536">
        <v>69</v>
      </c>
      <c r="P4" s="536">
        <v>45</v>
      </c>
      <c r="Q4" s="494">
        <v>0.19710144927536233</v>
      </c>
      <c r="R4" s="537">
        <f t="shared" ref="R4:R35" si="0">(P4-N4)/P4</f>
        <v>-0.23111111111111107</v>
      </c>
      <c r="S4" s="536">
        <v>84</v>
      </c>
      <c r="T4" s="535"/>
      <c r="U4" s="538"/>
      <c r="V4" s="538"/>
      <c r="W4" s="452">
        <f t="shared" ref="W4:W35" si="1">N4-P4</f>
        <v>10.399999999999999</v>
      </c>
      <c r="X4" s="83"/>
      <c r="Y4" s="538"/>
      <c r="Z4" s="538"/>
      <c r="AA4" s="538"/>
      <c r="AB4" s="538"/>
      <c r="AC4" s="538"/>
      <c r="AD4" s="539"/>
      <c r="AE4" s="539"/>
      <c r="AF4" s="540"/>
      <c r="AG4" s="540"/>
      <c r="AH4" s="540"/>
      <c r="AI4" s="540"/>
      <c r="AJ4" s="540"/>
      <c r="AK4" s="540"/>
      <c r="AL4" s="540"/>
      <c r="AM4" s="540"/>
      <c r="AN4" s="540"/>
      <c r="AO4" s="540"/>
      <c r="AP4" s="540"/>
      <c r="AQ4" s="540"/>
      <c r="AR4" s="540"/>
      <c r="AS4" s="540"/>
      <c r="AT4" s="540"/>
      <c r="AU4" s="540"/>
      <c r="AV4" s="540"/>
      <c r="AW4" s="540"/>
      <c r="AX4" s="540"/>
      <c r="AY4" s="540"/>
      <c r="AZ4" s="540"/>
      <c r="BA4" s="540"/>
      <c r="BB4" s="540"/>
      <c r="BC4" s="540"/>
      <c r="BD4" s="540"/>
      <c r="BE4" s="540"/>
      <c r="BF4" s="540"/>
      <c r="BG4" s="540"/>
      <c r="BH4" s="540"/>
      <c r="BI4" s="540"/>
      <c r="BJ4" s="540"/>
      <c r="BK4" s="540"/>
      <c r="BL4" s="540"/>
      <c r="BM4" s="540"/>
      <c r="BN4" s="540"/>
      <c r="BO4" s="540"/>
      <c r="BP4" s="540"/>
      <c r="BQ4" s="540"/>
      <c r="BR4" s="540"/>
      <c r="BS4" s="540"/>
      <c r="BT4" s="540"/>
      <c r="BU4" s="540"/>
      <c r="BV4" s="540"/>
      <c r="BW4" s="540"/>
      <c r="BX4" s="540"/>
      <c r="BY4" s="540"/>
      <c r="BZ4" s="540"/>
      <c r="CA4" s="540"/>
      <c r="CB4" s="540"/>
      <c r="CC4" s="540"/>
      <c r="CD4" s="540"/>
      <c r="CE4" s="540"/>
      <c r="CF4" s="540"/>
      <c r="CG4" s="540"/>
      <c r="CH4" s="540"/>
      <c r="CI4" s="540"/>
      <c r="CJ4" s="540"/>
      <c r="CK4" s="540"/>
      <c r="CL4" s="540"/>
      <c r="CM4" s="540"/>
      <c r="CN4" s="540"/>
      <c r="CO4" s="540"/>
      <c r="CP4" s="540"/>
      <c r="CQ4" s="540"/>
      <c r="CR4" s="540"/>
      <c r="CS4" s="540"/>
      <c r="CT4" s="540"/>
      <c r="CU4" s="540"/>
      <c r="CV4" s="540"/>
      <c r="CW4" s="540"/>
      <c r="CX4" s="540"/>
      <c r="CY4" s="540"/>
      <c r="CZ4" s="540"/>
      <c r="DA4" s="540"/>
      <c r="DB4" s="540"/>
      <c r="DC4" s="540"/>
      <c r="DD4" s="540"/>
      <c r="DE4" s="540"/>
      <c r="DF4" s="540"/>
      <c r="DG4" s="540"/>
      <c r="DH4" s="540"/>
      <c r="DI4" s="540"/>
      <c r="DJ4" s="540"/>
      <c r="DK4" s="540"/>
      <c r="DL4" s="540"/>
      <c r="DM4" s="540"/>
      <c r="DN4" s="540"/>
      <c r="DO4" s="540"/>
      <c r="DP4" s="540"/>
      <c r="DQ4" s="540"/>
      <c r="DR4" s="540"/>
      <c r="DS4" s="540"/>
      <c r="DT4" s="540"/>
      <c r="DU4" s="540"/>
      <c r="DV4" s="540"/>
      <c r="DW4" s="540"/>
      <c r="DX4" s="540"/>
      <c r="DY4" s="540"/>
      <c r="DZ4" s="540"/>
      <c r="EA4" s="540"/>
      <c r="EB4" s="540"/>
      <c r="EC4" s="540"/>
      <c r="ED4" s="540"/>
      <c r="EE4" s="540"/>
      <c r="EF4" s="540"/>
      <c r="EG4" s="540"/>
      <c r="EH4" s="540"/>
      <c r="EI4" s="540"/>
      <c r="EJ4" s="540"/>
      <c r="EK4" s="540"/>
      <c r="EL4" s="540"/>
      <c r="EM4" s="540"/>
      <c r="EN4" s="540"/>
      <c r="EO4" s="540"/>
      <c r="EP4" s="540"/>
      <c r="EQ4" s="540"/>
      <c r="ER4" s="540"/>
      <c r="ES4" s="540"/>
      <c r="ET4" s="540"/>
      <c r="EU4" s="540"/>
      <c r="EV4" s="540"/>
      <c r="EW4" s="540"/>
      <c r="EX4" s="540"/>
      <c r="EY4" s="540"/>
      <c r="EZ4" s="540"/>
      <c r="FA4" s="540"/>
      <c r="FB4" s="540"/>
      <c r="FC4" s="540"/>
      <c r="FD4" s="540"/>
      <c r="FE4" s="540"/>
      <c r="FF4" s="540"/>
      <c r="FG4" s="540"/>
      <c r="FH4" s="540"/>
      <c r="FI4" s="540"/>
      <c r="FJ4" s="540"/>
      <c r="FK4" s="540"/>
      <c r="FL4" s="540"/>
      <c r="FM4" s="540"/>
      <c r="FN4" s="540"/>
      <c r="FO4" s="540"/>
      <c r="FP4" s="540"/>
      <c r="FQ4" s="540"/>
      <c r="FR4" s="540"/>
      <c r="FS4" s="540"/>
      <c r="FT4" s="540"/>
      <c r="FU4" s="540"/>
      <c r="FV4" s="540"/>
      <c r="FW4" s="540"/>
      <c r="FX4" s="540"/>
      <c r="FY4" s="540"/>
      <c r="FZ4" s="540"/>
      <c r="GA4" s="540"/>
      <c r="GB4" s="540"/>
      <c r="GC4" s="540"/>
      <c r="GD4" s="540"/>
      <c r="GE4" s="540"/>
      <c r="GF4" s="540"/>
      <c r="GG4" s="540"/>
      <c r="GH4" s="540"/>
      <c r="GI4" s="540"/>
      <c r="GJ4" s="540"/>
      <c r="GK4" s="540"/>
      <c r="GL4" s="540"/>
      <c r="GM4" s="540"/>
      <c r="GN4" s="540"/>
      <c r="GO4" s="540"/>
      <c r="GP4" s="540"/>
      <c r="GQ4" s="540"/>
      <c r="GR4" s="540"/>
      <c r="GS4" s="540"/>
      <c r="GT4" s="540"/>
      <c r="GU4" s="540"/>
      <c r="GV4" s="540"/>
      <c r="GW4" s="540"/>
      <c r="GX4" s="540"/>
      <c r="GY4" s="540"/>
      <c r="GZ4" s="540"/>
      <c r="HA4" s="540"/>
      <c r="HB4" s="540"/>
      <c r="HC4" s="540"/>
      <c r="HD4" s="540"/>
      <c r="HE4" s="540"/>
      <c r="HF4" s="540"/>
      <c r="HG4" s="540"/>
      <c r="HH4" s="540"/>
      <c r="HI4" s="540"/>
      <c r="HJ4" s="540"/>
      <c r="HK4" s="540"/>
      <c r="HL4" s="540"/>
      <c r="HM4" s="540"/>
      <c r="HN4" s="540"/>
      <c r="HO4" s="540"/>
      <c r="HP4" s="540"/>
      <c r="HQ4" s="540"/>
      <c r="HR4" s="540"/>
      <c r="HS4" s="540"/>
      <c r="HT4" s="540"/>
      <c r="HU4" s="540"/>
      <c r="HV4" s="540"/>
      <c r="HW4" s="540"/>
      <c r="HX4" s="540"/>
      <c r="HY4" s="540"/>
      <c r="HZ4" s="540"/>
      <c r="IA4" s="540"/>
      <c r="IB4" s="540"/>
      <c r="IC4" s="540"/>
      <c r="ID4" s="540"/>
      <c r="IE4" s="540"/>
      <c r="IF4" s="540"/>
      <c r="IG4" s="540"/>
      <c r="IH4" s="540"/>
      <c r="II4" s="540"/>
      <c r="IJ4" s="540"/>
      <c r="IK4" s="540"/>
      <c r="IL4" s="540"/>
      <c r="IM4" s="540"/>
      <c r="IN4" s="540"/>
      <c r="IO4" s="540"/>
      <c r="IP4" s="540"/>
      <c r="IQ4" s="540"/>
      <c r="IR4" s="540"/>
      <c r="IS4" s="540"/>
      <c r="IT4" s="540"/>
      <c r="IU4" s="540"/>
      <c r="IV4" s="540"/>
      <c r="IW4" s="540"/>
      <c r="IX4" s="540"/>
    </row>
    <row r="5" spans="1:258" s="541" customFormat="1" ht="18.75" customHeight="1">
      <c r="A5" s="801" t="s">
        <v>604</v>
      </c>
      <c r="B5" s="801"/>
      <c r="C5" s="768"/>
      <c r="D5" s="807"/>
      <c r="E5" s="808" t="s">
        <v>1962</v>
      </c>
      <c r="F5" s="535" t="s">
        <v>1967</v>
      </c>
      <c r="G5" s="809" t="s">
        <v>39</v>
      </c>
      <c r="H5" s="811"/>
      <c r="I5" s="535" t="s">
        <v>1968</v>
      </c>
      <c r="J5" s="535" t="s">
        <v>1969</v>
      </c>
      <c r="K5" s="447" t="s">
        <v>1970</v>
      </c>
      <c r="L5" s="446"/>
      <c r="M5" s="536">
        <v>55.4</v>
      </c>
      <c r="N5" s="536">
        <f t="shared" ref="N5:N25" si="2">M5</f>
        <v>55.4</v>
      </c>
      <c r="O5" s="536">
        <v>69</v>
      </c>
      <c r="P5" s="536">
        <v>45</v>
      </c>
      <c r="Q5" s="494">
        <v>0.19710144927536233</v>
      </c>
      <c r="R5" s="537">
        <f t="shared" si="0"/>
        <v>-0.23111111111111107</v>
      </c>
      <c r="S5" s="536">
        <v>84</v>
      </c>
      <c r="T5" s="535"/>
      <c r="U5" s="538"/>
      <c r="V5" s="538"/>
      <c r="W5" s="452">
        <f t="shared" si="1"/>
        <v>10.399999999999999</v>
      </c>
      <c r="X5" s="83"/>
      <c r="Y5" s="538"/>
      <c r="Z5" s="538"/>
      <c r="AA5" s="538"/>
      <c r="AB5" s="538"/>
      <c r="AC5" s="538"/>
      <c r="AD5" s="539"/>
      <c r="AE5" s="539"/>
      <c r="AF5" s="540"/>
      <c r="AG5" s="540"/>
      <c r="AH5" s="540"/>
      <c r="AI5" s="540"/>
      <c r="AJ5" s="540"/>
      <c r="AK5" s="540"/>
      <c r="AL5" s="540"/>
      <c r="AM5" s="540"/>
      <c r="AN5" s="540"/>
      <c r="AO5" s="540"/>
      <c r="AP5" s="540"/>
      <c r="AQ5" s="540"/>
      <c r="AR5" s="540"/>
      <c r="AS5" s="540"/>
      <c r="AT5" s="540"/>
      <c r="AU5" s="540"/>
      <c r="AV5" s="540"/>
      <c r="AW5" s="540"/>
      <c r="AX5" s="540"/>
      <c r="AY5" s="540"/>
      <c r="AZ5" s="540"/>
      <c r="BA5" s="540"/>
      <c r="BB5" s="540"/>
      <c r="BC5" s="540"/>
      <c r="BD5" s="540"/>
      <c r="BE5" s="540"/>
      <c r="BF5" s="540"/>
      <c r="BG5" s="540"/>
      <c r="BH5" s="540"/>
      <c r="BI5" s="540"/>
      <c r="BJ5" s="540"/>
      <c r="BK5" s="540"/>
      <c r="BL5" s="540"/>
      <c r="BM5" s="540"/>
      <c r="BN5" s="540"/>
      <c r="BO5" s="540"/>
      <c r="BP5" s="540"/>
      <c r="BQ5" s="540"/>
      <c r="BR5" s="540"/>
      <c r="BS5" s="540"/>
      <c r="BT5" s="540"/>
      <c r="BU5" s="540"/>
      <c r="BV5" s="540"/>
      <c r="BW5" s="540"/>
      <c r="BX5" s="540"/>
      <c r="BY5" s="540"/>
      <c r="BZ5" s="540"/>
      <c r="CA5" s="540"/>
      <c r="CB5" s="540"/>
      <c r="CC5" s="540"/>
      <c r="CD5" s="540"/>
      <c r="CE5" s="540"/>
      <c r="CF5" s="540"/>
      <c r="CG5" s="540"/>
      <c r="CH5" s="540"/>
      <c r="CI5" s="540"/>
      <c r="CJ5" s="540"/>
      <c r="CK5" s="540"/>
      <c r="CL5" s="540"/>
      <c r="CM5" s="540"/>
      <c r="CN5" s="540"/>
      <c r="CO5" s="540"/>
      <c r="CP5" s="540"/>
      <c r="CQ5" s="540"/>
      <c r="CR5" s="540"/>
      <c r="CS5" s="540"/>
      <c r="CT5" s="540"/>
      <c r="CU5" s="540"/>
      <c r="CV5" s="540"/>
      <c r="CW5" s="540"/>
      <c r="CX5" s="540"/>
      <c r="CY5" s="540"/>
      <c r="CZ5" s="540"/>
      <c r="DA5" s="540"/>
      <c r="DB5" s="540"/>
      <c r="DC5" s="540"/>
      <c r="DD5" s="540"/>
      <c r="DE5" s="540"/>
      <c r="DF5" s="540"/>
      <c r="DG5" s="540"/>
      <c r="DH5" s="540"/>
      <c r="DI5" s="540"/>
      <c r="DJ5" s="540"/>
      <c r="DK5" s="540"/>
      <c r="DL5" s="540"/>
      <c r="DM5" s="540"/>
      <c r="DN5" s="540"/>
      <c r="DO5" s="540"/>
      <c r="DP5" s="540"/>
      <c r="DQ5" s="540"/>
      <c r="DR5" s="540"/>
      <c r="DS5" s="540"/>
      <c r="DT5" s="540"/>
      <c r="DU5" s="540"/>
      <c r="DV5" s="540"/>
      <c r="DW5" s="540"/>
      <c r="DX5" s="540"/>
      <c r="DY5" s="540"/>
      <c r="DZ5" s="540"/>
      <c r="EA5" s="540"/>
      <c r="EB5" s="540"/>
      <c r="EC5" s="540"/>
      <c r="ED5" s="540"/>
      <c r="EE5" s="540"/>
      <c r="EF5" s="540"/>
      <c r="EG5" s="540"/>
      <c r="EH5" s="540"/>
      <c r="EI5" s="540"/>
      <c r="EJ5" s="540"/>
      <c r="EK5" s="540"/>
      <c r="EL5" s="540"/>
      <c r="EM5" s="540"/>
      <c r="EN5" s="540"/>
      <c r="EO5" s="540"/>
      <c r="EP5" s="540"/>
      <c r="EQ5" s="540"/>
      <c r="ER5" s="540"/>
      <c r="ES5" s="540"/>
      <c r="ET5" s="540"/>
      <c r="EU5" s="540"/>
      <c r="EV5" s="540"/>
      <c r="EW5" s="540"/>
      <c r="EX5" s="540"/>
      <c r="EY5" s="540"/>
      <c r="EZ5" s="540"/>
      <c r="FA5" s="540"/>
      <c r="FB5" s="540"/>
      <c r="FC5" s="540"/>
      <c r="FD5" s="540"/>
      <c r="FE5" s="540"/>
      <c r="FF5" s="540"/>
      <c r="FG5" s="540"/>
      <c r="FH5" s="540"/>
      <c r="FI5" s="540"/>
      <c r="FJ5" s="540"/>
      <c r="FK5" s="540"/>
      <c r="FL5" s="540"/>
      <c r="FM5" s="540"/>
      <c r="FN5" s="540"/>
      <c r="FO5" s="540"/>
      <c r="FP5" s="540"/>
      <c r="FQ5" s="540"/>
      <c r="FR5" s="540"/>
      <c r="FS5" s="540"/>
      <c r="FT5" s="540"/>
      <c r="FU5" s="540"/>
      <c r="FV5" s="540"/>
      <c r="FW5" s="540"/>
      <c r="FX5" s="540"/>
      <c r="FY5" s="540"/>
      <c r="FZ5" s="540"/>
      <c r="GA5" s="540"/>
      <c r="GB5" s="540"/>
      <c r="GC5" s="540"/>
      <c r="GD5" s="540"/>
      <c r="GE5" s="540"/>
      <c r="GF5" s="540"/>
      <c r="GG5" s="540"/>
      <c r="GH5" s="540"/>
      <c r="GI5" s="540"/>
      <c r="GJ5" s="540"/>
      <c r="GK5" s="540"/>
      <c r="GL5" s="540"/>
      <c r="GM5" s="540"/>
      <c r="GN5" s="540"/>
      <c r="GO5" s="540"/>
      <c r="GP5" s="540"/>
      <c r="GQ5" s="540"/>
      <c r="GR5" s="540"/>
      <c r="GS5" s="540"/>
      <c r="GT5" s="540"/>
      <c r="GU5" s="540"/>
      <c r="GV5" s="540"/>
      <c r="GW5" s="540"/>
      <c r="GX5" s="540"/>
      <c r="GY5" s="540"/>
      <c r="GZ5" s="540"/>
      <c r="HA5" s="540"/>
      <c r="HB5" s="540"/>
      <c r="HC5" s="540"/>
      <c r="HD5" s="540"/>
      <c r="HE5" s="540"/>
      <c r="HF5" s="540"/>
      <c r="HG5" s="540"/>
      <c r="HH5" s="540"/>
      <c r="HI5" s="540"/>
      <c r="HJ5" s="540"/>
      <c r="HK5" s="540"/>
      <c r="HL5" s="540"/>
      <c r="HM5" s="540"/>
      <c r="HN5" s="540"/>
      <c r="HO5" s="540"/>
      <c r="HP5" s="540"/>
      <c r="HQ5" s="540"/>
      <c r="HR5" s="540"/>
      <c r="HS5" s="540"/>
      <c r="HT5" s="540"/>
      <c r="HU5" s="540"/>
      <c r="HV5" s="540"/>
      <c r="HW5" s="540"/>
      <c r="HX5" s="540"/>
      <c r="HY5" s="540"/>
      <c r="HZ5" s="540"/>
      <c r="IA5" s="540"/>
      <c r="IB5" s="540"/>
      <c r="IC5" s="540"/>
      <c r="ID5" s="540"/>
      <c r="IE5" s="540"/>
      <c r="IF5" s="540"/>
      <c r="IG5" s="540"/>
      <c r="IH5" s="540"/>
      <c r="II5" s="540"/>
      <c r="IJ5" s="540"/>
      <c r="IK5" s="540"/>
      <c r="IL5" s="540"/>
      <c r="IM5" s="540"/>
      <c r="IN5" s="540"/>
      <c r="IO5" s="540"/>
      <c r="IP5" s="540"/>
      <c r="IQ5" s="540"/>
      <c r="IR5" s="540"/>
      <c r="IS5" s="540"/>
      <c r="IT5" s="540"/>
      <c r="IU5" s="540"/>
      <c r="IV5" s="540"/>
      <c r="IW5" s="540"/>
      <c r="IX5" s="540"/>
    </row>
    <row r="6" spans="1:258" s="541" customFormat="1" ht="18.75" customHeight="1">
      <c r="A6" s="801" t="s">
        <v>604</v>
      </c>
      <c r="B6" s="801"/>
      <c r="C6" s="768"/>
      <c r="D6" s="807"/>
      <c r="E6" s="808" t="s">
        <v>1962</v>
      </c>
      <c r="F6" s="535" t="s">
        <v>1971</v>
      </c>
      <c r="G6" s="809" t="s">
        <v>39</v>
      </c>
      <c r="H6" s="800"/>
      <c r="I6" s="535" t="s">
        <v>1972</v>
      </c>
      <c r="J6" s="535" t="s">
        <v>1973</v>
      </c>
      <c r="K6" s="447" t="s">
        <v>1974</v>
      </c>
      <c r="L6" s="446"/>
      <c r="M6" s="536">
        <v>55.4</v>
      </c>
      <c r="N6" s="536">
        <f t="shared" si="2"/>
        <v>55.4</v>
      </c>
      <c r="O6" s="536">
        <v>69</v>
      </c>
      <c r="P6" s="536">
        <v>45</v>
      </c>
      <c r="Q6" s="494">
        <v>0.19710144927536233</v>
      </c>
      <c r="R6" s="537">
        <f t="shared" si="0"/>
        <v>-0.23111111111111107</v>
      </c>
      <c r="S6" s="536">
        <v>84</v>
      </c>
      <c r="T6" s="535"/>
      <c r="U6" s="538"/>
      <c r="V6" s="538"/>
      <c r="W6" s="452">
        <f t="shared" si="1"/>
        <v>10.399999999999999</v>
      </c>
      <c r="X6" s="83"/>
      <c r="Y6" s="538"/>
      <c r="Z6" s="538"/>
      <c r="AA6" s="538"/>
      <c r="AB6" s="538"/>
      <c r="AC6" s="538"/>
      <c r="AD6" s="539"/>
      <c r="AE6" s="539"/>
      <c r="AF6" s="540"/>
      <c r="AG6" s="540"/>
      <c r="AH6" s="540"/>
      <c r="AI6" s="540"/>
      <c r="AJ6" s="540"/>
      <c r="AK6" s="540"/>
      <c r="AL6" s="540"/>
      <c r="AM6" s="540"/>
      <c r="AN6" s="540"/>
      <c r="AO6" s="540"/>
      <c r="AP6" s="540"/>
      <c r="AQ6" s="540"/>
      <c r="AR6" s="540"/>
      <c r="AS6" s="540"/>
      <c r="AT6" s="540"/>
      <c r="AU6" s="540"/>
      <c r="AV6" s="540"/>
      <c r="AW6" s="540"/>
      <c r="AX6" s="540"/>
      <c r="AY6" s="540"/>
      <c r="AZ6" s="540"/>
      <c r="BA6" s="540"/>
      <c r="BB6" s="540"/>
      <c r="BC6" s="540"/>
      <c r="BD6" s="540"/>
      <c r="BE6" s="540"/>
      <c r="BF6" s="540"/>
      <c r="BG6" s="540"/>
      <c r="BH6" s="540"/>
      <c r="BI6" s="540"/>
      <c r="BJ6" s="540"/>
      <c r="BK6" s="540"/>
      <c r="BL6" s="540"/>
      <c r="BM6" s="540"/>
      <c r="BN6" s="540"/>
      <c r="BO6" s="540"/>
      <c r="BP6" s="540"/>
      <c r="BQ6" s="540"/>
      <c r="BR6" s="540"/>
      <c r="BS6" s="540"/>
      <c r="BT6" s="540"/>
      <c r="BU6" s="540"/>
      <c r="BV6" s="540"/>
      <c r="BW6" s="540"/>
      <c r="BX6" s="540"/>
      <c r="BY6" s="540"/>
      <c r="BZ6" s="540"/>
      <c r="CA6" s="540"/>
      <c r="CB6" s="540"/>
      <c r="CC6" s="540"/>
      <c r="CD6" s="540"/>
      <c r="CE6" s="540"/>
      <c r="CF6" s="540"/>
      <c r="CG6" s="540"/>
      <c r="CH6" s="540"/>
      <c r="CI6" s="540"/>
      <c r="CJ6" s="540"/>
      <c r="CK6" s="540"/>
      <c r="CL6" s="540"/>
      <c r="CM6" s="540"/>
      <c r="CN6" s="540"/>
      <c r="CO6" s="540"/>
      <c r="CP6" s="540"/>
      <c r="CQ6" s="540"/>
      <c r="CR6" s="540"/>
      <c r="CS6" s="540"/>
      <c r="CT6" s="540"/>
      <c r="CU6" s="540"/>
      <c r="CV6" s="540"/>
      <c r="CW6" s="540"/>
      <c r="CX6" s="540"/>
      <c r="CY6" s="540"/>
      <c r="CZ6" s="540"/>
      <c r="DA6" s="540"/>
      <c r="DB6" s="540"/>
      <c r="DC6" s="540"/>
      <c r="DD6" s="540"/>
      <c r="DE6" s="540"/>
      <c r="DF6" s="540"/>
      <c r="DG6" s="540"/>
      <c r="DH6" s="540"/>
      <c r="DI6" s="540"/>
      <c r="DJ6" s="540"/>
      <c r="DK6" s="540"/>
      <c r="DL6" s="540"/>
      <c r="DM6" s="540"/>
      <c r="DN6" s="540"/>
      <c r="DO6" s="540"/>
      <c r="DP6" s="540"/>
      <c r="DQ6" s="540"/>
      <c r="DR6" s="540"/>
      <c r="DS6" s="540"/>
      <c r="DT6" s="540"/>
      <c r="DU6" s="540"/>
      <c r="DV6" s="540"/>
      <c r="DW6" s="540"/>
      <c r="DX6" s="540"/>
      <c r="DY6" s="540"/>
      <c r="DZ6" s="540"/>
      <c r="EA6" s="540"/>
      <c r="EB6" s="540"/>
      <c r="EC6" s="540"/>
      <c r="ED6" s="540"/>
      <c r="EE6" s="540"/>
      <c r="EF6" s="540"/>
      <c r="EG6" s="540"/>
      <c r="EH6" s="540"/>
      <c r="EI6" s="540"/>
      <c r="EJ6" s="540"/>
      <c r="EK6" s="540"/>
      <c r="EL6" s="540"/>
      <c r="EM6" s="540"/>
      <c r="EN6" s="540"/>
      <c r="EO6" s="540"/>
      <c r="EP6" s="540"/>
      <c r="EQ6" s="540"/>
      <c r="ER6" s="540"/>
      <c r="ES6" s="540"/>
      <c r="ET6" s="540"/>
      <c r="EU6" s="540"/>
      <c r="EV6" s="540"/>
      <c r="EW6" s="540"/>
      <c r="EX6" s="540"/>
      <c r="EY6" s="540"/>
      <c r="EZ6" s="540"/>
      <c r="FA6" s="540"/>
      <c r="FB6" s="540"/>
      <c r="FC6" s="540"/>
      <c r="FD6" s="540"/>
      <c r="FE6" s="540"/>
      <c r="FF6" s="540"/>
      <c r="FG6" s="540"/>
      <c r="FH6" s="540"/>
      <c r="FI6" s="540"/>
      <c r="FJ6" s="540"/>
      <c r="FK6" s="540"/>
      <c r="FL6" s="540"/>
      <c r="FM6" s="540"/>
      <c r="FN6" s="540"/>
      <c r="FO6" s="540"/>
      <c r="FP6" s="540"/>
      <c r="FQ6" s="540"/>
      <c r="FR6" s="540"/>
      <c r="FS6" s="540"/>
      <c r="FT6" s="540"/>
      <c r="FU6" s="540"/>
      <c r="FV6" s="540"/>
      <c r="FW6" s="540"/>
      <c r="FX6" s="540"/>
      <c r="FY6" s="540"/>
      <c r="FZ6" s="540"/>
      <c r="GA6" s="540"/>
      <c r="GB6" s="540"/>
      <c r="GC6" s="540"/>
      <c r="GD6" s="540"/>
      <c r="GE6" s="540"/>
      <c r="GF6" s="540"/>
      <c r="GG6" s="540"/>
      <c r="GH6" s="540"/>
      <c r="GI6" s="540"/>
      <c r="GJ6" s="540"/>
      <c r="GK6" s="540"/>
      <c r="GL6" s="540"/>
      <c r="GM6" s="540"/>
      <c r="GN6" s="540"/>
      <c r="GO6" s="540"/>
      <c r="GP6" s="540"/>
      <c r="GQ6" s="540"/>
      <c r="GR6" s="540"/>
      <c r="GS6" s="540"/>
      <c r="GT6" s="540"/>
      <c r="GU6" s="540"/>
      <c r="GV6" s="540"/>
      <c r="GW6" s="540"/>
      <c r="GX6" s="540"/>
      <c r="GY6" s="540"/>
      <c r="GZ6" s="540"/>
      <c r="HA6" s="540"/>
      <c r="HB6" s="540"/>
      <c r="HC6" s="540"/>
      <c r="HD6" s="540"/>
      <c r="HE6" s="540"/>
      <c r="HF6" s="540"/>
      <c r="HG6" s="540"/>
      <c r="HH6" s="540"/>
      <c r="HI6" s="540"/>
      <c r="HJ6" s="540"/>
      <c r="HK6" s="540"/>
      <c r="HL6" s="540"/>
      <c r="HM6" s="540"/>
      <c r="HN6" s="540"/>
      <c r="HO6" s="540"/>
      <c r="HP6" s="540"/>
      <c r="HQ6" s="540"/>
      <c r="HR6" s="540"/>
      <c r="HS6" s="540"/>
      <c r="HT6" s="540"/>
      <c r="HU6" s="540"/>
      <c r="HV6" s="540"/>
      <c r="HW6" s="540"/>
      <c r="HX6" s="540"/>
      <c r="HY6" s="540"/>
      <c r="HZ6" s="540"/>
      <c r="IA6" s="540"/>
      <c r="IB6" s="540"/>
      <c r="IC6" s="540"/>
      <c r="ID6" s="540"/>
      <c r="IE6" s="540"/>
      <c r="IF6" s="540"/>
      <c r="IG6" s="540"/>
      <c r="IH6" s="540"/>
      <c r="II6" s="540"/>
      <c r="IJ6" s="540"/>
      <c r="IK6" s="540"/>
      <c r="IL6" s="540"/>
      <c r="IM6" s="540"/>
      <c r="IN6" s="540"/>
      <c r="IO6" s="540"/>
      <c r="IP6" s="540"/>
      <c r="IQ6" s="540"/>
      <c r="IR6" s="540"/>
      <c r="IS6" s="540"/>
      <c r="IT6" s="540"/>
      <c r="IU6" s="540"/>
      <c r="IV6" s="540"/>
      <c r="IW6" s="540"/>
      <c r="IX6" s="540"/>
    </row>
    <row r="7" spans="1:258" s="541" customFormat="1" ht="18.75" customHeight="1">
      <c r="A7" s="801" t="s">
        <v>604</v>
      </c>
      <c r="B7" s="801">
        <v>2</v>
      </c>
      <c r="C7" s="768"/>
      <c r="D7" s="807" t="s">
        <v>1975</v>
      </c>
      <c r="E7" s="808" t="s">
        <v>1962</v>
      </c>
      <c r="F7" s="535" t="s">
        <v>1976</v>
      </c>
      <c r="G7" s="809" t="s">
        <v>39</v>
      </c>
      <c r="H7" s="810" t="s">
        <v>1977</v>
      </c>
      <c r="I7" s="535" t="s">
        <v>1977</v>
      </c>
      <c r="J7" s="535" t="s">
        <v>1978</v>
      </c>
      <c r="K7" s="447">
        <v>30</v>
      </c>
      <c r="L7" s="446"/>
      <c r="M7" s="536">
        <v>56.3</v>
      </c>
      <c r="N7" s="536">
        <f t="shared" si="2"/>
        <v>56.3</v>
      </c>
      <c r="O7" s="536">
        <v>79</v>
      </c>
      <c r="P7" s="536">
        <v>49</v>
      </c>
      <c r="Q7" s="494">
        <v>0.28734177215189877</v>
      </c>
      <c r="R7" s="537">
        <f t="shared" si="0"/>
        <v>-0.14897959183673465</v>
      </c>
      <c r="S7" s="536">
        <v>86</v>
      </c>
      <c r="T7" s="535"/>
      <c r="U7" s="538"/>
      <c r="V7" s="538"/>
      <c r="W7" s="452">
        <f t="shared" si="1"/>
        <v>7.2999999999999972</v>
      </c>
      <c r="X7" s="83"/>
      <c r="Y7" s="538"/>
      <c r="Z7" s="538"/>
      <c r="AA7" s="538"/>
      <c r="AB7" s="538"/>
      <c r="AC7" s="538"/>
      <c r="AD7" s="539"/>
      <c r="AE7" s="539"/>
      <c r="AF7" s="540"/>
      <c r="AG7" s="540"/>
      <c r="AH7" s="540"/>
      <c r="AI7" s="540"/>
      <c r="AJ7" s="540"/>
      <c r="AK7" s="540"/>
      <c r="AL7" s="540"/>
      <c r="AM7" s="540"/>
      <c r="AN7" s="540"/>
      <c r="AO7" s="540"/>
      <c r="AP7" s="540"/>
      <c r="AQ7" s="540"/>
      <c r="AR7" s="540"/>
      <c r="AS7" s="540"/>
      <c r="AT7" s="540"/>
      <c r="AU7" s="540"/>
      <c r="AV7" s="540"/>
      <c r="AW7" s="540"/>
      <c r="AX7" s="540"/>
      <c r="AY7" s="540"/>
      <c r="AZ7" s="540"/>
      <c r="BA7" s="540"/>
      <c r="BB7" s="540"/>
      <c r="BC7" s="540"/>
      <c r="BD7" s="540"/>
      <c r="BE7" s="540"/>
      <c r="BF7" s="540"/>
      <c r="BG7" s="540"/>
      <c r="BH7" s="540"/>
      <c r="BI7" s="540"/>
      <c r="BJ7" s="540"/>
      <c r="BK7" s="540"/>
      <c r="BL7" s="540"/>
      <c r="BM7" s="540"/>
      <c r="BN7" s="540"/>
      <c r="BO7" s="540"/>
      <c r="BP7" s="540"/>
      <c r="BQ7" s="540"/>
      <c r="BR7" s="540"/>
      <c r="BS7" s="540"/>
      <c r="BT7" s="540"/>
      <c r="BU7" s="540"/>
      <c r="BV7" s="540"/>
      <c r="BW7" s="540"/>
      <c r="BX7" s="540"/>
      <c r="BY7" s="540"/>
      <c r="BZ7" s="540"/>
      <c r="CA7" s="540"/>
      <c r="CB7" s="540"/>
      <c r="CC7" s="540"/>
      <c r="CD7" s="540"/>
      <c r="CE7" s="540"/>
      <c r="CF7" s="540"/>
      <c r="CG7" s="540"/>
      <c r="CH7" s="540"/>
      <c r="CI7" s="540"/>
      <c r="CJ7" s="540"/>
      <c r="CK7" s="540"/>
      <c r="CL7" s="540"/>
      <c r="CM7" s="540"/>
      <c r="CN7" s="540"/>
      <c r="CO7" s="540"/>
      <c r="CP7" s="540"/>
      <c r="CQ7" s="540"/>
      <c r="CR7" s="540"/>
      <c r="CS7" s="540"/>
      <c r="CT7" s="540"/>
      <c r="CU7" s="540"/>
      <c r="CV7" s="540"/>
      <c r="CW7" s="540"/>
      <c r="CX7" s="540"/>
      <c r="CY7" s="540"/>
      <c r="CZ7" s="540"/>
      <c r="DA7" s="540"/>
      <c r="DB7" s="540"/>
      <c r="DC7" s="540"/>
      <c r="DD7" s="540"/>
      <c r="DE7" s="540"/>
      <c r="DF7" s="540"/>
      <c r="DG7" s="540"/>
      <c r="DH7" s="540"/>
      <c r="DI7" s="540"/>
      <c r="DJ7" s="540"/>
      <c r="DK7" s="540"/>
      <c r="DL7" s="540"/>
      <c r="DM7" s="540"/>
      <c r="DN7" s="540"/>
      <c r="DO7" s="540"/>
      <c r="DP7" s="540"/>
      <c r="DQ7" s="540"/>
      <c r="DR7" s="540"/>
      <c r="DS7" s="540"/>
      <c r="DT7" s="540"/>
      <c r="DU7" s="540"/>
      <c r="DV7" s="540"/>
      <c r="DW7" s="540"/>
      <c r="DX7" s="540"/>
      <c r="DY7" s="540"/>
      <c r="DZ7" s="540"/>
      <c r="EA7" s="540"/>
      <c r="EB7" s="540"/>
      <c r="EC7" s="540"/>
      <c r="ED7" s="540"/>
      <c r="EE7" s="540"/>
      <c r="EF7" s="540"/>
      <c r="EG7" s="540"/>
      <c r="EH7" s="540"/>
      <c r="EI7" s="540"/>
      <c r="EJ7" s="540"/>
      <c r="EK7" s="540"/>
      <c r="EL7" s="540"/>
      <c r="EM7" s="540"/>
      <c r="EN7" s="540"/>
      <c r="EO7" s="540"/>
      <c r="EP7" s="540"/>
      <c r="EQ7" s="540"/>
      <c r="ER7" s="540"/>
      <c r="ES7" s="540"/>
      <c r="ET7" s="540"/>
      <c r="EU7" s="540"/>
      <c r="EV7" s="540"/>
      <c r="EW7" s="540"/>
      <c r="EX7" s="540"/>
      <c r="EY7" s="540"/>
      <c r="EZ7" s="540"/>
      <c r="FA7" s="540"/>
      <c r="FB7" s="540"/>
      <c r="FC7" s="540"/>
      <c r="FD7" s="540"/>
      <c r="FE7" s="540"/>
      <c r="FF7" s="540"/>
      <c r="FG7" s="540"/>
      <c r="FH7" s="540"/>
      <c r="FI7" s="540"/>
      <c r="FJ7" s="540"/>
      <c r="FK7" s="540"/>
      <c r="FL7" s="540"/>
      <c r="FM7" s="540"/>
      <c r="FN7" s="540"/>
      <c r="FO7" s="540"/>
      <c r="FP7" s="540"/>
      <c r="FQ7" s="540"/>
      <c r="FR7" s="540"/>
      <c r="FS7" s="540"/>
      <c r="FT7" s="540"/>
      <c r="FU7" s="540"/>
      <c r="FV7" s="540"/>
      <c r="FW7" s="540"/>
      <c r="FX7" s="540"/>
      <c r="FY7" s="540"/>
      <c r="FZ7" s="540"/>
      <c r="GA7" s="540"/>
      <c r="GB7" s="540"/>
      <c r="GC7" s="540"/>
      <c r="GD7" s="540"/>
      <c r="GE7" s="540"/>
      <c r="GF7" s="540"/>
      <c r="GG7" s="540"/>
      <c r="GH7" s="540"/>
      <c r="GI7" s="540"/>
      <c r="GJ7" s="540"/>
      <c r="GK7" s="540"/>
      <c r="GL7" s="540"/>
      <c r="GM7" s="540"/>
      <c r="GN7" s="540"/>
      <c r="GO7" s="540"/>
      <c r="GP7" s="540"/>
      <c r="GQ7" s="540"/>
      <c r="GR7" s="540"/>
      <c r="GS7" s="540"/>
      <c r="GT7" s="540"/>
      <c r="GU7" s="540"/>
      <c r="GV7" s="540"/>
      <c r="GW7" s="540"/>
      <c r="GX7" s="540"/>
      <c r="GY7" s="540"/>
      <c r="GZ7" s="540"/>
      <c r="HA7" s="540"/>
      <c r="HB7" s="540"/>
      <c r="HC7" s="540"/>
      <c r="HD7" s="540"/>
      <c r="HE7" s="540"/>
      <c r="HF7" s="540"/>
      <c r="HG7" s="540"/>
      <c r="HH7" s="540"/>
      <c r="HI7" s="540"/>
      <c r="HJ7" s="540"/>
      <c r="HK7" s="540"/>
      <c r="HL7" s="540"/>
      <c r="HM7" s="540"/>
      <c r="HN7" s="540"/>
      <c r="HO7" s="540"/>
      <c r="HP7" s="540"/>
      <c r="HQ7" s="540"/>
      <c r="HR7" s="540"/>
      <c r="HS7" s="540"/>
      <c r="HT7" s="540"/>
      <c r="HU7" s="540"/>
      <c r="HV7" s="540"/>
      <c r="HW7" s="540"/>
      <c r="HX7" s="540"/>
      <c r="HY7" s="540"/>
      <c r="HZ7" s="540"/>
      <c r="IA7" s="540"/>
      <c r="IB7" s="540"/>
      <c r="IC7" s="540"/>
      <c r="ID7" s="540"/>
      <c r="IE7" s="540"/>
      <c r="IF7" s="540"/>
      <c r="IG7" s="540"/>
      <c r="IH7" s="540"/>
      <c r="II7" s="540"/>
      <c r="IJ7" s="540"/>
      <c r="IK7" s="540"/>
      <c r="IL7" s="540"/>
      <c r="IM7" s="540"/>
      <c r="IN7" s="540"/>
      <c r="IO7" s="540"/>
      <c r="IP7" s="540"/>
      <c r="IQ7" s="540"/>
      <c r="IR7" s="540"/>
      <c r="IS7" s="540"/>
      <c r="IT7" s="540"/>
      <c r="IU7" s="540"/>
      <c r="IV7" s="540"/>
      <c r="IW7" s="540"/>
      <c r="IX7" s="540"/>
    </row>
    <row r="8" spans="1:258" s="541" customFormat="1" ht="18.75" customHeight="1">
      <c r="A8" s="801" t="s">
        <v>604</v>
      </c>
      <c r="B8" s="801"/>
      <c r="C8" s="768"/>
      <c r="D8" s="807"/>
      <c r="E8" s="808" t="s">
        <v>1962</v>
      </c>
      <c r="F8" s="535" t="s">
        <v>1979</v>
      </c>
      <c r="G8" s="809" t="s">
        <v>39</v>
      </c>
      <c r="H8" s="811"/>
      <c r="I8" s="535" t="s">
        <v>1980</v>
      </c>
      <c r="J8" s="535" t="s">
        <v>1981</v>
      </c>
      <c r="K8" s="447">
        <v>28</v>
      </c>
      <c r="L8" s="446"/>
      <c r="M8" s="536">
        <v>56.3</v>
      </c>
      <c r="N8" s="536">
        <f t="shared" si="2"/>
        <v>56.3</v>
      </c>
      <c r="O8" s="536">
        <v>79</v>
      </c>
      <c r="P8" s="536">
        <v>49</v>
      </c>
      <c r="Q8" s="494">
        <v>0.28734177215189877</v>
      </c>
      <c r="R8" s="537">
        <f t="shared" si="0"/>
        <v>-0.14897959183673465</v>
      </c>
      <c r="S8" s="536">
        <v>86</v>
      </c>
      <c r="T8" s="535"/>
      <c r="U8" s="538"/>
      <c r="V8" s="538"/>
      <c r="W8" s="452">
        <f t="shared" si="1"/>
        <v>7.2999999999999972</v>
      </c>
      <c r="X8" s="83"/>
      <c r="Y8" s="538"/>
      <c r="Z8" s="538"/>
      <c r="AA8" s="538"/>
      <c r="AB8" s="538"/>
      <c r="AC8" s="538"/>
      <c r="AD8" s="539"/>
      <c r="AE8" s="539"/>
      <c r="AF8" s="540"/>
      <c r="AG8" s="540"/>
      <c r="AH8" s="540"/>
      <c r="AI8" s="540"/>
      <c r="AJ8" s="540"/>
      <c r="AK8" s="540"/>
      <c r="AL8" s="540"/>
      <c r="AM8" s="540"/>
      <c r="AN8" s="540"/>
      <c r="AO8" s="540"/>
      <c r="AP8" s="540"/>
      <c r="AQ8" s="540"/>
      <c r="AR8" s="540"/>
      <c r="AS8" s="540"/>
      <c r="AT8" s="540"/>
      <c r="AU8" s="540"/>
      <c r="AV8" s="540"/>
      <c r="AW8" s="540"/>
      <c r="AX8" s="540"/>
      <c r="AY8" s="540"/>
      <c r="AZ8" s="540"/>
      <c r="BA8" s="540"/>
      <c r="BB8" s="540"/>
      <c r="BC8" s="540"/>
      <c r="BD8" s="540"/>
      <c r="BE8" s="540"/>
      <c r="BF8" s="540"/>
      <c r="BG8" s="540"/>
      <c r="BH8" s="540"/>
      <c r="BI8" s="540"/>
      <c r="BJ8" s="540"/>
      <c r="BK8" s="540"/>
      <c r="BL8" s="540"/>
      <c r="BM8" s="540"/>
      <c r="BN8" s="540"/>
      <c r="BO8" s="540"/>
      <c r="BP8" s="540"/>
      <c r="BQ8" s="540"/>
      <c r="BR8" s="540"/>
      <c r="BS8" s="540"/>
      <c r="BT8" s="540"/>
      <c r="BU8" s="540"/>
      <c r="BV8" s="540"/>
      <c r="BW8" s="540"/>
      <c r="BX8" s="540"/>
      <c r="BY8" s="540"/>
      <c r="BZ8" s="540"/>
      <c r="CA8" s="540"/>
      <c r="CB8" s="540"/>
      <c r="CC8" s="540"/>
      <c r="CD8" s="540"/>
      <c r="CE8" s="540"/>
      <c r="CF8" s="540"/>
      <c r="CG8" s="540"/>
      <c r="CH8" s="540"/>
      <c r="CI8" s="540"/>
      <c r="CJ8" s="540"/>
      <c r="CK8" s="540"/>
      <c r="CL8" s="540"/>
      <c r="CM8" s="540"/>
      <c r="CN8" s="540"/>
      <c r="CO8" s="540"/>
      <c r="CP8" s="540"/>
      <c r="CQ8" s="540"/>
      <c r="CR8" s="540"/>
      <c r="CS8" s="540"/>
      <c r="CT8" s="540"/>
      <c r="CU8" s="540"/>
      <c r="CV8" s="540"/>
      <c r="CW8" s="540"/>
      <c r="CX8" s="540"/>
      <c r="CY8" s="540"/>
      <c r="CZ8" s="540"/>
      <c r="DA8" s="540"/>
      <c r="DB8" s="540"/>
      <c r="DC8" s="540"/>
      <c r="DD8" s="540"/>
      <c r="DE8" s="540"/>
      <c r="DF8" s="540"/>
      <c r="DG8" s="540"/>
      <c r="DH8" s="540"/>
      <c r="DI8" s="540"/>
      <c r="DJ8" s="540"/>
      <c r="DK8" s="540"/>
      <c r="DL8" s="540"/>
      <c r="DM8" s="540"/>
      <c r="DN8" s="540"/>
      <c r="DO8" s="540"/>
      <c r="DP8" s="540"/>
      <c r="DQ8" s="540"/>
      <c r="DR8" s="540"/>
      <c r="DS8" s="540"/>
      <c r="DT8" s="540"/>
      <c r="DU8" s="540"/>
      <c r="DV8" s="540"/>
      <c r="DW8" s="540"/>
      <c r="DX8" s="540"/>
      <c r="DY8" s="540"/>
      <c r="DZ8" s="540"/>
      <c r="EA8" s="540"/>
      <c r="EB8" s="540"/>
      <c r="EC8" s="540"/>
      <c r="ED8" s="540"/>
      <c r="EE8" s="540"/>
      <c r="EF8" s="540"/>
      <c r="EG8" s="540"/>
      <c r="EH8" s="540"/>
      <c r="EI8" s="540"/>
      <c r="EJ8" s="540"/>
      <c r="EK8" s="540"/>
      <c r="EL8" s="540"/>
      <c r="EM8" s="540"/>
      <c r="EN8" s="540"/>
      <c r="EO8" s="540"/>
      <c r="EP8" s="540"/>
      <c r="EQ8" s="540"/>
      <c r="ER8" s="540"/>
      <c r="ES8" s="540"/>
      <c r="ET8" s="540"/>
      <c r="EU8" s="540"/>
      <c r="EV8" s="540"/>
      <c r="EW8" s="540"/>
      <c r="EX8" s="540"/>
      <c r="EY8" s="540"/>
      <c r="EZ8" s="540"/>
      <c r="FA8" s="540"/>
      <c r="FB8" s="540"/>
      <c r="FC8" s="540"/>
      <c r="FD8" s="540"/>
      <c r="FE8" s="540"/>
      <c r="FF8" s="540"/>
      <c r="FG8" s="540"/>
      <c r="FH8" s="540"/>
      <c r="FI8" s="540"/>
      <c r="FJ8" s="540"/>
      <c r="FK8" s="540"/>
      <c r="FL8" s="540"/>
      <c r="FM8" s="540"/>
      <c r="FN8" s="540"/>
      <c r="FO8" s="540"/>
      <c r="FP8" s="540"/>
      <c r="FQ8" s="540"/>
      <c r="FR8" s="540"/>
      <c r="FS8" s="540"/>
      <c r="FT8" s="540"/>
      <c r="FU8" s="540"/>
      <c r="FV8" s="540"/>
      <c r="FW8" s="540"/>
      <c r="FX8" s="540"/>
      <c r="FY8" s="540"/>
      <c r="FZ8" s="540"/>
      <c r="GA8" s="540"/>
      <c r="GB8" s="540"/>
      <c r="GC8" s="540"/>
      <c r="GD8" s="540"/>
      <c r="GE8" s="540"/>
      <c r="GF8" s="540"/>
      <c r="GG8" s="540"/>
      <c r="GH8" s="540"/>
      <c r="GI8" s="540"/>
      <c r="GJ8" s="540"/>
      <c r="GK8" s="540"/>
      <c r="GL8" s="540"/>
      <c r="GM8" s="540"/>
      <c r="GN8" s="540"/>
      <c r="GO8" s="540"/>
      <c r="GP8" s="540"/>
      <c r="GQ8" s="540"/>
      <c r="GR8" s="540"/>
      <c r="GS8" s="540"/>
      <c r="GT8" s="540"/>
      <c r="GU8" s="540"/>
      <c r="GV8" s="540"/>
      <c r="GW8" s="540"/>
      <c r="GX8" s="540"/>
      <c r="GY8" s="540"/>
      <c r="GZ8" s="540"/>
      <c r="HA8" s="540"/>
      <c r="HB8" s="540"/>
      <c r="HC8" s="540"/>
      <c r="HD8" s="540"/>
      <c r="HE8" s="540"/>
      <c r="HF8" s="540"/>
      <c r="HG8" s="540"/>
      <c r="HH8" s="540"/>
      <c r="HI8" s="540"/>
      <c r="HJ8" s="540"/>
      <c r="HK8" s="540"/>
      <c r="HL8" s="540"/>
      <c r="HM8" s="540"/>
      <c r="HN8" s="540"/>
      <c r="HO8" s="540"/>
      <c r="HP8" s="540"/>
      <c r="HQ8" s="540"/>
      <c r="HR8" s="540"/>
      <c r="HS8" s="540"/>
      <c r="HT8" s="540"/>
      <c r="HU8" s="540"/>
      <c r="HV8" s="540"/>
      <c r="HW8" s="540"/>
      <c r="HX8" s="540"/>
      <c r="HY8" s="540"/>
      <c r="HZ8" s="540"/>
      <c r="IA8" s="540"/>
      <c r="IB8" s="540"/>
      <c r="IC8" s="540"/>
      <c r="ID8" s="540"/>
      <c r="IE8" s="540"/>
      <c r="IF8" s="540"/>
      <c r="IG8" s="540"/>
      <c r="IH8" s="540"/>
      <c r="II8" s="540"/>
      <c r="IJ8" s="540"/>
      <c r="IK8" s="540"/>
      <c r="IL8" s="540"/>
      <c r="IM8" s="540"/>
      <c r="IN8" s="540"/>
      <c r="IO8" s="540"/>
      <c r="IP8" s="540"/>
      <c r="IQ8" s="540"/>
      <c r="IR8" s="540"/>
      <c r="IS8" s="540"/>
      <c r="IT8" s="540"/>
      <c r="IU8" s="540"/>
      <c r="IV8" s="540"/>
      <c r="IW8" s="540"/>
      <c r="IX8" s="540"/>
    </row>
    <row r="9" spans="1:258" s="541" customFormat="1" ht="18.75" customHeight="1">
      <c r="A9" s="801" t="s">
        <v>604</v>
      </c>
      <c r="B9" s="801"/>
      <c r="C9" s="768"/>
      <c r="D9" s="807"/>
      <c r="E9" s="808" t="s">
        <v>1962</v>
      </c>
      <c r="F9" s="535" t="s">
        <v>1982</v>
      </c>
      <c r="G9" s="809" t="s">
        <v>39</v>
      </c>
      <c r="H9" s="800"/>
      <c r="I9" s="535" t="s">
        <v>1983</v>
      </c>
      <c r="J9" s="535" t="s">
        <v>1984</v>
      </c>
      <c r="K9" s="447">
        <v>27</v>
      </c>
      <c r="L9" s="446"/>
      <c r="M9" s="536">
        <v>56.3</v>
      </c>
      <c r="N9" s="536">
        <f t="shared" si="2"/>
        <v>56.3</v>
      </c>
      <c r="O9" s="536">
        <v>79</v>
      </c>
      <c r="P9" s="536">
        <v>49</v>
      </c>
      <c r="Q9" s="494">
        <v>0.28734177215189877</v>
      </c>
      <c r="R9" s="537">
        <f t="shared" si="0"/>
        <v>-0.14897959183673465</v>
      </c>
      <c r="S9" s="536">
        <v>86</v>
      </c>
      <c r="T9" s="535"/>
      <c r="U9" s="538"/>
      <c r="V9" s="538"/>
      <c r="W9" s="452">
        <f t="shared" si="1"/>
        <v>7.2999999999999972</v>
      </c>
      <c r="X9" s="83"/>
      <c r="Y9" s="538"/>
      <c r="Z9" s="538"/>
      <c r="AA9" s="538"/>
      <c r="AB9" s="538"/>
      <c r="AC9" s="538"/>
      <c r="AD9" s="539"/>
      <c r="AE9" s="539"/>
      <c r="AF9" s="540"/>
      <c r="AG9" s="540"/>
      <c r="AH9" s="540"/>
      <c r="AI9" s="540"/>
      <c r="AJ9" s="540"/>
      <c r="AK9" s="540"/>
      <c r="AL9" s="540"/>
      <c r="AM9" s="540"/>
      <c r="AN9" s="540"/>
      <c r="AO9" s="540"/>
      <c r="AP9" s="540"/>
      <c r="AQ9" s="540"/>
      <c r="AR9" s="540"/>
      <c r="AS9" s="540"/>
      <c r="AT9" s="540"/>
      <c r="AU9" s="540"/>
      <c r="AV9" s="540"/>
      <c r="AW9" s="540"/>
      <c r="AX9" s="540"/>
      <c r="AY9" s="540"/>
      <c r="AZ9" s="540"/>
      <c r="BA9" s="540"/>
      <c r="BB9" s="540"/>
      <c r="BC9" s="540"/>
      <c r="BD9" s="540"/>
      <c r="BE9" s="540"/>
      <c r="BF9" s="540"/>
      <c r="BG9" s="540"/>
      <c r="BH9" s="540"/>
      <c r="BI9" s="540"/>
      <c r="BJ9" s="540"/>
      <c r="BK9" s="540"/>
      <c r="BL9" s="540"/>
      <c r="BM9" s="540"/>
      <c r="BN9" s="540"/>
      <c r="BO9" s="540"/>
      <c r="BP9" s="540"/>
      <c r="BQ9" s="540"/>
      <c r="BR9" s="540"/>
      <c r="BS9" s="540"/>
      <c r="BT9" s="540"/>
      <c r="BU9" s="540"/>
      <c r="BV9" s="540"/>
      <c r="BW9" s="540"/>
      <c r="BX9" s="540"/>
      <c r="BY9" s="540"/>
      <c r="BZ9" s="540"/>
      <c r="CA9" s="540"/>
      <c r="CB9" s="540"/>
      <c r="CC9" s="540"/>
      <c r="CD9" s="540"/>
      <c r="CE9" s="540"/>
      <c r="CF9" s="540"/>
      <c r="CG9" s="540"/>
      <c r="CH9" s="540"/>
      <c r="CI9" s="540"/>
      <c r="CJ9" s="540"/>
      <c r="CK9" s="540"/>
      <c r="CL9" s="540"/>
      <c r="CM9" s="540"/>
      <c r="CN9" s="540"/>
      <c r="CO9" s="540"/>
      <c r="CP9" s="540"/>
      <c r="CQ9" s="540"/>
      <c r="CR9" s="540"/>
      <c r="CS9" s="540"/>
      <c r="CT9" s="540"/>
      <c r="CU9" s="540"/>
      <c r="CV9" s="540"/>
      <c r="CW9" s="540"/>
      <c r="CX9" s="540"/>
      <c r="CY9" s="540"/>
      <c r="CZ9" s="540"/>
      <c r="DA9" s="540"/>
      <c r="DB9" s="540"/>
      <c r="DC9" s="540"/>
      <c r="DD9" s="540"/>
      <c r="DE9" s="540"/>
      <c r="DF9" s="540"/>
      <c r="DG9" s="540"/>
      <c r="DH9" s="540"/>
      <c r="DI9" s="540"/>
      <c r="DJ9" s="540"/>
      <c r="DK9" s="540"/>
      <c r="DL9" s="540"/>
      <c r="DM9" s="540"/>
      <c r="DN9" s="540"/>
      <c r="DO9" s="540"/>
      <c r="DP9" s="540"/>
      <c r="DQ9" s="540"/>
      <c r="DR9" s="540"/>
      <c r="DS9" s="540"/>
      <c r="DT9" s="540"/>
      <c r="DU9" s="540"/>
      <c r="DV9" s="540"/>
      <c r="DW9" s="540"/>
      <c r="DX9" s="540"/>
      <c r="DY9" s="540"/>
      <c r="DZ9" s="540"/>
      <c r="EA9" s="540"/>
      <c r="EB9" s="540"/>
      <c r="EC9" s="540"/>
      <c r="ED9" s="540"/>
      <c r="EE9" s="540"/>
      <c r="EF9" s="540"/>
      <c r="EG9" s="540"/>
      <c r="EH9" s="540"/>
      <c r="EI9" s="540"/>
      <c r="EJ9" s="540"/>
      <c r="EK9" s="540"/>
      <c r="EL9" s="540"/>
      <c r="EM9" s="540"/>
      <c r="EN9" s="540"/>
      <c r="EO9" s="540"/>
      <c r="EP9" s="540"/>
      <c r="EQ9" s="540"/>
      <c r="ER9" s="540"/>
      <c r="ES9" s="540"/>
      <c r="ET9" s="540"/>
      <c r="EU9" s="540"/>
      <c r="EV9" s="540"/>
      <c r="EW9" s="540"/>
      <c r="EX9" s="540"/>
      <c r="EY9" s="540"/>
      <c r="EZ9" s="540"/>
      <c r="FA9" s="540"/>
      <c r="FB9" s="540"/>
      <c r="FC9" s="540"/>
      <c r="FD9" s="540"/>
      <c r="FE9" s="540"/>
      <c r="FF9" s="540"/>
      <c r="FG9" s="540"/>
      <c r="FH9" s="540"/>
      <c r="FI9" s="540"/>
      <c r="FJ9" s="540"/>
      <c r="FK9" s="540"/>
      <c r="FL9" s="540"/>
      <c r="FM9" s="540"/>
      <c r="FN9" s="540"/>
      <c r="FO9" s="540"/>
      <c r="FP9" s="540"/>
      <c r="FQ9" s="540"/>
      <c r="FR9" s="540"/>
      <c r="FS9" s="540"/>
      <c r="FT9" s="540"/>
      <c r="FU9" s="540"/>
      <c r="FV9" s="540"/>
      <c r="FW9" s="540"/>
      <c r="FX9" s="540"/>
      <c r="FY9" s="540"/>
      <c r="FZ9" s="540"/>
      <c r="GA9" s="540"/>
      <c r="GB9" s="540"/>
      <c r="GC9" s="540"/>
      <c r="GD9" s="540"/>
      <c r="GE9" s="540"/>
      <c r="GF9" s="540"/>
      <c r="GG9" s="540"/>
      <c r="GH9" s="540"/>
      <c r="GI9" s="540"/>
      <c r="GJ9" s="540"/>
      <c r="GK9" s="540"/>
      <c r="GL9" s="540"/>
      <c r="GM9" s="540"/>
      <c r="GN9" s="540"/>
      <c r="GO9" s="540"/>
      <c r="GP9" s="540"/>
      <c r="GQ9" s="540"/>
      <c r="GR9" s="540"/>
      <c r="GS9" s="540"/>
      <c r="GT9" s="540"/>
      <c r="GU9" s="540"/>
      <c r="GV9" s="540"/>
      <c r="GW9" s="540"/>
      <c r="GX9" s="540"/>
      <c r="GY9" s="540"/>
      <c r="GZ9" s="540"/>
      <c r="HA9" s="540"/>
      <c r="HB9" s="540"/>
      <c r="HC9" s="540"/>
      <c r="HD9" s="540"/>
      <c r="HE9" s="540"/>
      <c r="HF9" s="540"/>
      <c r="HG9" s="540"/>
      <c r="HH9" s="540"/>
      <c r="HI9" s="540"/>
      <c r="HJ9" s="540"/>
      <c r="HK9" s="540"/>
      <c r="HL9" s="540"/>
      <c r="HM9" s="540"/>
      <c r="HN9" s="540"/>
      <c r="HO9" s="540"/>
      <c r="HP9" s="540"/>
      <c r="HQ9" s="540"/>
      <c r="HR9" s="540"/>
      <c r="HS9" s="540"/>
      <c r="HT9" s="540"/>
      <c r="HU9" s="540"/>
      <c r="HV9" s="540"/>
      <c r="HW9" s="540"/>
      <c r="HX9" s="540"/>
      <c r="HY9" s="540"/>
      <c r="HZ9" s="540"/>
      <c r="IA9" s="540"/>
      <c r="IB9" s="540"/>
      <c r="IC9" s="540"/>
      <c r="ID9" s="540"/>
      <c r="IE9" s="540"/>
      <c r="IF9" s="540"/>
      <c r="IG9" s="540"/>
      <c r="IH9" s="540"/>
      <c r="II9" s="540"/>
      <c r="IJ9" s="540"/>
      <c r="IK9" s="540"/>
      <c r="IL9" s="540"/>
      <c r="IM9" s="540"/>
      <c r="IN9" s="540"/>
      <c r="IO9" s="540"/>
      <c r="IP9" s="540"/>
      <c r="IQ9" s="540"/>
      <c r="IR9" s="540"/>
      <c r="IS9" s="540"/>
      <c r="IT9" s="540"/>
      <c r="IU9" s="540"/>
      <c r="IV9" s="540"/>
      <c r="IW9" s="540"/>
      <c r="IX9" s="540"/>
    </row>
    <row r="10" spans="1:258" s="541" customFormat="1" ht="18.75" customHeight="1">
      <c r="A10" s="801" t="s">
        <v>604</v>
      </c>
      <c r="B10" s="801">
        <v>3</v>
      </c>
      <c r="C10" s="768"/>
      <c r="D10" s="806" t="s">
        <v>1975</v>
      </c>
      <c r="E10" s="641" t="s">
        <v>1962</v>
      </c>
      <c r="F10" s="535" t="s">
        <v>1985</v>
      </c>
      <c r="G10" s="798" t="s">
        <v>39</v>
      </c>
      <c r="H10" s="798" t="s">
        <v>1986</v>
      </c>
      <c r="I10" s="535" t="s">
        <v>1986</v>
      </c>
      <c r="J10" s="535" t="s">
        <v>1987</v>
      </c>
      <c r="K10" s="447">
        <v>9</v>
      </c>
      <c r="L10" s="446"/>
      <c r="M10" s="536">
        <v>77.599999999999994</v>
      </c>
      <c r="N10" s="536">
        <f t="shared" si="2"/>
        <v>77.599999999999994</v>
      </c>
      <c r="O10" s="536">
        <v>99</v>
      </c>
      <c r="P10" s="536">
        <v>69</v>
      </c>
      <c r="Q10" s="494">
        <v>0.21616161616161622</v>
      </c>
      <c r="R10" s="537">
        <f t="shared" si="0"/>
        <v>-0.12463768115942021</v>
      </c>
      <c r="S10" s="536">
        <v>118</v>
      </c>
      <c r="T10" s="535"/>
      <c r="U10" s="538"/>
      <c r="V10" s="538"/>
      <c r="W10" s="452">
        <f t="shared" si="1"/>
        <v>8.5999999999999943</v>
      </c>
      <c r="X10" s="83"/>
      <c r="Y10" s="538"/>
      <c r="Z10" s="538"/>
      <c r="AA10" s="538"/>
      <c r="AB10" s="538"/>
      <c r="AC10" s="538"/>
      <c r="AD10" s="539"/>
      <c r="AE10" s="539"/>
      <c r="AF10" s="540"/>
      <c r="AG10" s="540"/>
      <c r="AH10" s="540"/>
      <c r="AI10" s="540"/>
      <c r="AJ10" s="540"/>
      <c r="AK10" s="540"/>
      <c r="AL10" s="540"/>
      <c r="AM10" s="540"/>
      <c r="AN10" s="540"/>
      <c r="AO10" s="540"/>
      <c r="AP10" s="540"/>
      <c r="AQ10" s="540"/>
      <c r="AR10" s="540"/>
      <c r="AS10" s="540"/>
      <c r="AT10" s="540"/>
      <c r="AU10" s="540"/>
      <c r="AV10" s="540"/>
      <c r="AW10" s="540"/>
      <c r="AX10" s="540"/>
      <c r="AY10" s="540"/>
      <c r="AZ10" s="540"/>
      <c r="BA10" s="540"/>
      <c r="BB10" s="540"/>
      <c r="BC10" s="540"/>
      <c r="BD10" s="540"/>
      <c r="BE10" s="540"/>
      <c r="BF10" s="540"/>
      <c r="BG10" s="540"/>
      <c r="BH10" s="540"/>
      <c r="BI10" s="540"/>
      <c r="BJ10" s="540"/>
      <c r="BK10" s="540"/>
      <c r="BL10" s="540"/>
      <c r="BM10" s="540"/>
      <c r="BN10" s="540"/>
      <c r="BO10" s="540"/>
      <c r="BP10" s="540"/>
      <c r="BQ10" s="540"/>
      <c r="BR10" s="540"/>
      <c r="BS10" s="540"/>
      <c r="BT10" s="540"/>
      <c r="BU10" s="540"/>
      <c r="BV10" s="540"/>
      <c r="BW10" s="540"/>
      <c r="BX10" s="540"/>
      <c r="BY10" s="540"/>
      <c r="BZ10" s="540"/>
      <c r="CA10" s="540"/>
      <c r="CB10" s="540"/>
      <c r="CC10" s="540"/>
      <c r="CD10" s="540"/>
      <c r="CE10" s="540"/>
      <c r="CF10" s="540"/>
      <c r="CG10" s="540"/>
      <c r="CH10" s="540"/>
      <c r="CI10" s="540"/>
      <c r="CJ10" s="540"/>
      <c r="CK10" s="540"/>
      <c r="CL10" s="540"/>
      <c r="CM10" s="540"/>
      <c r="CN10" s="540"/>
      <c r="CO10" s="540"/>
      <c r="CP10" s="540"/>
      <c r="CQ10" s="540"/>
      <c r="CR10" s="540"/>
      <c r="CS10" s="540"/>
      <c r="CT10" s="540"/>
      <c r="CU10" s="540"/>
      <c r="CV10" s="540"/>
      <c r="CW10" s="540"/>
      <c r="CX10" s="540"/>
      <c r="CY10" s="540"/>
      <c r="CZ10" s="540"/>
      <c r="DA10" s="540"/>
      <c r="DB10" s="540"/>
      <c r="DC10" s="540"/>
      <c r="DD10" s="540"/>
      <c r="DE10" s="540"/>
      <c r="DF10" s="540"/>
      <c r="DG10" s="540"/>
      <c r="DH10" s="540"/>
      <c r="DI10" s="540"/>
      <c r="DJ10" s="540"/>
      <c r="DK10" s="540"/>
      <c r="DL10" s="540"/>
      <c r="DM10" s="540"/>
      <c r="DN10" s="540"/>
      <c r="DO10" s="540"/>
      <c r="DP10" s="540"/>
      <c r="DQ10" s="540"/>
      <c r="DR10" s="540"/>
      <c r="DS10" s="540"/>
      <c r="DT10" s="540"/>
      <c r="DU10" s="540"/>
      <c r="DV10" s="540"/>
      <c r="DW10" s="540"/>
      <c r="DX10" s="540"/>
      <c r="DY10" s="540"/>
      <c r="DZ10" s="540"/>
      <c r="EA10" s="540"/>
      <c r="EB10" s="540"/>
      <c r="EC10" s="540"/>
      <c r="ED10" s="540"/>
      <c r="EE10" s="540"/>
      <c r="EF10" s="540"/>
      <c r="EG10" s="540"/>
      <c r="EH10" s="540"/>
      <c r="EI10" s="540"/>
      <c r="EJ10" s="540"/>
      <c r="EK10" s="540"/>
      <c r="EL10" s="540"/>
      <c r="EM10" s="540"/>
      <c r="EN10" s="540"/>
      <c r="EO10" s="540"/>
      <c r="EP10" s="540"/>
      <c r="EQ10" s="540"/>
      <c r="ER10" s="540"/>
      <c r="ES10" s="540"/>
      <c r="ET10" s="540"/>
      <c r="EU10" s="540"/>
      <c r="EV10" s="540"/>
      <c r="EW10" s="540"/>
      <c r="EX10" s="540"/>
      <c r="EY10" s="540"/>
      <c r="EZ10" s="540"/>
      <c r="FA10" s="540"/>
      <c r="FB10" s="540"/>
      <c r="FC10" s="540"/>
      <c r="FD10" s="540"/>
      <c r="FE10" s="540"/>
      <c r="FF10" s="540"/>
      <c r="FG10" s="540"/>
      <c r="FH10" s="540"/>
      <c r="FI10" s="540"/>
      <c r="FJ10" s="540"/>
      <c r="FK10" s="540"/>
      <c r="FL10" s="540"/>
      <c r="FM10" s="540"/>
      <c r="FN10" s="540"/>
      <c r="FO10" s="540"/>
      <c r="FP10" s="540"/>
      <c r="FQ10" s="540"/>
      <c r="FR10" s="540"/>
      <c r="FS10" s="540"/>
      <c r="FT10" s="540"/>
      <c r="FU10" s="540"/>
      <c r="FV10" s="540"/>
      <c r="FW10" s="540"/>
      <c r="FX10" s="540"/>
      <c r="FY10" s="540"/>
      <c r="FZ10" s="540"/>
      <c r="GA10" s="540"/>
      <c r="GB10" s="540"/>
      <c r="GC10" s="540"/>
      <c r="GD10" s="540"/>
      <c r="GE10" s="540"/>
      <c r="GF10" s="540"/>
      <c r="GG10" s="540"/>
      <c r="GH10" s="540"/>
      <c r="GI10" s="540"/>
      <c r="GJ10" s="540"/>
      <c r="GK10" s="540"/>
      <c r="GL10" s="540"/>
      <c r="GM10" s="540"/>
      <c r="GN10" s="540"/>
      <c r="GO10" s="540"/>
      <c r="GP10" s="540"/>
      <c r="GQ10" s="540"/>
      <c r="GR10" s="540"/>
      <c r="GS10" s="540"/>
      <c r="GT10" s="540"/>
      <c r="GU10" s="540"/>
      <c r="GV10" s="540"/>
      <c r="GW10" s="540"/>
      <c r="GX10" s="540"/>
      <c r="GY10" s="540"/>
      <c r="GZ10" s="540"/>
      <c r="HA10" s="540"/>
      <c r="HB10" s="540"/>
      <c r="HC10" s="540"/>
      <c r="HD10" s="540"/>
      <c r="HE10" s="540"/>
      <c r="HF10" s="540"/>
      <c r="HG10" s="540"/>
      <c r="HH10" s="540"/>
      <c r="HI10" s="540"/>
      <c r="HJ10" s="540"/>
      <c r="HK10" s="540"/>
      <c r="HL10" s="540"/>
      <c r="HM10" s="540"/>
      <c r="HN10" s="540"/>
      <c r="HO10" s="540"/>
      <c r="HP10" s="540"/>
      <c r="HQ10" s="540"/>
      <c r="HR10" s="540"/>
      <c r="HS10" s="540"/>
      <c r="HT10" s="540"/>
      <c r="HU10" s="540"/>
      <c r="HV10" s="540"/>
      <c r="HW10" s="540"/>
      <c r="HX10" s="540"/>
      <c r="HY10" s="540"/>
      <c r="HZ10" s="540"/>
      <c r="IA10" s="540"/>
      <c r="IB10" s="540"/>
      <c r="IC10" s="540"/>
      <c r="ID10" s="540"/>
      <c r="IE10" s="540"/>
      <c r="IF10" s="540"/>
      <c r="IG10" s="540"/>
      <c r="IH10" s="540"/>
      <c r="II10" s="540"/>
      <c r="IJ10" s="540"/>
      <c r="IK10" s="540"/>
      <c r="IL10" s="540"/>
      <c r="IM10" s="540"/>
      <c r="IN10" s="540"/>
      <c r="IO10" s="540"/>
      <c r="IP10" s="540"/>
      <c r="IQ10" s="540"/>
      <c r="IR10" s="540"/>
      <c r="IS10" s="540"/>
      <c r="IT10" s="540"/>
      <c r="IU10" s="540"/>
      <c r="IV10" s="540"/>
      <c r="IW10" s="540"/>
      <c r="IX10" s="540"/>
    </row>
    <row r="11" spans="1:258" s="541" customFormat="1" ht="18.75" customHeight="1">
      <c r="A11" s="801" t="s">
        <v>604</v>
      </c>
      <c r="B11" s="801"/>
      <c r="C11" s="768"/>
      <c r="D11" s="802"/>
      <c r="E11" s="642" t="s">
        <v>1962</v>
      </c>
      <c r="F11" s="535" t="s">
        <v>1988</v>
      </c>
      <c r="G11" s="799" t="s">
        <v>39</v>
      </c>
      <c r="H11" s="799"/>
      <c r="I11" s="535" t="s">
        <v>1989</v>
      </c>
      <c r="J11" s="535" t="s">
        <v>1990</v>
      </c>
      <c r="K11" s="447">
        <v>4</v>
      </c>
      <c r="L11" s="446"/>
      <c r="M11" s="536">
        <v>77.599999999999994</v>
      </c>
      <c r="N11" s="536">
        <f t="shared" si="2"/>
        <v>77.599999999999994</v>
      </c>
      <c r="O11" s="536">
        <v>99</v>
      </c>
      <c r="P11" s="536">
        <v>69</v>
      </c>
      <c r="Q11" s="494">
        <v>0.21616161616161622</v>
      </c>
      <c r="R11" s="537">
        <f t="shared" si="0"/>
        <v>-0.12463768115942021</v>
      </c>
      <c r="S11" s="536">
        <v>118</v>
      </c>
      <c r="T11" s="535"/>
      <c r="U11" s="538"/>
      <c r="V11" s="538"/>
      <c r="W11" s="452">
        <f t="shared" si="1"/>
        <v>8.5999999999999943</v>
      </c>
      <c r="X11" s="83"/>
      <c r="Y11" s="538"/>
      <c r="Z11" s="538"/>
      <c r="AA11" s="538"/>
      <c r="AB11" s="538"/>
      <c r="AC11" s="538"/>
      <c r="AD11" s="539"/>
      <c r="AE11" s="539"/>
      <c r="AF11" s="540"/>
      <c r="AG11" s="540"/>
      <c r="AH11" s="540"/>
      <c r="AI11" s="540"/>
      <c r="AJ11" s="540"/>
      <c r="AK11" s="540"/>
      <c r="AL11" s="540"/>
      <c r="AM11" s="540"/>
      <c r="AN11" s="540"/>
      <c r="AO11" s="540"/>
      <c r="AP11" s="540"/>
      <c r="AQ11" s="540"/>
      <c r="AR11" s="540"/>
      <c r="AS11" s="540"/>
      <c r="AT11" s="540"/>
      <c r="AU11" s="540"/>
      <c r="AV11" s="540"/>
      <c r="AW11" s="540"/>
      <c r="AX11" s="540"/>
      <c r="AY11" s="540"/>
      <c r="AZ11" s="540"/>
      <c r="BA11" s="540"/>
      <c r="BB11" s="540"/>
      <c r="BC11" s="540"/>
      <c r="BD11" s="540"/>
      <c r="BE11" s="540"/>
      <c r="BF11" s="540"/>
      <c r="BG11" s="540"/>
      <c r="BH11" s="540"/>
      <c r="BI11" s="540"/>
      <c r="BJ11" s="540"/>
      <c r="BK11" s="540"/>
      <c r="BL11" s="540"/>
      <c r="BM11" s="540"/>
      <c r="BN11" s="540"/>
      <c r="BO11" s="540"/>
      <c r="BP11" s="540"/>
      <c r="BQ11" s="540"/>
      <c r="BR11" s="540"/>
      <c r="BS11" s="540"/>
      <c r="BT11" s="540"/>
      <c r="BU11" s="540"/>
      <c r="BV11" s="540"/>
      <c r="BW11" s="540"/>
      <c r="BX11" s="540"/>
      <c r="BY11" s="540"/>
      <c r="BZ11" s="540"/>
      <c r="CA11" s="540"/>
      <c r="CB11" s="540"/>
      <c r="CC11" s="540"/>
      <c r="CD11" s="540"/>
      <c r="CE11" s="540"/>
      <c r="CF11" s="540"/>
      <c r="CG11" s="540"/>
      <c r="CH11" s="540"/>
      <c r="CI11" s="540"/>
      <c r="CJ11" s="540"/>
      <c r="CK11" s="540"/>
      <c r="CL11" s="540"/>
      <c r="CM11" s="540"/>
      <c r="CN11" s="540"/>
      <c r="CO11" s="540"/>
      <c r="CP11" s="540"/>
      <c r="CQ11" s="540"/>
      <c r="CR11" s="540"/>
      <c r="CS11" s="540"/>
      <c r="CT11" s="540"/>
      <c r="CU11" s="540"/>
      <c r="CV11" s="540"/>
      <c r="CW11" s="540"/>
      <c r="CX11" s="540"/>
      <c r="CY11" s="540"/>
      <c r="CZ11" s="540"/>
      <c r="DA11" s="540"/>
      <c r="DB11" s="540"/>
      <c r="DC11" s="540"/>
      <c r="DD11" s="540"/>
      <c r="DE11" s="540"/>
      <c r="DF11" s="540"/>
      <c r="DG11" s="540"/>
      <c r="DH11" s="540"/>
      <c r="DI11" s="540"/>
      <c r="DJ11" s="540"/>
      <c r="DK11" s="540"/>
      <c r="DL11" s="540"/>
      <c r="DM11" s="540"/>
      <c r="DN11" s="540"/>
      <c r="DO11" s="540"/>
      <c r="DP11" s="540"/>
      <c r="DQ11" s="540"/>
      <c r="DR11" s="540"/>
      <c r="DS11" s="540"/>
      <c r="DT11" s="540"/>
      <c r="DU11" s="540"/>
      <c r="DV11" s="540"/>
      <c r="DW11" s="540"/>
      <c r="DX11" s="540"/>
      <c r="DY11" s="540"/>
      <c r="DZ11" s="540"/>
      <c r="EA11" s="540"/>
      <c r="EB11" s="540"/>
      <c r="EC11" s="540"/>
      <c r="ED11" s="540"/>
      <c r="EE11" s="540"/>
      <c r="EF11" s="540"/>
      <c r="EG11" s="540"/>
      <c r="EH11" s="540"/>
      <c r="EI11" s="540"/>
      <c r="EJ11" s="540"/>
      <c r="EK11" s="540"/>
      <c r="EL11" s="540"/>
      <c r="EM11" s="540"/>
      <c r="EN11" s="540"/>
      <c r="EO11" s="540"/>
      <c r="EP11" s="540"/>
      <c r="EQ11" s="540"/>
      <c r="ER11" s="540"/>
      <c r="ES11" s="540"/>
      <c r="ET11" s="540"/>
      <c r="EU11" s="540"/>
      <c r="EV11" s="540"/>
      <c r="EW11" s="540"/>
      <c r="EX11" s="540"/>
      <c r="EY11" s="540"/>
      <c r="EZ11" s="540"/>
      <c r="FA11" s="540"/>
      <c r="FB11" s="540"/>
      <c r="FC11" s="540"/>
      <c r="FD11" s="540"/>
      <c r="FE11" s="540"/>
      <c r="FF11" s="540"/>
      <c r="FG11" s="540"/>
      <c r="FH11" s="540"/>
      <c r="FI11" s="540"/>
      <c r="FJ11" s="540"/>
      <c r="FK11" s="540"/>
      <c r="FL11" s="540"/>
      <c r="FM11" s="540"/>
      <c r="FN11" s="540"/>
      <c r="FO11" s="540"/>
      <c r="FP11" s="540"/>
      <c r="FQ11" s="540"/>
      <c r="FR11" s="540"/>
      <c r="FS11" s="540"/>
      <c r="FT11" s="540"/>
      <c r="FU11" s="540"/>
      <c r="FV11" s="540"/>
      <c r="FW11" s="540"/>
      <c r="FX11" s="540"/>
      <c r="FY11" s="540"/>
      <c r="FZ11" s="540"/>
      <c r="GA11" s="540"/>
      <c r="GB11" s="540"/>
      <c r="GC11" s="540"/>
      <c r="GD11" s="540"/>
      <c r="GE11" s="540"/>
      <c r="GF11" s="540"/>
      <c r="GG11" s="540"/>
      <c r="GH11" s="540"/>
      <c r="GI11" s="540"/>
      <c r="GJ11" s="540"/>
      <c r="GK11" s="540"/>
      <c r="GL11" s="540"/>
      <c r="GM11" s="540"/>
      <c r="GN11" s="540"/>
      <c r="GO11" s="540"/>
      <c r="GP11" s="540"/>
      <c r="GQ11" s="540"/>
      <c r="GR11" s="540"/>
      <c r="GS11" s="540"/>
      <c r="GT11" s="540"/>
      <c r="GU11" s="540"/>
      <c r="GV11" s="540"/>
      <c r="GW11" s="540"/>
      <c r="GX11" s="540"/>
      <c r="GY11" s="540"/>
      <c r="GZ11" s="540"/>
      <c r="HA11" s="540"/>
      <c r="HB11" s="540"/>
      <c r="HC11" s="540"/>
      <c r="HD11" s="540"/>
      <c r="HE11" s="540"/>
      <c r="HF11" s="540"/>
      <c r="HG11" s="540"/>
      <c r="HH11" s="540"/>
      <c r="HI11" s="540"/>
      <c r="HJ11" s="540"/>
      <c r="HK11" s="540"/>
      <c r="HL11" s="540"/>
      <c r="HM11" s="540"/>
      <c r="HN11" s="540"/>
      <c r="HO11" s="540"/>
      <c r="HP11" s="540"/>
      <c r="HQ11" s="540"/>
      <c r="HR11" s="540"/>
      <c r="HS11" s="540"/>
      <c r="HT11" s="540"/>
      <c r="HU11" s="540"/>
      <c r="HV11" s="540"/>
      <c r="HW11" s="540"/>
      <c r="HX11" s="540"/>
      <c r="HY11" s="540"/>
      <c r="HZ11" s="540"/>
      <c r="IA11" s="540"/>
      <c r="IB11" s="540"/>
      <c r="IC11" s="540"/>
      <c r="ID11" s="540"/>
      <c r="IE11" s="540"/>
      <c r="IF11" s="540"/>
      <c r="IG11" s="540"/>
      <c r="IH11" s="540"/>
      <c r="II11" s="540"/>
      <c r="IJ11" s="540"/>
      <c r="IK11" s="540"/>
      <c r="IL11" s="540"/>
      <c r="IM11" s="540"/>
      <c r="IN11" s="540"/>
      <c r="IO11" s="540"/>
      <c r="IP11" s="540"/>
      <c r="IQ11" s="540"/>
      <c r="IR11" s="540"/>
      <c r="IS11" s="540"/>
      <c r="IT11" s="540"/>
      <c r="IU11" s="540"/>
      <c r="IV11" s="540"/>
      <c r="IW11" s="540"/>
      <c r="IX11" s="540"/>
    </row>
    <row r="12" spans="1:258" s="541" customFormat="1" ht="18.75" customHeight="1">
      <c r="A12" s="801" t="s">
        <v>604</v>
      </c>
      <c r="B12" s="801"/>
      <c r="C12" s="763"/>
      <c r="D12" s="802"/>
      <c r="E12" s="642" t="s">
        <v>1962</v>
      </c>
      <c r="F12" s="535" t="s">
        <v>1991</v>
      </c>
      <c r="G12" s="799" t="s">
        <v>39</v>
      </c>
      <c r="H12" s="799"/>
      <c r="I12" s="535" t="s">
        <v>1992</v>
      </c>
      <c r="J12" s="535" t="s">
        <v>1993</v>
      </c>
      <c r="K12" s="447">
        <v>18</v>
      </c>
      <c r="L12" s="446"/>
      <c r="M12" s="536">
        <v>77.599999999999994</v>
      </c>
      <c r="N12" s="536">
        <f t="shared" si="2"/>
        <v>77.599999999999994</v>
      </c>
      <c r="O12" s="536">
        <v>99</v>
      </c>
      <c r="P12" s="536">
        <v>69</v>
      </c>
      <c r="Q12" s="494">
        <v>0.21616161616161622</v>
      </c>
      <c r="R12" s="537">
        <f t="shared" si="0"/>
        <v>-0.12463768115942021</v>
      </c>
      <c r="S12" s="536">
        <v>118</v>
      </c>
      <c r="T12" s="535"/>
      <c r="U12" s="538"/>
      <c r="V12" s="538"/>
      <c r="W12" s="452">
        <f t="shared" si="1"/>
        <v>8.5999999999999943</v>
      </c>
      <c r="X12" s="83"/>
      <c r="Y12" s="538"/>
      <c r="Z12" s="538"/>
      <c r="AA12" s="538"/>
      <c r="AB12" s="538"/>
      <c r="AC12" s="538"/>
      <c r="AD12" s="539"/>
      <c r="AE12" s="539"/>
      <c r="AF12" s="540"/>
      <c r="AG12" s="540"/>
      <c r="AH12" s="540"/>
      <c r="AI12" s="540"/>
      <c r="AJ12" s="540"/>
      <c r="AK12" s="540"/>
      <c r="AL12" s="540"/>
      <c r="AM12" s="540"/>
      <c r="AN12" s="540"/>
      <c r="AO12" s="540"/>
      <c r="AP12" s="540"/>
      <c r="AQ12" s="540"/>
      <c r="AR12" s="540"/>
      <c r="AS12" s="540"/>
      <c r="AT12" s="540"/>
      <c r="AU12" s="540"/>
      <c r="AV12" s="540"/>
      <c r="AW12" s="540"/>
      <c r="AX12" s="540"/>
      <c r="AY12" s="540"/>
      <c r="AZ12" s="540"/>
      <c r="BA12" s="540"/>
      <c r="BB12" s="540"/>
      <c r="BC12" s="540"/>
      <c r="BD12" s="540"/>
      <c r="BE12" s="540"/>
      <c r="BF12" s="540"/>
      <c r="BG12" s="540"/>
      <c r="BH12" s="540"/>
      <c r="BI12" s="540"/>
      <c r="BJ12" s="540"/>
      <c r="BK12" s="540"/>
      <c r="BL12" s="540"/>
      <c r="BM12" s="540"/>
      <c r="BN12" s="540"/>
      <c r="BO12" s="540"/>
      <c r="BP12" s="540"/>
      <c r="BQ12" s="540"/>
      <c r="BR12" s="540"/>
      <c r="BS12" s="540"/>
      <c r="BT12" s="540"/>
      <c r="BU12" s="540"/>
      <c r="BV12" s="540"/>
      <c r="BW12" s="540"/>
      <c r="BX12" s="540"/>
      <c r="BY12" s="540"/>
      <c r="BZ12" s="540"/>
      <c r="CA12" s="540"/>
      <c r="CB12" s="540"/>
      <c r="CC12" s="540"/>
      <c r="CD12" s="540"/>
      <c r="CE12" s="540"/>
      <c r="CF12" s="540"/>
      <c r="CG12" s="540"/>
      <c r="CH12" s="540"/>
      <c r="CI12" s="540"/>
      <c r="CJ12" s="540"/>
      <c r="CK12" s="540"/>
      <c r="CL12" s="540"/>
      <c r="CM12" s="540"/>
      <c r="CN12" s="540"/>
      <c r="CO12" s="540"/>
      <c r="CP12" s="540"/>
      <c r="CQ12" s="540"/>
      <c r="CR12" s="540"/>
      <c r="CS12" s="540"/>
      <c r="CT12" s="540"/>
      <c r="CU12" s="540"/>
      <c r="CV12" s="540"/>
      <c r="CW12" s="540"/>
      <c r="CX12" s="540"/>
      <c r="CY12" s="540"/>
      <c r="CZ12" s="540"/>
      <c r="DA12" s="540"/>
      <c r="DB12" s="540"/>
      <c r="DC12" s="540"/>
      <c r="DD12" s="540"/>
      <c r="DE12" s="540"/>
      <c r="DF12" s="540"/>
      <c r="DG12" s="540"/>
      <c r="DH12" s="540"/>
      <c r="DI12" s="540"/>
      <c r="DJ12" s="540"/>
      <c r="DK12" s="540"/>
      <c r="DL12" s="540"/>
      <c r="DM12" s="540"/>
      <c r="DN12" s="540"/>
      <c r="DO12" s="540"/>
      <c r="DP12" s="540"/>
      <c r="DQ12" s="540"/>
      <c r="DR12" s="540"/>
      <c r="DS12" s="540"/>
      <c r="DT12" s="540"/>
      <c r="DU12" s="540"/>
      <c r="DV12" s="540"/>
      <c r="DW12" s="540"/>
      <c r="DX12" s="540"/>
      <c r="DY12" s="540"/>
      <c r="DZ12" s="540"/>
      <c r="EA12" s="540"/>
      <c r="EB12" s="540"/>
      <c r="EC12" s="540"/>
      <c r="ED12" s="540"/>
      <c r="EE12" s="540"/>
      <c r="EF12" s="540"/>
      <c r="EG12" s="540"/>
      <c r="EH12" s="540"/>
      <c r="EI12" s="540"/>
      <c r="EJ12" s="540"/>
      <c r="EK12" s="540"/>
      <c r="EL12" s="540"/>
      <c r="EM12" s="540"/>
      <c r="EN12" s="540"/>
      <c r="EO12" s="540"/>
      <c r="EP12" s="540"/>
      <c r="EQ12" s="540"/>
      <c r="ER12" s="540"/>
      <c r="ES12" s="540"/>
      <c r="ET12" s="540"/>
      <c r="EU12" s="540"/>
      <c r="EV12" s="540"/>
      <c r="EW12" s="540"/>
      <c r="EX12" s="540"/>
      <c r="EY12" s="540"/>
      <c r="EZ12" s="540"/>
      <c r="FA12" s="540"/>
      <c r="FB12" s="540"/>
      <c r="FC12" s="540"/>
      <c r="FD12" s="540"/>
      <c r="FE12" s="540"/>
      <c r="FF12" s="540"/>
      <c r="FG12" s="540"/>
      <c r="FH12" s="540"/>
      <c r="FI12" s="540"/>
      <c r="FJ12" s="540"/>
      <c r="FK12" s="540"/>
      <c r="FL12" s="540"/>
      <c r="FM12" s="540"/>
      <c r="FN12" s="540"/>
      <c r="FO12" s="540"/>
      <c r="FP12" s="540"/>
      <c r="FQ12" s="540"/>
      <c r="FR12" s="540"/>
      <c r="FS12" s="540"/>
      <c r="FT12" s="540"/>
      <c r="FU12" s="540"/>
      <c r="FV12" s="540"/>
      <c r="FW12" s="540"/>
      <c r="FX12" s="540"/>
      <c r="FY12" s="540"/>
      <c r="FZ12" s="540"/>
      <c r="GA12" s="540"/>
      <c r="GB12" s="540"/>
      <c r="GC12" s="540"/>
      <c r="GD12" s="540"/>
      <c r="GE12" s="540"/>
      <c r="GF12" s="540"/>
      <c r="GG12" s="540"/>
      <c r="GH12" s="540"/>
      <c r="GI12" s="540"/>
      <c r="GJ12" s="540"/>
      <c r="GK12" s="540"/>
      <c r="GL12" s="540"/>
      <c r="GM12" s="540"/>
      <c r="GN12" s="540"/>
      <c r="GO12" s="540"/>
      <c r="GP12" s="540"/>
      <c r="GQ12" s="540"/>
      <c r="GR12" s="540"/>
      <c r="GS12" s="540"/>
      <c r="GT12" s="540"/>
      <c r="GU12" s="540"/>
      <c r="GV12" s="540"/>
      <c r="GW12" s="540"/>
      <c r="GX12" s="540"/>
      <c r="GY12" s="540"/>
      <c r="GZ12" s="540"/>
      <c r="HA12" s="540"/>
      <c r="HB12" s="540"/>
      <c r="HC12" s="540"/>
      <c r="HD12" s="540"/>
      <c r="HE12" s="540"/>
      <c r="HF12" s="540"/>
      <c r="HG12" s="540"/>
      <c r="HH12" s="540"/>
      <c r="HI12" s="540"/>
      <c r="HJ12" s="540"/>
      <c r="HK12" s="540"/>
      <c r="HL12" s="540"/>
      <c r="HM12" s="540"/>
      <c r="HN12" s="540"/>
      <c r="HO12" s="540"/>
      <c r="HP12" s="540"/>
      <c r="HQ12" s="540"/>
      <c r="HR12" s="540"/>
      <c r="HS12" s="540"/>
      <c r="HT12" s="540"/>
      <c r="HU12" s="540"/>
      <c r="HV12" s="540"/>
      <c r="HW12" s="540"/>
      <c r="HX12" s="540"/>
      <c r="HY12" s="540"/>
      <c r="HZ12" s="540"/>
      <c r="IA12" s="540"/>
      <c r="IB12" s="540"/>
      <c r="IC12" s="540"/>
      <c r="ID12" s="540"/>
      <c r="IE12" s="540"/>
      <c r="IF12" s="540"/>
      <c r="IG12" s="540"/>
      <c r="IH12" s="540"/>
      <c r="II12" s="540"/>
      <c r="IJ12" s="540"/>
      <c r="IK12" s="540"/>
      <c r="IL12" s="540"/>
      <c r="IM12" s="540"/>
      <c r="IN12" s="540"/>
      <c r="IO12" s="540"/>
      <c r="IP12" s="540"/>
      <c r="IQ12" s="540"/>
      <c r="IR12" s="540"/>
      <c r="IS12" s="540"/>
      <c r="IT12" s="540"/>
      <c r="IU12" s="540"/>
      <c r="IV12" s="540"/>
      <c r="IW12" s="540"/>
      <c r="IX12" s="540"/>
    </row>
    <row r="13" spans="1:258" s="541" customFormat="1" ht="18.75" customHeight="1">
      <c r="A13" s="801" t="s">
        <v>604</v>
      </c>
      <c r="B13" s="801"/>
      <c r="C13" s="763"/>
      <c r="D13" s="803"/>
      <c r="E13" s="643" t="s">
        <v>1962</v>
      </c>
      <c r="F13" s="535" t="s">
        <v>1994</v>
      </c>
      <c r="G13" s="800" t="s">
        <v>39</v>
      </c>
      <c r="H13" s="800"/>
      <c r="I13" s="535" t="s">
        <v>1995</v>
      </c>
      <c r="J13" s="535" t="s">
        <v>1996</v>
      </c>
      <c r="K13" s="447">
        <v>9</v>
      </c>
      <c r="L13" s="446"/>
      <c r="M13" s="536">
        <v>77.599999999999994</v>
      </c>
      <c r="N13" s="536">
        <f t="shared" si="2"/>
        <v>77.599999999999994</v>
      </c>
      <c r="O13" s="536">
        <v>99</v>
      </c>
      <c r="P13" s="536">
        <v>69</v>
      </c>
      <c r="Q13" s="494">
        <v>0.21616161616161622</v>
      </c>
      <c r="R13" s="537">
        <f t="shared" si="0"/>
        <v>-0.12463768115942021</v>
      </c>
      <c r="S13" s="536">
        <v>118</v>
      </c>
      <c r="T13" s="535"/>
      <c r="U13" s="538"/>
      <c r="V13" s="538"/>
      <c r="W13" s="452">
        <f t="shared" si="1"/>
        <v>8.5999999999999943</v>
      </c>
      <c r="X13" s="83"/>
      <c r="Y13" s="538"/>
      <c r="Z13" s="538"/>
      <c r="AA13" s="538"/>
      <c r="AB13" s="538"/>
      <c r="AC13" s="538"/>
      <c r="AD13" s="539"/>
      <c r="AE13" s="539"/>
      <c r="AF13" s="540"/>
      <c r="AG13" s="540"/>
      <c r="AH13" s="540"/>
      <c r="AI13" s="540"/>
      <c r="AJ13" s="540"/>
      <c r="AK13" s="540"/>
      <c r="AL13" s="540"/>
      <c r="AM13" s="540"/>
      <c r="AN13" s="540"/>
      <c r="AO13" s="540"/>
      <c r="AP13" s="540"/>
      <c r="AQ13" s="540"/>
      <c r="AR13" s="540"/>
      <c r="AS13" s="540"/>
      <c r="AT13" s="540"/>
      <c r="AU13" s="540"/>
      <c r="AV13" s="540"/>
      <c r="AW13" s="540"/>
      <c r="AX13" s="540"/>
      <c r="AY13" s="540"/>
      <c r="AZ13" s="540"/>
      <c r="BA13" s="540"/>
      <c r="BB13" s="540"/>
      <c r="BC13" s="540"/>
      <c r="BD13" s="540"/>
      <c r="BE13" s="540"/>
      <c r="BF13" s="540"/>
      <c r="BG13" s="540"/>
      <c r="BH13" s="540"/>
      <c r="BI13" s="540"/>
      <c r="BJ13" s="540"/>
      <c r="BK13" s="540"/>
      <c r="BL13" s="540"/>
      <c r="BM13" s="540"/>
      <c r="BN13" s="540"/>
      <c r="BO13" s="540"/>
      <c r="BP13" s="540"/>
      <c r="BQ13" s="540"/>
      <c r="BR13" s="540"/>
      <c r="BS13" s="540"/>
      <c r="BT13" s="540"/>
      <c r="BU13" s="540"/>
      <c r="BV13" s="540"/>
      <c r="BW13" s="540"/>
      <c r="BX13" s="540"/>
      <c r="BY13" s="540"/>
      <c r="BZ13" s="540"/>
      <c r="CA13" s="540"/>
      <c r="CB13" s="540"/>
      <c r="CC13" s="540"/>
      <c r="CD13" s="540"/>
      <c r="CE13" s="540"/>
      <c r="CF13" s="540"/>
      <c r="CG13" s="540"/>
      <c r="CH13" s="540"/>
      <c r="CI13" s="540"/>
      <c r="CJ13" s="540"/>
      <c r="CK13" s="540"/>
      <c r="CL13" s="540"/>
      <c r="CM13" s="540"/>
      <c r="CN13" s="540"/>
      <c r="CO13" s="540"/>
      <c r="CP13" s="540"/>
      <c r="CQ13" s="540"/>
      <c r="CR13" s="540"/>
      <c r="CS13" s="540"/>
      <c r="CT13" s="540"/>
      <c r="CU13" s="540"/>
      <c r="CV13" s="540"/>
      <c r="CW13" s="540"/>
      <c r="CX13" s="540"/>
      <c r="CY13" s="540"/>
      <c r="CZ13" s="540"/>
      <c r="DA13" s="540"/>
      <c r="DB13" s="540"/>
      <c r="DC13" s="540"/>
      <c r="DD13" s="540"/>
      <c r="DE13" s="540"/>
      <c r="DF13" s="540"/>
      <c r="DG13" s="540"/>
      <c r="DH13" s="540"/>
      <c r="DI13" s="540"/>
      <c r="DJ13" s="540"/>
      <c r="DK13" s="540"/>
      <c r="DL13" s="540"/>
      <c r="DM13" s="540"/>
      <c r="DN13" s="540"/>
      <c r="DO13" s="540"/>
      <c r="DP13" s="540"/>
      <c r="DQ13" s="540"/>
      <c r="DR13" s="540"/>
      <c r="DS13" s="540"/>
      <c r="DT13" s="540"/>
      <c r="DU13" s="540"/>
      <c r="DV13" s="540"/>
      <c r="DW13" s="540"/>
      <c r="DX13" s="540"/>
      <c r="DY13" s="540"/>
      <c r="DZ13" s="540"/>
      <c r="EA13" s="540"/>
      <c r="EB13" s="540"/>
      <c r="EC13" s="540"/>
      <c r="ED13" s="540"/>
      <c r="EE13" s="540"/>
      <c r="EF13" s="540"/>
      <c r="EG13" s="540"/>
      <c r="EH13" s="540"/>
      <c r="EI13" s="540"/>
      <c r="EJ13" s="540"/>
      <c r="EK13" s="540"/>
      <c r="EL13" s="540"/>
      <c r="EM13" s="540"/>
      <c r="EN13" s="540"/>
      <c r="EO13" s="540"/>
      <c r="EP13" s="540"/>
      <c r="EQ13" s="540"/>
      <c r="ER13" s="540"/>
      <c r="ES13" s="540"/>
      <c r="ET13" s="540"/>
      <c r="EU13" s="540"/>
      <c r="EV13" s="540"/>
      <c r="EW13" s="540"/>
      <c r="EX13" s="540"/>
      <c r="EY13" s="540"/>
      <c r="EZ13" s="540"/>
      <c r="FA13" s="540"/>
      <c r="FB13" s="540"/>
      <c r="FC13" s="540"/>
      <c r="FD13" s="540"/>
      <c r="FE13" s="540"/>
      <c r="FF13" s="540"/>
      <c r="FG13" s="540"/>
      <c r="FH13" s="540"/>
      <c r="FI13" s="540"/>
      <c r="FJ13" s="540"/>
      <c r="FK13" s="540"/>
      <c r="FL13" s="540"/>
      <c r="FM13" s="540"/>
      <c r="FN13" s="540"/>
      <c r="FO13" s="540"/>
      <c r="FP13" s="540"/>
      <c r="FQ13" s="540"/>
      <c r="FR13" s="540"/>
      <c r="FS13" s="540"/>
      <c r="FT13" s="540"/>
      <c r="FU13" s="540"/>
      <c r="FV13" s="540"/>
      <c r="FW13" s="540"/>
      <c r="FX13" s="540"/>
      <c r="FY13" s="540"/>
      <c r="FZ13" s="540"/>
      <c r="GA13" s="540"/>
      <c r="GB13" s="540"/>
      <c r="GC13" s="540"/>
      <c r="GD13" s="540"/>
      <c r="GE13" s="540"/>
      <c r="GF13" s="540"/>
      <c r="GG13" s="540"/>
      <c r="GH13" s="540"/>
      <c r="GI13" s="540"/>
      <c r="GJ13" s="540"/>
      <c r="GK13" s="540"/>
      <c r="GL13" s="540"/>
      <c r="GM13" s="540"/>
      <c r="GN13" s="540"/>
      <c r="GO13" s="540"/>
      <c r="GP13" s="540"/>
      <c r="GQ13" s="540"/>
      <c r="GR13" s="540"/>
      <c r="GS13" s="540"/>
      <c r="GT13" s="540"/>
      <c r="GU13" s="540"/>
      <c r="GV13" s="540"/>
      <c r="GW13" s="540"/>
      <c r="GX13" s="540"/>
      <c r="GY13" s="540"/>
      <c r="GZ13" s="540"/>
      <c r="HA13" s="540"/>
      <c r="HB13" s="540"/>
      <c r="HC13" s="540"/>
      <c r="HD13" s="540"/>
      <c r="HE13" s="540"/>
      <c r="HF13" s="540"/>
      <c r="HG13" s="540"/>
      <c r="HH13" s="540"/>
      <c r="HI13" s="540"/>
      <c r="HJ13" s="540"/>
      <c r="HK13" s="540"/>
      <c r="HL13" s="540"/>
      <c r="HM13" s="540"/>
      <c r="HN13" s="540"/>
      <c r="HO13" s="540"/>
      <c r="HP13" s="540"/>
      <c r="HQ13" s="540"/>
      <c r="HR13" s="540"/>
      <c r="HS13" s="540"/>
      <c r="HT13" s="540"/>
      <c r="HU13" s="540"/>
      <c r="HV13" s="540"/>
      <c r="HW13" s="540"/>
      <c r="HX13" s="540"/>
      <c r="HY13" s="540"/>
      <c r="HZ13" s="540"/>
      <c r="IA13" s="540"/>
      <c r="IB13" s="540"/>
      <c r="IC13" s="540"/>
      <c r="ID13" s="540"/>
      <c r="IE13" s="540"/>
      <c r="IF13" s="540"/>
      <c r="IG13" s="540"/>
      <c r="IH13" s="540"/>
      <c r="II13" s="540"/>
      <c r="IJ13" s="540"/>
      <c r="IK13" s="540"/>
      <c r="IL13" s="540"/>
      <c r="IM13" s="540"/>
      <c r="IN13" s="540"/>
      <c r="IO13" s="540"/>
      <c r="IP13" s="540"/>
      <c r="IQ13" s="540"/>
      <c r="IR13" s="540"/>
      <c r="IS13" s="540"/>
      <c r="IT13" s="540"/>
      <c r="IU13" s="540"/>
      <c r="IV13" s="540"/>
      <c r="IW13" s="540"/>
      <c r="IX13" s="540"/>
    </row>
    <row r="14" spans="1:258" s="541" customFormat="1" ht="18.75" customHeight="1">
      <c r="A14" s="801" t="s">
        <v>604</v>
      </c>
      <c r="B14" s="801">
        <v>4</v>
      </c>
      <c r="C14" s="763"/>
      <c r="D14" s="806" t="s">
        <v>1975</v>
      </c>
      <c r="E14" s="641" t="s">
        <v>1997</v>
      </c>
      <c r="F14" s="535" t="s">
        <v>1998</v>
      </c>
      <c r="G14" s="798" t="s">
        <v>123</v>
      </c>
      <c r="H14" s="798" t="s">
        <v>1999</v>
      </c>
      <c r="I14" s="535" t="s">
        <v>1999</v>
      </c>
      <c r="J14" s="535" t="s">
        <v>2000</v>
      </c>
      <c r="K14" s="447">
        <v>6</v>
      </c>
      <c r="L14" s="446"/>
      <c r="M14" s="536">
        <v>36</v>
      </c>
      <c r="N14" s="536">
        <f t="shared" si="2"/>
        <v>36</v>
      </c>
      <c r="O14" s="536">
        <v>68</v>
      </c>
      <c r="P14" s="536">
        <v>29</v>
      </c>
      <c r="Q14" s="494">
        <v>0.47058823529411764</v>
      </c>
      <c r="R14" s="537">
        <f t="shared" si="0"/>
        <v>-0.2413793103448276</v>
      </c>
      <c r="S14" s="536">
        <v>65</v>
      </c>
      <c r="T14" s="535"/>
      <c r="U14" s="538"/>
      <c r="V14" s="538"/>
      <c r="W14" s="452">
        <f t="shared" si="1"/>
        <v>7</v>
      </c>
      <c r="X14" s="83"/>
      <c r="Y14" s="538"/>
      <c r="Z14" s="538"/>
      <c r="AA14" s="538"/>
      <c r="AB14" s="538"/>
      <c r="AC14" s="538"/>
      <c r="AD14" s="539"/>
      <c r="AE14" s="539"/>
      <c r="AF14" s="540"/>
      <c r="AG14" s="540"/>
      <c r="AH14" s="540"/>
      <c r="AI14" s="540"/>
      <c r="AJ14" s="540"/>
      <c r="AK14" s="540"/>
      <c r="AL14" s="540"/>
      <c r="AM14" s="540"/>
      <c r="AN14" s="540"/>
      <c r="AO14" s="540"/>
      <c r="AP14" s="540"/>
      <c r="AQ14" s="540"/>
      <c r="AR14" s="540"/>
      <c r="AS14" s="540"/>
      <c r="AT14" s="540"/>
      <c r="AU14" s="540"/>
      <c r="AV14" s="540"/>
      <c r="AW14" s="540"/>
      <c r="AX14" s="540"/>
      <c r="AY14" s="540"/>
      <c r="AZ14" s="540"/>
      <c r="BA14" s="540"/>
      <c r="BB14" s="540"/>
      <c r="BC14" s="540"/>
      <c r="BD14" s="540"/>
      <c r="BE14" s="540"/>
      <c r="BF14" s="540"/>
      <c r="BG14" s="540"/>
      <c r="BH14" s="540"/>
      <c r="BI14" s="540"/>
      <c r="BJ14" s="540"/>
      <c r="BK14" s="540"/>
      <c r="BL14" s="540"/>
      <c r="BM14" s="540"/>
      <c r="BN14" s="540"/>
      <c r="BO14" s="540"/>
      <c r="BP14" s="540"/>
      <c r="BQ14" s="540"/>
      <c r="BR14" s="540"/>
      <c r="BS14" s="540"/>
      <c r="BT14" s="540"/>
      <c r="BU14" s="540"/>
      <c r="BV14" s="540"/>
      <c r="BW14" s="540"/>
      <c r="BX14" s="540"/>
      <c r="BY14" s="540"/>
      <c r="BZ14" s="540"/>
      <c r="CA14" s="540"/>
      <c r="CB14" s="540"/>
      <c r="CC14" s="540"/>
      <c r="CD14" s="540"/>
      <c r="CE14" s="540"/>
      <c r="CF14" s="540"/>
      <c r="CG14" s="540"/>
      <c r="CH14" s="540"/>
      <c r="CI14" s="540"/>
      <c r="CJ14" s="540"/>
      <c r="CK14" s="540"/>
      <c r="CL14" s="540"/>
      <c r="CM14" s="540"/>
      <c r="CN14" s="540"/>
      <c r="CO14" s="540"/>
      <c r="CP14" s="540"/>
      <c r="CQ14" s="540"/>
      <c r="CR14" s="540"/>
      <c r="CS14" s="540"/>
      <c r="CT14" s="540"/>
      <c r="CU14" s="540"/>
      <c r="CV14" s="540"/>
      <c r="CW14" s="540"/>
      <c r="CX14" s="540"/>
      <c r="CY14" s="540"/>
      <c r="CZ14" s="540"/>
      <c r="DA14" s="540"/>
      <c r="DB14" s="540"/>
      <c r="DC14" s="540"/>
      <c r="DD14" s="540"/>
      <c r="DE14" s="540"/>
      <c r="DF14" s="540"/>
      <c r="DG14" s="540"/>
      <c r="DH14" s="540"/>
      <c r="DI14" s="540"/>
      <c r="DJ14" s="540"/>
      <c r="DK14" s="540"/>
      <c r="DL14" s="540"/>
      <c r="DM14" s="540"/>
      <c r="DN14" s="540"/>
      <c r="DO14" s="540"/>
      <c r="DP14" s="540"/>
      <c r="DQ14" s="540"/>
      <c r="DR14" s="540"/>
      <c r="DS14" s="540"/>
      <c r="DT14" s="540"/>
      <c r="DU14" s="540"/>
      <c r="DV14" s="540"/>
      <c r="DW14" s="540"/>
      <c r="DX14" s="540"/>
      <c r="DY14" s="540"/>
      <c r="DZ14" s="540"/>
      <c r="EA14" s="540"/>
      <c r="EB14" s="540"/>
      <c r="EC14" s="540"/>
      <c r="ED14" s="540"/>
      <c r="EE14" s="540"/>
      <c r="EF14" s="540"/>
      <c r="EG14" s="540"/>
      <c r="EH14" s="540"/>
      <c r="EI14" s="540"/>
      <c r="EJ14" s="540"/>
      <c r="EK14" s="540"/>
      <c r="EL14" s="540"/>
      <c r="EM14" s="540"/>
      <c r="EN14" s="540"/>
      <c r="EO14" s="540"/>
      <c r="EP14" s="540"/>
      <c r="EQ14" s="540"/>
      <c r="ER14" s="540"/>
      <c r="ES14" s="540"/>
      <c r="ET14" s="540"/>
      <c r="EU14" s="540"/>
      <c r="EV14" s="540"/>
      <c r="EW14" s="540"/>
      <c r="EX14" s="540"/>
      <c r="EY14" s="540"/>
      <c r="EZ14" s="540"/>
      <c r="FA14" s="540"/>
      <c r="FB14" s="540"/>
      <c r="FC14" s="540"/>
      <c r="FD14" s="540"/>
      <c r="FE14" s="540"/>
      <c r="FF14" s="540"/>
      <c r="FG14" s="540"/>
      <c r="FH14" s="540"/>
      <c r="FI14" s="540"/>
      <c r="FJ14" s="540"/>
      <c r="FK14" s="540"/>
      <c r="FL14" s="540"/>
      <c r="FM14" s="540"/>
      <c r="FN14" s="540"/>
      <c r="FO14" s="540"/>
      <c r="FP14" s="540"/>
      <c r="FQ14" s="540"/>
      <c r="FR14" s="540"/>
      <c r="FS14" s="540"/>
      <c r="FT14" s="540"/>
      <c r="FU14" s="540"/>
      <c r="FV14" s="540"/>
      <c r="FW14" s="540"/>
      <c r="FX14" s="540"/>
      <c r="FY14" s="540"/>
      <c r="FZ14" s="540"/>
      <c r="GA14" s="540"/>
      <c r="GB14" s="540"/>
      <c r="GC14" s="540"/>
      <c r="GD14" s="540"/>
      <c r="GE14" s="540"/>
      <c r="GF14" s="540"/>
      <c r="GG14" s="540"/>
      <c r="GH14" s="540"/>
      <c r="GI14" s="540"/>
      <c r="GJ14" s="540"/>
      <c r="GK14" s="540"/>
      <c r="GL14" s="540"/>
      <c r="GM14" s="540"/>
      <c r="GN14" s="540"/>
      <c r="GO14" s="540"/>
      <c r="GP14" s="540"/>
      <c r="GQ14" s="540"/>
      <c r="GR14" s="540"/>
      <c r="GS14" s="540"/>
      <c r="GT14" s="540"/>
      <c r="GU14" s="540"/>
      <c r="GV14" s="540"/>
      <c r="GW14" s="540"/>
      <c r="GX14" s="540"/>
      <c r="GY14" s="540"/>
      <c r="GZ14" s="540"/>
      <c r="HA14" s="540"/>
      <c r="HB14" s="540"/>
      <c r="HC14" s="540"/>
      <c r="HD14" s="540"/>
      <c r="HE14" s="540"/>
      <c r="HF14" s="540"/>
      <c r="HG14" s="540"/>
      <c r="HH14" s="540"/>
      <c r="HI14" s="540"/>
      <c r="HJ14" s="540"/>
      <c r="HK14" s="540"/>
      <c r="HL14" s="540"/>
      <c r="HM14" s="540"/>
      <c r="HN14" s="540"/>
      <c r="HO14" s="540"/>
      <c r="HP14" s="540"/>
      <c r="HQ14" s="540"/>
      <c r="HR14" s="540"/>
      <c r="HS14" s="540"/>
      <c r="HT14" s="540"/>
      <c r="HU14" s="540"/>
      <c r="HV14" s="540"/>
      <c r="HW14" s="540"/>
      <c r="HX14" s="540"/>
      <c r="HY14" s="540"/>
      <c r="HZ14" s="540"/>
      <c r="IA14" s="540"/>
      <c r="IB14" s="540"/>
      <c r="IC14" s="540"/>
      <c r="ID14" s="540"/>
      <c r="IE14" s="540"/>
      <c r="IF14" s="540"/>
      <c r="IG14" s="540"/>
      <c r="IH14" s="540"/>
      <c r="II14" s="540"/>
      <c r="IJ14" s="540"/>
      <c r="IK14" s="540"/>
      <c r="IL14" s="540"/>
      <c r="IM14" s="540"/>
      <c r="IN14" s="540"/>
      <c r="IO14" s="540"/>
      <c r="IP14" s="540"/>
      <c r="IQ14" s="540"/>
      <c r="IR14" s="540"/>
      <c r="IS14" s="540"/>
      <c r="IT14" s="540"/>
      <c r="IU14" s="540"/>
      <c r="IV14" s="540"/>
      <c r="IW14" s="540"/>
      <c r="IX14" s="540"/>
    </row>
    <row r="15" spans="1:258" s="541" customFormat="1" ht="18.75" customHeight="1">
      <c r="A15" s="801" t="s">
        <v>604</v>
      </c>
      <c r="B15" s="801"/>
      <c r="C15" s="763"/>
      <c r="D15" s="802"/>
      <c r="E15" s="642" t="s">
        <v>1997</v>
      </c>
      <c r="F15" s="535" t="s">
        <v>2001</v>
      </c>
      <c r="G15" s="799" t="s">
        <v>123</v>
      </c>
      <c r="H15" s="799"/>
      <c r="I15" s="535" t="s">
        <v>2002</v>
      </c>
      <c r="J15" s="535" t="s">
        <v>2003</v>
      </c>
      <c r="K15" s="447">
        <v>3</v>
      </c>
      <c r="L15" s="446"/>
      <c r="M15" s="536">
        <v>40</v>
      </c>
      <c r="N15" s="536">
        <f t="shared" si="2"/>
        <v>40</v>
      </c>
      <c r="O15" s="536">
        <v>68</v>
      </c>
      <c r="P15" s="536">
        <v>29</v>
      </c>
      <c r="Q15" s="494">
        <v>0.41176470588235292</v>
      </c>
      <c r="R15" s="537">
        <f t="shared" si="0"/>
        <v>-0.37931034482758619</v>
      </c>
      <c r="S15" s="536">
        <v>65</v>
      </c>
      <c r="T15" s="535"/>
      <c r="U15" s="538"/>
      <c r="V15" s="538"/>
      <c r="W15" s="452">
        <f t="shared" si="1"/>
        <v>11</v>
      </c>
      <c r="X15" s="83"/>
      <c r="Y15" s="538"/>
      <c r="Z15" s="538"/>
      <c r="AA15" s="538"/>
      <c r="AB15" s="538"/>
      <c r="AC15" s="538"/>
      <c r="AD15" s="539"/>
      <c r="AE15" s="539"/>
      <c r="AF15" s="540"/>
      <c r="AG15" s="540"/>
      <c r="AH15" s="540"/>
      <c r="AI15" s="540"/>
      <c r="AJ15" s="540"/>
      <c r="AK15" s="540"/>
      <c r="AL15" s="540"/>
      <c r="AM15" s="540"/>
      <c r="AN15" s="540"/>
      <c r="AO15" s="540"/>
      <c r="AP15" s="540"/>
      <c r="AQ15" s="540"/>
      <c r="AR15" s="540"/>
      <c r="AS15" s="540"/>
      <c r="AT15" s="540"/>
      <c r="AU15" s="540"/>
      <c r="AV15" s="540"/>
      <c r="AW15" s="540"/>
      <c r="AX15" s="540"/>
      <c r="AY15" s="540"/>
      <c r="AZ15" s="540"/>
      <c r="BA15" s="540"/>
      <c r="BB15" s="540"/>
      <c r="BC15" s="540"/>
      <c r="BD15" s="540"/>
      <c r="BE15" s="540"/>
      <c r="BF15" s="540"/>
      <c r="BG15" s="540"/>
      <c r="BH15" s="540"/>
      <c r="BI15" s="540"/>
      <c r="BJ15" s="540"/>
      <c r="BK15" s="540"/>
      <c r="BL15" s="540"/>
      <c r="BM15" s="540"/>
      <c r="BN15" s="540"/>
      <c r="BO15" s="540"/>
      <c r="BP15" s="540"/>
      <c r="BQ15" s="540"/>
      <c r="BR15" s="540"/>
      <c r="BS15" s="540"/>
      <c r="BT15" s="540"/>
      <c r="BU15" s="540"/>
      <c r="BV15" s="540"/>
      <c r="BW15" s="540"/>
      <c r="BX15" s="540"/>
      <c r="BY15" s="540"/>
      <c r="BZ15" s="540"/>
      <c r="CA15" s="540"/>
      <c r="CB15" s="540"/>
      <c r="CC15" s="540"/>
      <c r="CD15" s="540"/>
      <c r="CE15" s="540"/>
      <c r="CF15" s="540"/>
      <c r="CG15" s="540"/>
      <c r="CH15" s="540"/>
      <c r="CI15" s="540"/>
      <c r="CJ15" s="540"/>
      <c r="CK15" s="540"/>
      <c r="CL15" s="540"/>
      <c r="CM15" s="540"/>
      <c r="CN15" s="540"/>
      <c r="CO15" s="540"/>
      <c r="CP15" s="540"/>
      <c r="CQ15" s="540"/>
      <c r="CR15" s="540"/>
      <c r="CS15" s="540"/>
      <c r="CT15" s="540"/>
      <c r="CU15" s="540"/>
      <c r="CV15" s="540"/>
      <c r="CW15" s="540"/>
      <c r="CX15" s="540"/>
      <c r="CY15" s="540"/>
      <c r="CZ15" s="540"/>
      <c r="DA15" s="540"/>
      <c r="DB15" s="540"/>
      <c r="DC15" s="540"/>
      <c r="DD15" s="540"/>
      <c r="DE15" s="540"/>
      <c r="DF15" s="540"/>
      <c r="DG15" s="540"/>
      <c r="DH15" s="540"/>
      <c r="DI15" s="540"/>
      <c r="DJ15" s="540"/>
      <c r="DK15" s="540"/>
      <c r="DL15" s="540"/>
      <c r="DM15" s="540"/>
      <c r="DN15" s="540"/>
      <c r="DO15" s="540"/>
      <c r="DP15" s="540"/>
      <c r="DQ15" s="540"/>
      <c r="DR15" s="540"/>
      <c r="DS15" s="540"/>
      <c r="DT15" s="540"/>
      <c r="DU15" s="540"/>
      <c r="DV15" s="540"/>
      <c r="DW15" s="540"/>
      <c r="DX15" s="540"/>
      <c r="DY15" s="540"/>
      <c r="DZ15" s="540"/>
      <c r="EA15" s="540"/>
      <c r="EB15" s="540"/>
      <c r="EC15" s="540"/>
      <c r="ED15" s="540"/>
      <c r="EE15" s="540"/>
      <c r="EF15" s="540"/>
      <c r="EG15" s="540"/>
      <c r="EH15" s="540"/>
      <c r="EI15" s="540"/>
      <c r="EJ15" s="540"/>
      <c r="EK15" s="540"/>
      <c r="EL15" s="540"/>
      <c r="EM15" s="540"/>
      <c r="EN15" s="540"/>
      <c r="EO15" s="540"/>
      <c r="EP15" s="540"/>
      <c r="EQ15" s="540"/>
      <c r="ER15" s="540"/>
      <c r="ES15" s="540"/>
      <c r="ET15" s="540"/>
      <c r="EU15" s="540"/>
      <c r="EV15" s="540"/>
      <c r="EW15" s="540"/>
      <c r="EX15" s="540"/>
      <c r="EY15" s="540"/>
      <c r="EZ15" s="540"/>
      <c r="FA15" s="540"/>
      <c r="FB15" s="540"/>
      <c r="FC15" s="540"/>
      <c r="FD15" s="540"/>
      <c r="FE15" s="540"/>
      <c r="FF15" s="540"/>
      <c r="FG15" s="540"/>
      <c r="FH15" s="540"/>
      <c r="FI15" s="540"/>
      <c r="FJ15" s="540"/>
      <c r="FK15" s="540"/>
      <c r="FL15" s="540"/>
      <c r="FM15" s="540"/>
      <c r="FN15" s="540"/>
      <c r="FO15" s="540"/>
      <c r="FP15" s="540"/>
      <c r="FQ15" s="540"/>
      <c r="FR15" s="540"/>
      <c r="FS15" s="540"/>
      <c r="FT15" s="540"/>
      <c r="FU15" s="540"/>
      <c r="FV15" s="540"/>
      <c r="FW15" s="540"/>
      <c r="FX15" s="540"/>
      <c r="FY15" s="540"/>
      <c r="FZ15" s="540"/>
      <c r="GA15" s="540"/>
      <c r="GB15" s="540"/>
      <c r="GC15" s="540"/>
      <c r="GD15" s="540"/>
      <c r="GE15" s="540"/>
      <c r="GF15" s="540"/>
      <c r="GG15" s="540"/>
      <c r="GH15" s="540"/>
      <c r="GI15" s="540"/>
      <c r="GJ15" s="540"/>
      <c r="GK15" s="540"/>
      <c r="GL15" s="540"/>
      <c r="GM15" s="540"/>
      <c r="GN15" s="540"/>
      <c r="GO15" s="540"/>
      <c r="GP15" s="540"/>
      <c r="GQ15" s="540"/>
      <c r="GR15" s="540"/>
      <c r="GS15" s="540"/>
      <c r="GT15" s="540"/>
      <c r="GU15" s="540"/>
      <c r="GV15" s="540"/>
      <c r="GW15" s="540"/>
      <c r="GX15" s="540"/>
      <c r="GY15" s="540"/>
      <c r="GZ15" s="540"/>
      <c r="HA15" s="540"/>
      <c r="HB15" s="540"/>
      <c r="HC15" s="540"/>
      <c r="HD15" s="540"/>
      <c r="HE15" s="540"/>
      <c r="HF15" s="540"/>
      <c r="HG15" s="540"/>
      <c r="HH15" s="540"/>
      <c r="HI15" s="540"/>
      <c r="HJ15" s="540"/>
      <c r="HK15" s="540"/>
      <c r="HL15" s="540"/>
      <c r="HM15" s="540"/>
      <c r="HN15" s="540"/>
      <c r="HO15" s="540"/>
      <c r="HP15" s="540"/>
      <c r="HQ15" s="540"/>
      <c r="HR15" s="540"/>
      <c r="HS15" s="540"/>
      <c r="HT15" s="540"/>
      <c r="HU15" s="540"/>
      <c r="HV15" s="540"/>
      <c r="HW15" s="540"/>
      <c r="HX15" s="540"/>
      <c r="HY15" s="540"/>
      <c r="HZ15" s="540"/>
      <c r="IA15" s="540"/>
      <c r="IB15" s="540"/>
      <c r="IC15" s="540"/>
      <c r="ID15" s="540"/>
      <c r="IE15" s="540"/>
      <c r="IF15" s="540"/>
      <c r="IG15" s="540"/>
      <c r="IH15" s="540"/>
      <c r="II15" s="540"/>
      <c r="IJ15" s="540"/>
      <c r="IK15" s="540"/>
      <c r="IL15" s="540"/>
      <c r="IM15" s="540"/>
      <c r="IN15" s="540"/>
      <c r="IO15" s="540"/>
      <c r="IP15" s="540"/>
      <c r="IQ15" s="540"/>
      <c r="IR15" s="540"/>
      <c r="IS15" s="540"/>
      <c r="IT15" s="540"/>
      <c r="IU15" s="540"/>
      <c r="IV15" s="540"/>
      <c r="IW15" s="540"/>
      <c r="IX15" s="540"/>
    </row>
    <row r="16" spans="1:258" s="541" customFormat="1" ht="18.75" customHeight="1">
      <c r="A16" s="801" t="s">
        <v>604</v>
      </c>
      <c r="B16" s="801"/>
      <c r="C16" s="763"/>
      <c r="D16" s="802"/>
      <c r="E16" s="642" t="s">
        <v>1997</v>
      </c>
      <c r="F16" s="535" t="s">
        <v>2004</v>
      </c>
      <c r="G16" s="799" t="s">
        <v>123</v>
      </c>
      <c r="H16" s="799"/>
      <c r="I16" s="535" t="s">
        <v>2005</v>
      </c>
      <c r="J16" s="535" t="s">
        <v>2006</v>
      </c>
      <c r="K16" s="447">
        <v>3</v>
      </c>
      <c r="L16" s="446"/>
      <c r="M16" s="536">
        <v>40</v>
      </c>
      <c r="N16" s="536">
        <f t="shared" si="2"/>
        <v>40</v>
      </c>
      <c r="O16" s="536">
        <v>68</v>
      </c>
      <c r="P16" s="536">
        <v>29</v>
      </c>
      <c r="Q16" s="494">
        <v>0.41176470588235292</v>
      </c>
      <c r="R16" s="537">
        <f t="shared" si="0"/>
        <v>-0.37931034482758619</v>
      </c>
      <c r="S16" s="536">
        <v>65</v>
      </c>
      <c r="T16" s="535"/>
      <c r="U16" s="538"/>
      <c r="V16" s="538"/>
      <c r="W16" s="452">
        <f t="shared" si="1"/>
        <v>11</v>
      </c>
      <c r="X16" s="83"/>
      <c r="Y16" s="538"/>
      <c r="Z16" s="538"/>
      <c r="AA16" s="538"/>
      <c r="AB16" s="538"/>
      <c r="AC16" s="538"/>
      <c r="AD16" s="539"/>
      <c r="AE16" s="539"/>
      <c r="AF16" s="540"/>
      <c r="AG16" s="540"/>
      <c r="AH16" s="540"/>
      <c r="AI16" s="540"/>
      <c r="AJ16" s="540"/>
      <c r="AK16" s="540"/>
      <c r="AL16" s="540"/>
      <c r="AM16" s="540"/>
      <c r="AN16" s="540"/>
      <c r="AO16" s="540"/>
      <c r="AP16" s="540"/>
      <c r="AQ16" s="540"/>
      <c r="AR16" s="540"/>
      <c r="AS16" s="540"/>
      <c r="AT16" s="540"/>
      <c r="AU16" s="540"/>
      <c r="AV16" s="540"/>
      <c r="AW16" s="540"/>
      <c r="AX16" s="540"/>
      <c r="AY16" s="540"/>
      <c r="AZ16" s="540"/>
      <c r="BA16" s="540"/>
      <c r="BB16" s="540"/>
      <c r="BC16" s="540"/>
      <c r="BD16" s="540"/>
      <c r="BE16" s="540"/>
      <c r="BF16" s="540"/>
      <c r="BG16" s="540"/>
      <c r="BH16" s="540"/>
      <c r="BI16" s="540"/>
      <c r="BJ16" s="540"/>
      <c r="BK16" s="540"/>
      <c r="BL16" s="540"/>
      <c r="BM16" s="540"/>
      <c r="BN16" s="540"/>
      <c r="BO16" s="540"/>
      <c r="BP16" s="540"/>
      <c r="BQ16" s="540"/>
      <c r="BR16" s="540"/>
      <c r="BS16" s="540"/>
      <c r="BT16" s="540"/>
      <c r="BU16" s="540"/>
      <c r="BV16" s="540"/>
      <c r="BW16" s="540"/>
      <c r="BX16" s="540"/>
      <c r="BY16" s="540"/>
      <c r="BZ16" s="540"/>
      <c r="CA16" s="540"/>
      <c r="CB16" s="540"/>
      <c r="CC16" s="540"/>
      <c r="CD16" s="540"/>
      <c r="CE16" s="540"/>
      <c r="CF16" s="540"/>
      <c r="CG16" s="540"/>
      <c r="CH16" s="540"/>
      <c r="CI16" s="540"/>
      <c r="CJ16" s="540"/>
      <c r="CK16" s="540"/>
      <c r="CL16" s="540"/>
      <c r="CM16" s="540"/>
      <c r="CN16" s="540"/>
      <c r="CO16" s="540"/>
      <c r="CP16" s="540"/>
      <c r="CQ16" s="540"/>
      <c r="CR16" s="540"/>
      <c r="CS16" s="540"/>
      <c r="CT16" s="540"/>
      <c r="CU16" s="540"/>
      <c r="CV16" s="540"/>
      <c r="CW16" s="540"/>
      <c r="CX16" s="540"/>
      <c r="CY16" s="540"/>
      <c r="CZ16" s="540"/>
      <c r="DA16" s="540"/>
      <c r="DB16" s="540"/>
      <c r="DC16" s="540"/>
      <c r="DD16" s="540"/>
      <c r="DE16" s="540"/>
      <c r="DF16" s="540"/>
      <c r="DG16" s="540"/>
      <c r="DH16" s="540"/>
      <c r="DI16" s="540"/>
      <c r="DJ16" s="540"/>
      <c r="DK16" s="540"/>
      <c r="DL16" s="540"/>
      <c r="DM16" s="540"/>
      <c r="DN16" s="540"/>
      <c r="DO16" s="540"/>
      <c r="DP16" s="540"/>
      <c r="DQ16" s="540"/>
      <c r="DR16" s="540"/>
      <c r="DS16" s="540"/>
      <c r="DT16" s="540"/>
      <c r="DU16" s="540"/>
      <c r="DV16" s="540"/>
      <c r="DW16" s="540"/>
      <c r="DX16" s="540"/>
      <c r="DY16" s="540"/>
      <c r="DZ16" s="540"/>
      <c r="EA16" s="540"/>
      <c r="EB16" s="540"/>
      <c r="EC16" s="540"/>
      <c r="ED16" s="540"/>
      <c r="EE16" s="540"/>
      <c r="EF16" s="540"/>
      <c r="EG16" s="540"/>
      <c r="EH16" s="540"/>
      <c r="EI16" s="540"/>
      <c r="EJ16" s="540"/>
      <c r="EK16" s="540"/>
      <c r="EL16" s="540"/>
      <c r="EM16" s="540"/>
      <c r="EN16" s="540"/>
      <c r="EO16" s="540"/>
      <c r="EP16" s="540"/>
      <c r="EQ16" s="540"/>
      <c r="ER16" s="540"/>
      <c r="ES16" s="540"/>
      <c r="ET16" s="540"/>
      <c r="EU16" s="540"/>
      <c r="EV16" s="540"/>
      <c r="EW16" s="540"/>
      <c r="EX16" s="540"/>
      <c r="EY16" s="540"/>
      <c r="EZ16" s="540"/>
      <c r="FA16" s="540"/>
      <c r="FB16" s="540"/>
      <c r="FC16" s="540"/>
      <c r="FD16" s="540"/>
      <c r="FE16" s="540"/>
      <c r="FF16" s="540"/>
      <c r="FG16" s="540"/>
      <c r="FH16" s="540"/>
      <c r="FI16" s="540"/>
      <c r="FJ16" s="540"/>
      <c r="FK16" s="540"/>
      <c r="FL16" s="540"/>
      <c r="FM16" s="540"/>
      <c r="FN16" s="540"/>
      <c r="FO16" s="540"/>
      <c r="FP16" s="540"/>
      <c r="FQ16" s="540"/>
      <c r="FR16" s="540"/>
      <c r="FS16" s="540"/>
      <c r="FT16" s="540"/>
      <c r="FU16" s="540"/>
      <c r="FV16" s="540"/>
      <c r="FW16" s="540"/>
      <c r="FX16" s="540"/>
      <c r="FY16" s="540"/>
      <c r="FZ16" s="540"/>
      <c r="GA16" s="540"/>
      <c r="GB16" s="540"/>
      <c r="GC16" s="540"/>
      <c r="GD16" s="540"/>
      <c r="GE16" s="540"/>
      <c r="GF16" s="540"/>
      <c r="GG16" s="540"/>
      <c r="GH16" s="540"/>
      <c r="GI16" s="540"/>
      <c r="GJ16" s="540"/>
      <c r="GK16" s="540"/>
      <c r="GL16" s="540"/>
      <c r="GM16" s="540"/>
      <c r="GN16" s="540"/>
      <c r="GO16" s="540"/>
      <c r="GP16" s="540"/>
      <c r="GQ16" s="540"/>
      <c r="GR16" s="540"/>
      <c r="GS16" s="540"/>
      <c r="GT16" s="540"/>
      <c r="GU16" s="540"/>
      <c r="GV16" s="540"/>
      <c r="GW16" s="540"/>
      <c r="GX16" s="540"/>
      <c r="GY16" s="540"/>
      <c r="GZ16" s="540"/>
      <c r="HA16" s="540"/>
      <c r="HB16" s="540"/>
      <c r="HC16" s="540"/>
      <c r="HD16" s="540"/>
      <c r="HE16" s="540"/>
      <c r="HF16" s="540"/>
      <c r="HG16" s="540"/>
      <c r="HH16" s="540"/>
      <c r="HI16" s="540"/>
      <c r="HJ16" s="540"/>
      <c r="HK16" s="540"/>
      <c r="HL16" s="540"/>
      <c r="HM16" s="540"/>
      <c r="HN16" s="540"/>
      <c r="HO16" s="540"/>
      <c r="HP16" s="540"/>
      <c r="HQ16" s="540"/>
      <c r="HR16" s="540"/>
      <c r="HS16" s="540"/>
      <c r="HT16" s="540"/>
      <c r="HU16" s="540"/>
      <c r="HV16" s="540"/>
      <c r="HW16" s="540"/>
      <c r="HX16" s="540"/>
      <c r="HY16" s="540"/>
      <c r="HZ16" s="540"/>
      <c r="IA16" s="540"/>
      <c r="IB16" s="540"/>
      <c r="IC16" s="540"/>
      <c r="ID16" s="540"/>
      <c r="IE16" s="540"/>
      <c r="IF16" s="540"/>
      <c r="IG16" s="540"/>
      <c r="IH16" s="540"/>
      <c r="II16" s="540"/>
      <c r="IJ16" s="540"/>
      <c r="IK16" s="540"/>
      <c r="IL16" s="540"/>
      <c r="IM16" s="540"/>
      <c r="IN16" s="540"/>
      <c r="IO16" s="540"/>
      <c r="IP16" s="540"/>
      <c r="IQ16" s="540"/>
      <c r="IR16" s="540"/>
      <c r="IS16" s="540"/>
      <c r="IT16" s="540"/>
      <c r="IU16" s="540"/>
      <c r="IV16" s="540"/>
      <c r="IW16" s="540"/>
      <c r="IX16" s="540"/>
    </row>
    <row r="17" spans="1:258" s="541" customFormat="1" ht="18.75" customHeight="1">
      <c r="A17" s="801" t="s">
        <v>604</v>
      </c>
      <c r="B17" s="801"/>
      <c r="C17" s="763"/>
      <c r="D17" s="803"/>
      <c r="E17" s="643" t="s">
        <v>1997</v>
      </c>
      <c r="F17" s="535" t="s">
        <v>2007</v>
      </c>
      <c r="G17" s="800" t="s">
        <v>123</v>
      </c>
      <c r="H17" s="800"/>
      <c r="I17" s="535" t="s">
        <v>2008</v>
      </c>
      <c r="J17" s="535" t="s">
        <v>2009</v>
      </c>
      <c r="K17" s="447">
        <v>4</v>
      </c>
      <c r="L17" s="446"/>
      <c r="M17" s="536">
        <v>40</v>
      </c>
      <c r="N17" s="536">
        <f t="shared" si="2"/>
        <v>40</v>
      </c>
      <c r="O17" s="536">
        <v>68</v>
      </c>
      <c r="P17" s="536">
        <v>29</v>
      </c>
      <c r="Q17" s="494">
        <v>0.41176470588235292</v>
      </c>
      <c r="R17" s="537">
        <f t="shared" si="0"/>
        <v>-0.37931034482758619</v>
      </c>
      <c r="S17" s="536">
        <v>65</v>
      </c>
      <c r="T17" s="535"/>
      <c r="U17" s="538"/>
      <c r="V17" s="538"/>
      <c r="W17" s="452">
        <f t="shared" si="1"/>
        <v>11</v>
      </c>
      <c r="X17" s="83"/>
      <c r="Y17" s="538"/>
      <c r="Z17" s="538"/>
      <c r="AA17" s="538"/>
      <c r="AB17" s="538"/>
      <c r="AC17" s="538"/>
      <c r="AD17" s="539"/>
      <c r="AE17" s="539"/>
      <c r="AF17" s="540"/>
      <c r="AG17" s="540"/>
      <c r="AH17" s="540"/>
      <c r="AI17" s="540"/>
      <c r="AJ17" s="540"/>
      <c r="AK17" s="540"/>
      <c r="AL17" s="540"/>
      <c r="AM17" s="540"/>
      <c r="AN17" s="540"/>
      <c r="AO17" s="540"/>
      <c r="AP17" s="540"/>
      <c r="AQ17" s="540"/>
      <c r="AR17" s="540"/>
      <c r="AS17" s="540"/>
      <c r="AT17" s="540"/>
      <c r="AU17" s="540"/>
      <c r="AV17" s="540"/>
      <c r="AW17" s="540"/>
      <c r="AX17" s="540"/>
      <c r="AY17" s="540"/>
      <c r="AZ17" s="540"/>
      <c r="BA17" s="540"/>
      <c r="BB17" s="540"/>
      <c r="BC17" s="540"/>
      <c r="BD17" s="540"/>
      <c r="BE17" s="540"/>
      <c r="BF17" s="540"/>
      <c r="BG17" s="540"/>
      <c r="BH17" s="540"/>
      <c r="BI17" s="540"/>
      <c r="BJ17" s="540"/>
      <c r="BK17" s="540"/>
      <c r="BL17" s="540"/>
      <c r="BM17" s="540"/>
      <c r="BN17" s="540"/>
      <c r="BO17" s="540"/>
      <c r="BP17" s="540"/>
      <c r="BQ17" s="540"/>
      <c r="BR17" s="540"/>
      <c r="BS17" s="540"/>
      <c r="BT17" s="540"/>
      <c r="BU17" s="540"/>
      <c r="BV17" s="540"/>
      <c r="BW17" s="540"/>
      <c r="BX17" s="540"/>
      <c r="BY17" s="540"/>
      <c r="BZ17" s="540"/>
      <c r="CA17" s="540"/>
      <c r="CB17" s="540"/>
      <c r="CC17" s="540"/>
      <c r="CD17" s="540"/>
      <c r="CE17" s="540"/>
      <c r="CF17" s="540"/>
      <c r="CG17" s="540"/>
      <c r="CH17" s="540"/>
      <c r="CI17" s="540"/>
      <c r="CJ17" s="540"/>
      <c r="CK17" s="540"/>
      <c r="CL17" s="540"/>
      <c r="CM17" s="540"/>
      <c r="CN17" s="540"/>
      <c r="CO17" s="540"/>
      <c r="CP17" s="540"/>
      <c r="CQ17" s="540"/>
      <c r="CR17" s="540"/>
      <c r="CS17" s="540"/>
      <c r="CT17" s="540"/>
      <c r="CU17" s="540"/>
      <c r="CV17" s="540"/>
      <c r="CW17" s="540"/>
      <c r="CX17" s="540"/>
      <c r="CY17" s="540"/>
      <c r="CZ17" s="540"/>
      <c r="DA17" s="540"/>
      <c r="DB17" s="540"/>
      <c r="DC17" s="540"/>
      <c r="DD17" s="540"/>
      <c r="DE17" s="540"/>
      <c r="DF17" s="540"/>
      <c r="DG17" s="540"/>
      <c r="DH17" s="540"/>
      <c r="DI17" s="540"/>
      <c r="DJ17" s="540"/>
      <c r="DK17" s="540"/>
      <c r="DL17" s="540"/>
      <c r="DM17" s="540"/>
      <c r="DN17" s="540"/>
      <c r="DO17" s="540"/>
      <c r="DP17" s="540"/>
      <c r="DQ17" s="540"/>
      <c r="DR17" s="540"/>
      <c r="DS17" s="540"/>
      <c r="DT17" s="540"/>
      <c r="DU17" s="540"/>
      <c r="DV17" s="540"/>
      <c r="DW17" s="540"/>
      <c r="DX17" s="540"/>
      <c r="DY17" s="540"/>
      <c r="DZ17" s="540"/>
      <c r="EA17" s="540"/>
      <c r="EB17" s="540"/>
      <c r="EC17" s="540"/>
      <c r="ED17" s="540"/>
      <c r="EE17" s="540"/>
      <c r="EF17" s="540"/>
      <c r="EG17" s="540"/>
      <c r="EH17" s="540"/>
      <c r="EI17" s="540"/>
      <c r="EJ17" s="540"/>
      <c r="EK17" s="540"/>
      <c r="EL17" s="540"/>
      <c r="EM17" s="540"/>
      <c r="EN17" s="540"/>
      <c r="EO17" s="540"/>
      <c r="EP17" s="540"/>
      <c r="EQ17" s="540"/>
      <c r="ER17" s="540"/>
      <c r="ES17" s="540"/>
      <c r="ET17" s="540"/>
      <c r="EU17" s="540"/>
      <c r="EV17" s="540"/>
      <c r="EW17" s="540"/>
      <c r="EX17" s="540"/>
      <c r="EY17" s="540"/>
      <c r="EZ17" s="540"/>
      <c r="FA17" s="540"/>
      <c r="FB17" s="540"/>
      <c r="FC17" s="540"/>
      <c r="FD17" s="540"/>
      <c r="FE17" s="540"/>
      <c r="FF17" s="540"/>
      <c r="FG17" s="540"/>
      <c r="FH17" s="540"/>
      <c r="FI17" s="540"/>
      <c r="FJ17" s="540"/>
      <c r="FK17" s="540"/>
      <c r="FL17" s="540"/>
      <c r="FM17" s="540"/>
      <c r="FN17" s="540"/>
      <c r="FO17" s="540"/>
      <c r="FP17" s="540"/>
      <c r="FQ17" s="540"/>
      <c r="FR17" s="540"/>
      <c r="FS17" s="540"/>
      <c r="FT17" s="540"/>
      <c r="FU17" s="540"/>
      <c r="FV17" s="540"/>
      <c r="FW17" s="540"/>
      <c r="FX17" s="540"/>
      <c r="FY17" s="540"/>
      <c r="FZ17" s="540"/>
      <c r="GA17" s="540"/>
      <c r="GB17" s="540"/>
      <c r="GC17" s="540"/>
      <c r="GD17" s="540"/>
      <c r="GE17" s="540"/>
      <c r="GF17" s="540"/>
      <c r="GG17" s="540"/>
      <c r="GH17" s="540"/>
      <c r="GI17" s="540"/>
      <c r="GJ17" s="540"/>
      <c r="GK17" s="540"/>
      <c r="GL17" s="540"/>
      <c r="GM17" s="540"/>
      <c r="GN17" s="540"/>
      <c r="GO17" s="540"/>
      <c r="GP17" s="540"/>
      <c r="GQ17" s="540"/>
      <c r="GR17" s="540"/>
      <c r="GS17" s="540"/>
      <c r="GT17" s="540"/>
      <c r="GU17" s="540"/>
      <c r="GV17" s="540"/>
      <c r="GW17" s="540"/>
      <c r="GX17" s="540"/>
      <c r="GY17" s="540"/>
      <c r="GZ17" s="540"/>
      <c r="HA17" s="540"/>
      <c r="HB17" s="540"/>
      <c r="HC17" s="540"/>
      <c r="HD17" s="540"/>
      <c r="HE17" s="540"/>
      <c r="HF17" s="540"/>
      <c r="HG17" s="540"/>
      <c r="HH17" s="540"/>
      <c r="HI17" s="540"/>
      <c r="HJ17" s="540"/>
      <c r="HK17" s="540"/>
      <c r="HL17" s="540"/>
      <c r="HM17" s="540"/>
      <c r="HN17" s="540"/>
      <c r="HO17" s="540"/>
      <c r="HP17" s="540"/>
      <c r="HQ17" s="540"/>
      <c r="HR17" s="540"/>
      <c r="HS17" s="540"/>
      <c r="HT17" s="540"/>
      <c r="HU17" s="540"/>
      <c r="HV17" s="540"/>
      <c r="HW17" s="540"/>
      <c r="HX17" s="540"/>
      <c r="HY17" s="540"/>
      <c r="HZ17" s="540"/>
      <c r="IA17" s="540"/>
      <c r="IB17" s="540"/>
      <c r="IC17" s="540"/>
      <c r="ID17" s="540"/>
      <c r="IE17" s="540"/>
      <c r="IF17" s="540"/>
      <c r="IG17" s="540"/>
      <c r="IH17" s="540"/>
      <c r="II17" s="540"/>
      <c r="IJ17" s="540"/>
      <c r="IK17" s="540"/>
      <c r="IL17" s="540"/>
      <c r="IM17" s="540"/>
      <c r="IN17" s="540"/>
      <c r="IO17" s="540"/>
      <c r="IP17" s="540"/>
      <c r="IQ17" s="540"/>
      <c r="IR17" s="540"/>
      <c r="IS17" s="540"/>
      <c r="IT17" s="540"/>
      <c r="IU17" s="540"/>
      <c r="IV17" s="540"/>
      <c r="IW17" s="540"/>
      <c r="IX17" s="540"/>
    </row>
    <row r="18" spans="1:258" s="541" customFormat="1" ht="18.75" customHeight="1">
      <c r="A18" s="801" t="s">
        <v>604</v>
      </c>
      <c r="B18" s="801">
        <v>5</v>
      </c>
      <c r="C18" s="763"/>
      <c r="D18" s="806" t="s">
        <v>1975</v>
      </c>
      <c r="E18" s="641" t="s">
        <v>1997</v>
      </c>
      <c r="F18" s="535" t="s">
        <v>2010</v>
      </c>
      <c r="G18" s="798" t="s">
        <v>123</v>
      </c>
      <c r="H18" s="798" t="s">
        <v>2011</v>
      </c>
      <c r="I18" s="535" t="s">
        <v>2011</v>
      </c>
      <c r="J18" s="535" t="s">
        <v>2012</v>
      </c>
      <c r="K18" s="447">
        <v>3</v>
      </c>
      <c r="L18" s="446"/>
      <c r="M18" s="536">
        <v>112.32</v>
      </c>
      <c r="N18" s="536">
        <f t="shared" si="2"/>
        <v>112.32</v>
      </c>
      <c r="O18" s="536">
        <v>135</v>
      </c>
      <c r="P18" s="536">
        <v>89</v>
      </c>
      <c r="Q18" s="494">
        <v>0.16800000000000004</v>
      </c>
      <c r="R18" s="537">
        <f t="shared" si="0"/>
        <v>-0.2620224719101123</v>
      </c>
      <c r="S18" s="536">
        <v>198</v>
      </c>
      <c r="T18" s="535"/>
      <c r="U18" s="538"/>
      <c r="V18" s="538"/>
      <c r="W18" s="452">
        <f t="shared" si="1"/>
        <v>23.319999999999993</v>
      </c>
      <c r="X18" s="83"/>
      <c r="Y18" s="538"/>
      <c r="Z18" s="538"/>
      <c r="AA18" s="538"/>
      <c r="AB18" s="538"/>
      <c r="AC18" s="538"/>
      <c r="AD18" s="539"/>
      <c r="AE18" s="539"/>
      <c r="AF18" s="540"/>
      <c r="AG18" s="540"/>
      <c r="AH18" s="540"/>
      <c r="AI18" s="540"/>
      <c r="AJ18" s="540"/>
      <c r="AK18" s="540"/>
      <c r="AL18" s="540"/>
      <c r="AM18" s="540"/>
      <c r="AN18" s="540"/>
      <c r="AO18" s="540"/>
      <c r="AP18" s="540"/>
      <c r="AQ18" s="540"/>
      <c r="AR18" s="540"/>
      <c r="AS18" s="540"/>
      <c r="AT18" s="540"/>
      <c r="AU18" s="540"/>
      <c r="AV18" s="540"/>
      <c r="AW18" s="540"/>
      <c r="AX18" s="540"/>
      <c r="AY18" s="540"/>
      <c r="AZ18" s="540"/>
      <c r="BA18" s="540"/>
      <c r="BB18" s="540"/>
      <c r="BC18" s="540"/>
      <c r="BD18" s="540"/>
      <c r="BE18" s="540"/>
      <c r="BF18" s="540"/>
      <c r="BG18" s="540"/>
      <c r="BH18" s="540"/>
      <c r="BI18" s="540"/>
      <c r="BJ18" s="540"/>
      <c r="BK18" s="540"/>
      <c r="BL18" s="540"/>
      <c r="BM18" s="540"/>
      <c r="BN18" s="540"/>
      <c r="BO18" s="540"/>
      <c r="BP18" s="540"/>
      <c r="BQ18" s="540"/>
      <c r="BR18" s="540"/>
      <c r="BS18" s="540"/>
      <c r="BT18" s="540"/>
      <c r="BU18" s="540"/>
      <c r="BV18" s="540"/>
      <c r="BW18" s="540"/>
      <c r="BX18" s="540"/>
      <c r="BY18" s="540"/>
      <c r="BZ18" s="540"/>
      <c r="CA18" s="540"/>
      <c r="CB18" s="540"/>
      <c r="CC18" s="540"/>
      <c r="CD18" s="540"/>
      <c r="CE18" s="540"/>
      <c r="CF18" s="540"/>
      <c r="CG18" s="540"/>
      <c r="CH18" s="540"/>
      <c r="CI18" s="540"/>
      <c r="CJ18" s="540"/>
      <c r="CK18" s="540"/>
      <c r="CL18" s="540"/>
      <c r="CM18" s="540"/>
      <c r="CN18" s="540"/>
      <c r="CO18" s="540"/>
      <c r="CP18" s="540"/>
      <c r="CQ18" s="540"/>
      <c r="CR18" s="540"/>
      <c r="CS18" s="540"/>
      <c r="CT18" s="540"/>
      <c r="CU18" s="540"/>
      <c r="CV18" s="540"/>
      <c r="CW18" s="540"/>
      <c r="CX18" s="540"/>
      <c r="CY18" s="540"/>
      <c r="CZ18" s="540"/>
      <c r="DA18" s="540"/>
      <c r="DB18" s="540"/>
      <c r="DC18" s="540"/>
      <c r="DD18" s="540"/>
      <c r="DE18" s="540"/>
      <c r="DF18" s="540"/>
      <c r="DG18" s="540"/>
      <c r="DH18" s="540"/>
      <c r="DI18" s="540"/>
      <c r="DJ18" s="540"/>
      <c r="DK18" s="540"/>
      <c r="DL18" s="540"/>
      <c r="DM18" s="540"/>
      <c r="DN18" s="540"/>
      <c r="DO18" s="540"/>
      <c r="DP18" s="540"/>
      <c r="DQ18" s="540"/>
      <c r="DR18" s="540"/>
      <c r="DS18" s="540"/>
      <c r="DT18" s="540"/>
      <c r="DU18" s="540"/>
      <c r="DV18" s="540"/>
      <c r="DW18" s="540"/>
      <c r="DX18" s="540"/>
      <c r="DY18" s="540"/>
      <c r="DZ18" s="540"/>
      <c r="EA18" s="540"/>
      <c r="EB18" s="540"/>
      <c r="EC18" s="540"/>
      <c r="ED18" s="540"/>
      <c r="EE18" s="540"/>
      <c r="EF18" s="540"/>
      <c r="EG18" s="540"/>
      <c r="EH18" s="540"/>
      <c r="EI18" s="540"/>
      <c r="EJ18" s="540"/>
      <c r="EK18" s="540"/>
      <c r="EL18" s="540"/>
      <c r="EM18" s="540"/>
      <c r="EN18" s="540"/>
      <c r="EO18" s="540"/>
      <c r="EP18" s="540"/>
      <c r="EQ18" s="540"/>
      <c r="ER18" s="540"/>
      <c r="ES18" s="540"/>
      <c r="ET18" s="540"/>
      <c r="EU18" s="540"/>
      <c r="EV18" s="540"/>
      <c r="EW18" s="540"/>
      <c r="EX18" s="540"/>
      <c r="EY18" s="540"/>
      <c r="EZ18" s="540"/>
      <c r="FA18" s="540"/>
      <c r="FB18" s="540"/>
      <c r="FC18" s="540"/>
      <c r="FD18" s="540"/>
      <c r="FE18" s="540"/>
      <c r="FF18" s="540"/>
      <c r="FG18" s="540"/>
      <c r="FH18" s="540"/>
      <c r="FI18" s="540"/>
      <c r="FJ18" s="540"/>
      <c r="FK18" s="540"/>
      <c r="FL18" s="540"/>
      <c r="FM18" s="540"/>
      <c r="FN18" s="540"/>
      <c r="FO18" s="540"/>
      <c r="FP18" s="540"/>
      <c r="FQ18" s="540"/>
      <c r="FR18" s="540"/>
      <c r="FS18" s="540"/>
      <c r="FT18" s="540"/>
      <c r="FU18" s="540"/>
      <c r="FV18" s="540"/>
      <c r="FW18" s="540"/>
      <c r="FX18" s="540"/>
      <c r="FY18" s="540"/>
      <c r="FZ18" s="540"/>
      <c r="GA18" s="540"/>
      <c r="GB18" s="540"/>
      <c r="GC18" s="540"/>
      <c r="GD18" s="540"/>
      <c r="GE18" s="540"/>
      <c r="GF18" s="540"/>
      <c r="GG18" s="540"/>
      <c r="GH18" s="540"/>
      <c r="GI18" s="540"/>
      <c r="GJ18" s="540"/>
      <c r="GK18" s="540"/>
      <c r="GL18" s="540"/>
      <c r="GM18" s="540"/>
      <c r="GN18" s="540"/>
      <c r="GO18" s="540"/>
      <c r="GP18" s="540"/>
      <c r="GQ18" s="540"/>
      <c r="GR18" s="540"/>
      <c r="GS18" s="540"/>
      <c r="GT18" s="540"/>
      <c r="GU18" s="540"/>
      <c r="GV18" s="540"/>
      <c r="GW18" s="540"/>
      <c r="GX18" s="540"/>
      <c r="GY18" s="540"/>
      <c r="GZ18" s="540"/>
      <c r="HA18" s="540"/>
      <c r="HB18" s="540"/>
      <c r="HC18" s="540"/>
      <c r="HD18" s="540"/>
      <c r="HE18" s="540"/>
      <c r="HF18" s="540"/>
      <c r="HG18" s="540"/>
      <c r="HH18" s="540"/>
      <c r="HI18" s="540"/>
      <c r="HJ18" s="540"/>
      <c r="HK18" s="540"/>
      <c r="HL18" s="540"/>
      <c r="HM18" s="540"/>
      <c r="HN18" s="540"/>
      <c r="HO18" s="540"/>
      <c r="HP18" s="540"/>
      <c r="HQ18" s="540"/>
      <c r="HR18" s="540"/>
      <c r="HS18" s="540"/>
      <c r="HT18" s="540"/>
      <c r="HU18" s="540"/>
      <c r="HV18" s="540"/>
      <c r="HW18" s="540"/>
      <c r="HX18" s="540"/>
      <c r="HY18" s="540"/>
      <c r="HZ18" s="540"/>
      <c r="IA18" s="540"/>
      <c r="IB18" s="540"/>
      <c r="IC18" s="540"/>
      <c r="ID18" s="540"/>
      <c r="IE18" s="540"/>
      <c r="IF18" s="540"/>
      <c r="IG18" s="540"/>
      <c r="IH18" s="540"/>
      <c r="II18" s="540"/>
      <c r="IJ18" s="540"/>
      <c r="IK18" s="540"/>
      <c r="IL18" s="540"/>
      <c r="IM18" s="540"/>
      <c r="IN18" s="540"/>
      <c r="IO18" s="540"/>
      <c r="IP18" s="540"/>
      <c r="IQ18" s="540"/>
      <c r="IR18" s="540"/>
      <c r="IS18" s="540"/>
      <c r="IT18" s="540"/>
      <c r="IU18" s="540"/>
      <c r="IV18" s="540"/>
      <c r="IW18" s="540"/>
      <c r="IX18" s="540"/>
    </row>
    <row r="19" spans="1:258" s="541" customFormat="1" ht="18.75" customHeight="1">
      <c r="A19" s="801" t="s">
        <v>604</v>
      </c>
      <c r="B19" s="801"/>
      <c r="C19" s="763"/>
      <c r="D19" s="802"/>
      <c r="E19" s="642" t="s">
        <v>1997</v>
      </c>
      <c r="F19" s="535" t="s">
        <v>2013</v>
      </c>
      <c r="G19" s="799" t="s">
        <v>123</v>
      </c>
      <c r="H19" s="799"/>
      <c r="I19" s="535" t="s">
        <v>2014</v>
      </c>
      <c r="J19" s="535" t="s">
        <v>2015</v>
      </c>
      <c r="K19" s="447">
        <v>4</v>
      </c>
      <c r="L19" s="446"/>
      <c r="M19" s="536">
        <v>112.32</v>
      </c>
      <c r="N19" s="536">
        <f t="shared" si="2"/>
        <v>112.32</v>
      </c>
      <c r="O19" s="536">
        <v>135</v>
      </c>
      <c r="P19" s="536">
        <v>89</v>
      </c>
      <c r="Q19" s="494">
        <v>0.16800000000000004</v>
      </c>
      <c r="R19" s="537">
        <f t="shared" si="0"/>
        <v>-0.2620224719101123</v>
      </c>
      <c r="S19" s="536">
        <v>198</v>
      </c>
      <c r="T19" s="535"/>
      <c r="U19" s="538"/>
      <c r="V19" s="538"/>
      <c r="W19" s="452">
        <f t="shared" si="1"/>
        <v>23.319999999999993</v>
      </c>
      <c r="X19" s="83"/>
      <c r="Y19" s="538"/>
      <c r="Z19" s="538"/>
      <c r="AA19" s="538"/>
      <c r="AB19" s="538"/>
      <c r="AC19" s="538"/>
      <c r="AD19" s="539"/>
      <c r="AE19" s="539"/>
      <c r="AF19" s="540"/>
      <c r="AG19" s="540"/>
      <c r="AH19" s="540"/>
      <c r="AI19" s="540"/>
      <c r="AJ19" s="540"/>
      <c r="AK19" s="540"/>
      <c r="AL19" s="540"/>
      <c r="AM19" s="540"/>
      <c r="AN19" s="540"/>
      <c r="AO19" s="540"/>
      <c r="AP19" s="540"/>
      <c r="AQ19" s="540"/>
      <c r="AR19" s="540"/>
      <c r="AS19" s="540"/>
      <c r="AT19" s="540"/>
      <c r="AU19" s="540"/>
      <c r="AV19" s="540"/>
      <c r="AW19" s="540"/>
      <c r="AX19" s="540"/>
      <c r="AY19" s="540"/>
      <c r="AZ19" s="540"/>
      <c r="BA19" s="540"/>
      <c r="BB19" s="540"/>
      <c r="BC19" s="540"/>
      <c r="BD19" s="540"/>
      <c r="BE19" s="540"/>
      <c r="BF19" s="540"/>
      <c r="BG19" s="540"/>
      <c r="BH19" s="540"/>
      <c r="BI19" s="540"/>
      <c r="BJ19" s="540"/>
      <c r="BK19" s="540"/>
      <c r="BL19" s="540"/>
      <c r="BM19" s="540"/>
      <c r="BN19" s="540"/>
      <c r="BO19" s="540"/>
      <c r="BP19" s="540"/>
      <c r="BQ19" s="540"/>
      <c r="BR19" s="540"/>
      <c r="BS19" s="540"/>
      <c r="BT19" s="540"/>
      <c r="BU19" s="540"/>
      <c r="BV19" s="540"/>
      <c r="BW19" s="540"/>
      <c r="BX19" s="540"/>
      <c r="BY19" s="540"/>
      <c r="BZ19" s="540"/>
      <c r="CA19" s="540"/>
      <c r="CB19" s="540"/>
      <c r="CC19" s="540"/>
      <c r="CD19" s="540"/>
      <c r="CE19" s="540"/>
      <c r="CF19" s="540"/>
      <c r="CG19" s="540"/>
      <c r="CH19" s="540"/>
      <c r="CI19" s="540"/>
      <c r="CJ19" s="540"/>
      <c r="CK19" s="540"/>
      <c r="CL19" s="540"/>
      <c r="CM19" s="540"/>
      <c r="CN19" s="540"/>
      <c r="CO19" s="540"/>
      <c r="CP19" s="540"/>
      <c r="CQ19" s="540"/>
      <c r="CR19" s="540"/>
      <c r="CS19" s="540"/>
      <c r="CT19" s="540"/>
      <c r="CU19" s="540"/>
      <c r="CV19" s="540"/>
      <c r="CW19" s="540"/>
      <c r="CX19" s="540"/>
      <c r="CY19" s="540"/>
      <c r="CZ19" s="540"/>
      <c r="DA19" s="540"/>
      <c r="DB19" s="540"/>
      <c r="DC19" s="540"/>
      <c r="DD19" s="540"/>
      <c r="DE19" s="540"/>
      <c r="DF19" s="540"/>
      <c r="DG19" s="540"/>
      <c r="DH19" s="540"/>
      <c r="DI19" s="540"/>
      <c r="DJ19" s="540"/>
      <c r="DK19" s="540"/>
      <c r="DL19" s="540"/>
      <c r="DM19" s="540"/>
      <c r="DN19" s="540"/>
      <c r="DO19" s="540"/>
      <c r="DP19" s="540"/>
      <c r="DQ19" s="540"/>
      <c r="DR19" s="540"/>
      <c r="DS19" s="540"/>
      <c r="DT19" s="540"/>
      <c r="DU19" s="540"/>
      <c r="DV19" s="540"/>
      <c r="DW19" s="540"/>
      <c r="DX19" s="540"/>
      <c r="DY19" s="540"/>
      <c r="DZ19" s="540"/>
      <c r="EA19" s="540"/>
      <c r="EB19" s="540"/>
      <c r="EC19" s="540"/>
      <c r="ED19" s="540"/>
      <c r="EE19" s="540"/>
      <c r="EF19" s="540"/>
      <c r="EG19" s="540"/>
      <c r="EH19" s="540"/>
      <c r="EI19" s="540"/>
      <c r="EJ19" s="540"/>
      <c r="EK19" s="540"/>
      <c r="EL19" s="540"/>
      <c r="EM19" s="540"/>
      <c r="EN19" s="540"/>
      <c r="EO19" s="540"/>
      <c r="EP19" s="540"/>
      <c r="EQ19" s="540"/>
      <c r="ER19" s="540"/>
      <c r="ES19" s="540"/>
      <c r="ET19" s="540"/>
      <c r="EU19" s="540"/>
      <c r="EV19" s="540"/>
      <c r="EW19" s="540"/>
      <c r="EX19" s="540"/>
      <c r="EY19" s="540"/>
      <c r="EZ19" s="540"/>
      <c r="FA19" s="540"/>
      <c r="FB19" s="540"/>
      <c r="FC19" s="540"/>
      <c r="FD19" s="540"/>
      <c r="FE19" s="540"/>
      <c r="FF19" s="540"/>
      <c r="FG19" s="540"/>
      <c r="FH19" s="540"/>
      <c r="FI19" s="540"/>
      <c r="FJ19" s="540"/>
      <c r="FK19" s="540"/>
      <c r="FL19" s="540"/>
      <c r="FM19" s="540"/>
      <c r="FN19" s="540"/>
      <c r="FO19" s="540"/>
      <c r="FP19" s="540"/>
      <c r="FQ19" s="540"/>
      <c r="FR19" s="540"/>
      <c r="FS19" s="540"/>
      <c r="FT19" s="540"/>
      <c r="FU19" s="540"/>
      <c r="FV19" s="540"/>
      <c r="FW19" s="540"/>
      <c r="FX19" s="540"/>
      <c r="FY19" s="540"/>
      <c r="FZ19" s="540"/>
      <c r="GA19" s="540"/>
      <c r="GB19" s="540"/>
      <c r="GC19" s="540"/>
      <c r="GD19" s="540"/>
      <c r="GE19" s="540"/>
      <c r="GF19" s="540"/>
      <c r="GG19" s="540"/>
      <c r="GH19" s="540"/>
      <c r="GI19" s="540"/>
      <c r="GJ19" s="540"/>
      <c r="GK19" s="540"/>
      <c r="GL19" s="540"/>
      <c r="GM19" s="540"/>
      <c r="GN19" s="540"/>
      <c r="GO19" s="540"/>
      <c r="GP19" s="540"/>
      <c r="GQ19" s="540"/>
      <c r="GR19" s="540"/>
      <c r="GS19" s="540"/>
      <c r="GT19" s="540"/>
      <c r="GU19" s="540"/>
      <c r="GV19" s="540"/>
      <c r="GW19" s="540"/>
      <c r="GX19" s="540"/>
      <c r="GY19" s="540"/>
      <c r="GZ19" s="540"/>
      <c r="HA19" s="540"/>
      <c r="HB19" s="540"/>
      <c r="HC19" s="540"/>
      <c r="HD19" s="540"/>
      <c r="HE19" s="540"/>
      <c r="HF19" s="540"/>
      <c r="HG19" s="540"/>
      <c r="HH19" s="540"/>
      <c r="HI19" s="540"/>
      <c r="HJ19" s="540"/>
      <c r="HK19" s="540"/>
      <c r="HL19" s="540"/>
      <c r="HM19" s="540"/>
      <c r="HN19" s="540"/>
      <c r="HO19" s="540"/>
      <c r="HP19" s="540"/>
      <c r="HQ19" s="540"/>
      <c r="HR19" s="540"/>
      <c r="HS19" s="540"/>
      <c r="HT19" s="540"/>
      <c r="HU19" s="540"/>
      <c r="HV19" s="540"/>
      <c r="HW19" s="540"/>
      <c r="HX19" s="540"/>
      <c r="HY19" s="540"/>
      <c r="HZ19" s="540"/>
      <c r="IA19" s="540"/>
      <c r="IB19" s="540"/>
      <c r="IC19" s="540"/>
      <c r="ID19" s="540"/>
      <c r="IE19" s="540"/>
      <c r="IF19" s="540"/>
      <c r="IG19" s="540"/>
      <c r="IH19" s="540"/>
      <c r="II19" s="540"/>
      <c r="IJ19" s="540"/>
      <c r="IK19" s="540"/>
      <c r="IL19" s="540"/>
      <c r="IM19" s="540"/>
      <c r="IN19" s="540"/>
      <c r="IO19" s="540"/>
      <c r="IP19" s="540"/>
      <c r="IQ19" s="540"/>
      <c r="IR19" s="540"/>
      <c r="IS19" s="540"/>
      <c r="IT19" s="540"/>
      <c r="IU19" s="540"/>
      <c r="IV19" s="540"/>
      <c r="IW19" s="540"/>
      <c r="IX19" s="540"/>
    </row>
    <row r="20" spans="1:258" s="541" customFormat="1" ht="18.75" customHeight="1">
      <c r="A20" s="801" t="s">
        <v>604</v>
      </c>
      <c r="B20" s="801"/>
      <c r="C20" s="763"/>
      <c r="D20" s="802"/>
      <c r="E20" s="642" t="s">
        <v>1997</v>
      </c>
      <c r="F20" s="535" t="s">
        <v>2016</v>
      </c>
      <c r="G20" s="799" t="s">
        <v>123</v>
      </c>
      <c r="H20" s="799"/>
      <c r="I20" s="535" t="s">
        <v>2017</v>
      </c>
      <c r="J20" s="535" t="s">
        <v>2018</v>
      </c>
      <c r="K20" s="447">
        <v>3</v>
      </c>
      <c r="L20" s="446"/>
      <c r="M20" s="536">
        <v>112.32</v>
      </c>
      <c r="N20" s="536">
        <f t="shared" si="2"/>
        <v>112.32</v>
      </c>
      <c r="O20" s="536">
        <v>135</v>
      </c>
      <c r="P20" s="536">
        <v>89</v>
      </c>
      <c r="Q20" s="494">
        <v>0.16800000000000004</v>
      </c>
      <c r="R20" s="537">
        <f t="shared" si="0"/>
        <v>-0.2620224719101123</v>
      </c>
      <c r="S20" s="536">
        <v>198</v>
      </c>
      <c r="T20" s="535"/>
      <c r="U20" s="538"/>
      <c r="V20" s="538"/>
      <c r="W20" s="452">
        <f t="shared" si="1"/>
        <v>23.319999999999993</v>
      </c>
      <c r="X20" s="83"/>
      <c r="Y20" s="538"/>
      <c r="Z20" s="538"/>
      <c r="AA20" s="538"/>
      <c r="AB20" s="538"/>
      <c r="AC20" s="538"/>
      <c r="AD20" s="539"/>
      <c r="AE20" s="539"/>
      <c r="AF20" s="540"/>
      <c r="AG20" s="540"/>
      <c r="AH20" s="540"/>
      <c r="AI20" s="540"/>
      <c r="AJ20" s="540"/>
      <c r="AK20" s="540"/>
      <c r="AL20" s="540"/>
      <c r="AM20" s="540"/>
      <c r="AN20" s="540"/>
      <c r="AO20" s="540"/>
      <c r="AP20" s="540"/>
      <c r="AQ20" s="540"/>
      <c r="AR20" s="540"/>
      <c r="AS20" s="540"/>
      <c r="AT20" s="540"/>
      <c r="AU20" s="540"/>
      <c r="AV20" s="540"/>
      <c r="AW20" s="540"/>
      <c r="AX20" s="540"/>
      <c r="AY20" s="540"/>
      <c r="AZ20" s="540"/>
      <c r="BA20" s="540"/>
      <c r="BB20" s="540"/>
      <c r="BC20" s="540"/>
      <c r="BD20" s="540"/>
      <c r="BE20" s="540"/>
      <c r="BF20" s="540"/>
      <c r="BG20" s="540"/>
      <c r="BH20" s="540"/>
      <c r="BI20" s="540"/>
      <c r="BJ20" s="540"/>
      <c r="BK20" s="540"/>
      <c r="BL20" s="540"/>
      <c r="BM20" s="540"/>
      <c r="BN20" s="540"/>
      <c r="BO20" s="540"/>
      <c r="BP20" s="540"/>
      <c r="BQ20" s="540"/>
      <c r="BR20" s="540"/>
      <c r="BS20" s="540"/>
      <c r="BT20" s="540"/>
      <c r="BU20" s="540"/>
      <c r="BV20" s="540"/>
      <c r="BW20" s="540"/>
      <c r="BX20" s="540"/>
      <c r="BY20" s="540"/>
      <c r="BZ20" s="540"/>
      <c r="CA20" s="540"/>
      <c r="CB20" s="540"/>
      <c r="CC20" s="540"/>
      <c r="CD20" s="540"/>
      <c r="CE20" s="540"/>
      <c r="CF20" s="540"/>
      <c r="CG20" s="540"/>
      <c r="CH20" s="540"/>
      <c r="CI20" s="540"/>
      <c r="CJ20" s="540"/>
      <c r="CK20" s="540"/>
      <c r="CL20" s="540"/>
      <c r="CM20" s="540"/>
      <c r="CN20" s="540"/>
      <c r="CO20" s="540"/>
      <c r="CP20" s="540"/>
      <c r="CQ20" s="540"/>
      <c r="CR20" s="540"/>
      <c r="CS20" s="540"/>
      <c r="CT20" s="540"/>
      <c r="CU20" s="540"/>
      <c r="CV20" s="540"/>
      <c r="CW20" s="540"/>
      <c r="CX20" s="540"/>
      <c r="CY20" s="540"/>
      <c r="CZ20" s="540"/>
      <c r="DA20" s="540"/>
      <c r="DB20" s="540"/>
      <c r="DC20" s="540"/>
      <c r="DD20" s="540"/>
      <c r="DE20" s="540"/>
      <c r="DF20" s="540"/>
      <c r="DG20" s="540"/>
      <c r="DH20" s="540"/>
      <c r="DI20" s="540"/>
      <c r="DJ20" s="540"/>
      <c r="DK20" s="540"/>
      <c r="DL20" s="540"/>
      <c r="DM20" s="540"/>
      <c r="DN20" s="540"/>
      <c r="DO20" s="540"/>
      <c r="DP20" s="540"/>
      <c r="DQ20" s="540"/>
      <c r="DR20" s="540"/>
      <c r="DS20" s="540"/>
      <c r="DT20" s="540"/>
      <c r="DU20" s="540"/>
      <c r="DV20" s="540"/>
      <c r="DW20" s="540"/>
      <c r="DX20" s="540"/>
      <c r="DY20" s="540"/>
      <c r="DZ20" s="540"/>
      <c r="EA20" s="540"/>
      <c r="EB20" s="540"/>
      <c r="EC20" s="540"/>
      <c r="ED20" s="540"/>
      <c r="EE20" s="540"/>
      <c r="EF20" s="540"/>
      <c r="EG20" s="540"/>
      <c r="EH20" s="540"/>
      <c r="EI20" s="540"/>
      <c r="EJ20" s="540"/>
      <c r="EK20" s="540"/>
      <c r="EL20" s="540"/>
      <c r="EM20" s="540"/>
      <c r="EN20" s="540"/>
      <c r="EO20" s="540"/>
      <c r="EP20" s="540"/>
      <c r="EQ20" s="540"/>
      <c r="ER20" s="540"/>
      <c r="ES20" s="540"/>
      <c r="ET20" s="540"/>
      <c r="EU20" s="540"/>
      <c r="EV20" s="540"/>
      <c r="EW20" s="540"/>
      <c r="EX20" s="540"/>
      <c r="EY20" s="540"/>
      <c r="EZ20" s="540"/>
      <c r="FA20" s="540"/>
      <c r="FB20" s="540"/>
      <c r="FC20" s="540"/>
      <c r="FD20" s="540"/>
      <c r="FE20" s="540"/>
      <c r="FF20" s="540"/>
      <c r="FG20" s="540"/>
      <c r="FH20" s="540"/>
      <c r="FI20" s="540"/>
      <c r="FJ20" s="540"/>
      <c r="FK20" s="540"/>
      <c r="FL20" s="540"/>
      <c r="FM20" s="540"/>
      <c r="FN20" s="540"/>
      <c r="FO20" s="540"/>
      <c r="FP20" s="540"/>
      <c r="FQ20" s="540"/>
      <c r="FR20" s="540"/>
      <c r="FS20" s="540"/>
      <c r="FT20" s="540"/>
      <c r="FU20" s="540"/>
      <c r="FV20" s="540"/>
      <c r="FW20" s="540"/>
      <c r="FX20" s="540"/>
      <c r="FY20" s="540"/>
      <c r="FZ20" s="540"/>
      <c r="GA20" s="540"/>
      <c r="GB20" s="540"/>
      <c r="GC20" s="540"/>
      <c r="GD20" s="540"/>
      <c r="GE20" s="540"/>
      <c r="GF20" s="540"/>
      <c r="GG20" s="540"/>
      <c r="GH20" s="540"/>
      <c r="GI20" s="540"/>
      <c r="GJ20" s="540"/>
      <c r="GK20" s="540"/>
      <c r="GL20" s="540"/>
      <c r="GM20" s="540"/>
      <c r="GN20" s="540"/>
      <c r="GO20" s="540"/>
      <c r="GP20" s="540"/>
      <c r="GQ20" s="540"/>
      <c r="GR20" s="540"/>
      <c r="GS20" s="540"/>
      <c r="GT20" s="540"/>
      <c r="GU20" s="540"/>
      <c r="GV20" s="540"/>
      <c r="GW20" s="540"/>
      <c r="GX20" s="540"/>
      <c r="GY20" s="540"/>
      <c r="GZ20" s="540"/>
      <c r="HA20" s="540"/>
      <c r="HB20" s="540"/>
      <c r="HC20" s="540"/>
      <c r="HD20" s="540"/>
      <c r="HE20" s="540"/>
      <c r="HF20" s="540"/>
      <c r="HG20" s="540"/>
      <c r="HH20" s="540"/>
      <c r="HI20" s="540"/>
      <c r="HJ20" s="540"/>
      <c r="HK20" s="540"/>
      <c r="HL20" s="540"/>
      <c r="HM20" s="540"/>
      <c r="HN20" s="540"/>
      <c r="HO20" s="540"/>
      <c r="HP20" s="540"/>
      <c r="HQ20" s="540"/>
      <c r="HR20" s="540"/>
      <c r="HS20" s="540"/>
      <c r="HT20" s="540"/>
      <c r="HU20" s="540"/>
      <c r="HV20" s="540"/>
      <c r="HW20" s="540"/>
      <c r="HX20" s="540"/>
      <c r="HY20" s="540"/>
      <c r="HZ20" s="540"/>
      <c r="IA20" s="540"/>
      <c r="IB20" s="540"/>
      <c r="IC20" s="540"/>
      <c r="ID20" s="540"/>
      <c r="IE20" s="540"/>
      <c r="IF20" s="540"/>
      <c r="IG20" s="540"/>
      <c r="IH20" s="540"/>
      <c r="II20" s="540"/>
      <c r="IJ20" s="540"/>
      <c r="IK20" s="540"/>
      <c r="IL20" s="540"/>
      <c r="IM20" s="540"/>
      <c r="IN20" s="540"/>
      <c r="IO20" s="540"/>
      <c r="IP20" s="540"/>
      <c r="IQ20" s="540"/>
      <c r="IR20" s="540"/>
      <c r="IS20" s="540"/>
      <c r="IT20" s="540"/>
      <c r="IU20" s="540"/>
      <c r="IV20" s="540"/>
      <c r="IW20" s="540"/>
      <c r="IX20" s="540"/>
    </row>
    <row r="21" spans="1:258" s="541" customFormat="1" ht="18.75" customHeight="1">
      <c r="A21" s="801" t="s">
        <v>604</v>
      </c>
      <c r="B21" s="801"/>
      <c r="C21" s="763"/>
      <c r="D21" s="803"/>
      <c r="E21" s="643" t="s">
        <v>1997</v>
      </c>
      <c r="F21" s="535" t="s">
        <v>2019</v>
      </c>
      <c r="G21" s="800" t="s">
        <v>123</v>
      </c>
      <c r="H21" s="800"/>
      <c r="I21" s="535" t="s">
        <v>2020</v>
      </c>
      <c r="J21" s="535" t="s">
        <v>2021</v>
      </c>
      <c r="K21" s="447">
        <v>3</v>
      </c>
      <c r="L21" s="446"/>
      <c r="M21" s="536">
        <v>112.32</v>
      </c>
      <c r="N21" s="536">
        <f t="shared" si="2"/>
        <v>112.32</v>
      </c>
      <c r="O21" s="536">
        <v>135</v>
      </c>
      <c r="P21" s="536">
        <v>89</v>
      </c>
      <c r="Q21" s="494">
        <v>0.16800000000000004</v>
      </c>
      <c r="R21" s="537">
        <f t="shared" si="0"/>
        <v>-0.2620224719101123</v>
      </c>
      <c r="S21" s="536">
        <v>198</v>
      </c>
      <c r="T21" s="535"/>
      <c r="U21" s="538"/>
      <c r="V21" s="538"/>
      <c r="W21" s="452">
        <f t="shared" si="1"/>
        <v>23.319999999999993</v>
      </c>
      <c r="X21" s="83"/>
      <c r="Y21" s="538"/>
      <c r="Z21" s="538"/>
      <c r="AA21" s="538"/>
      <c r="AB21" s="538"/>
      <c r="AC21" s="538"/>
      <c r="AD21" s="539"/>
      <c r="AE21" s="539"/>
      <c r="AF21" s="540"/>
      <c r="AG21" s="540"/>
      <c r="AH21" s="540"/>
      <c r="AI21" s="540"/>
      <c r="AJ21" s="540"/>
      <c r="AK21" s="540"/>
      <c r="AL21" s="540"/>
      <c r="AM21" s="540"/>
      <c r="AN21" s="540"/>
      <c r="AO21" s="540"/>
      <c r="AP21" s="540"/>
      <c r="AQ21" s="540"/>
      <c r="AR21" s="540"/>
      <c r="AS21" s="540"/>
      <c r="AT21" s="540"/>
      <c r="AU21" s="540"/>
      <c r="AV21" s="540"/>
      <c r="AW21" s="540"/>
      <c r="AX21" s="540"/>
      <c r="AY21" s="540"/>
      <c r="AZ21" s="540"/>
      <c r="BA21" s="540"/>
      <c r="BB21" s="540"/>
      <c r="BC21" s="540"/>
      <c r="BD21" s="540"/>
      <c r="BE21" s="540"/>
      <c r="BF21" s="540"/>
      <c r="BG21" s="540"/>
      <c r="BH21" s="540"/>
      <c r="BI21" s="540"/>
      <c r="BJ21" s="540"/>
      <c r="BK21" s="540"/>
      <c r="BL21" s="540"/>
      <c r="BM21" s="540"/>
      <c r="BN21" s="540"/>
      <c r="BO21" s="540"/>
      <c r="BP21" s="540"/>
      <c r="BQ21" s="540"/>
      <c r="BR21" s="540"/>
      <c r="BS21" s="540"/>
      <c r="BT21" s="540"/>
      <c r="BU21" s="540"/>
      <c r="BV21" s="540"/>
      <c r="BW21" s="540"/>
      <c r="BX21" s="540"/>
      <c r="BY21" s="540"/>
      <c r="BZ21" s="540"/>
      <c r="CA21" s="540"/>
      <c r="CB21" s="540"/>
      <c r="CC21" s="540"/>
      <c r="CD21" s="540"/>
      <c r="CE21" s="540"/>
      <c r="CF21" s="540"/>
      <c r="CG21" s="540"/>
      <c r="CH21" s="540"/>
      <c r="CI21" s="540"/>
      <c r="CJ21" s="540"/>
      <c r="CK21" s="540"/>
      <c r="CL21" s="540"/>
      <c r="CM21" s="540"/>
      <c r="CN21" s="540"/>
      <c r="CO21" s="540"/>
      <c r="CP21" s="540"/>
      <c r="CQ21" s="540"/>
      <c r="CR21" s="540"/>
      <c r="CS21" s="540"/>
      <c r="CT21" s="540"/>
      <c r="CU21" s="540"/>
      <c r="CV21" s="540"/>
      <c r="CW21" s="540"/>
      <c r="CX21" s="540"/>
      <c r="CY21" s="540"/>
      <c r="CZ21" s="540"/>
      <c r="DA21" s="540"/>
      <c r="DB21" s="540"/>
      <c r="DC21" s="540"/>
      <c r="DD21" s="540"/>
      <c r="DE21" s="540"/>
      <c r="DF21" s="540"/>
      <c r="DG21" s="540"/>
      <c r="DH21" s="540"/>
      <c r="DI21" s="540"/>
      <c r="DJ21" s="540"/>
      <c r="DK21" s="540"/>
      <c r="DL21" s="540"/>
      <c r="DM21" s="540"/>
      <c r="DN21" s="540"/>
      <c r="DO21" s="540"/>
      <c r="DP21" s="540"/>
      <c r="DQ21" s="540"/>
      <c r="DR21" s="540"/>
      <c r="DS21" s="540"/>
      <c r="DT21" s="540"/>
      <c r="DU21" s="540"/>
      <c r="DV21" s="540"/>
      <c r="DW21" s="540"/>
      <c r="DX21" s="540"/>
      <c r="DY21" s="540"/>
      <c r="DZ21" s="540"/>
      <c r="EA21" s="540"/>
      <c r="EB21" s="540"/>
      <c r="EC21" s="540"/>
      <c r="ED21" s="540"/>
      <c r="EE21" s="540"/>
      <c r="EF21" s="540"/>
      <c r="EG21" s="540"/>
      <c r="EH21" s="540"/>
      <c r="EI21" s="540"/>
      <c r="EJ21" s="540"/>
      <c r="EK21" s="540"/>
      <c r="EL21" s="540"/>
      <c r="EM21" s="540"/>
      <c r="EN21" s="540"/>
      <c r="EO21" s="540"/>
      <c r="EP21" s="540"/>
      <c r="EQ21" s="540"/>
      <c r="ER21" s="540"/>
      <c r="ES21" s="540"/>
      <c r="ET21" s="540"/>
      <c r="EU21" s="540"/>
      <c r="EV21" s="540"/>
      <c r="EW21" s="540"/>
      <c r="EX21" s="540"/>
      <c r="EY21" s="540"/>
      <c r="EZ21" s="540"/>
      <c r="FA21" s="540"/>
      <c r="FB21" s="540"/>
      <c r="FC21" s="540"/>
      <c r="FD21" s="540"/>
      <c r="FE21" s="540"/>
      <c r="FF21" s="540"/>
      <c r="FG21" s="540"/>
      <c r="FH21" s="540"/>
      <c r="FI21" s="540"/>
      <c r="FJ21" s="540"/>
      <c r="FK21" s="540"/>
      <c r="FL21" s="540"/>
      <c r="FM21" s="540"/>
      <c r="FN21" s="540"/>
      <c r="FO21" s="540"/>
      <c r="FP21" s="540"/>
      <c r="FQ21" s="540"/>
      <c r="FR21" s="540"/>
      <c r="FS21" s="540"/>
      <c r="FT21" s="540"/>
      <c r="FU21" s="540"/>
      <c r="FV21" s="540"/>
      <c r="FW21" s="540"/>
      <c r="FX21" s="540"/>
      <c r="FY21" s="540"/>
      <c r="FZ21" s="540"/>
      <c r="GA21" s="540"/>
      <c r="GB21" s="540"/>
      <c r="GC21" s="540"/>
      <c r="GD21" s="540"/>
      <c r="GE21" s="540"/>
      <c r="GF21" s="540"/>
      <c r="GG21" s="540"/>
      <c r="GH21" s="540"/>
      <c r="GI21" s="540"/>
      <c r="GJ21" s="540"/>
      <c r="GK21" s="540"/>
      <c r="GL21" s="540"/>
      <c r="GM21" s="540"/>
      <c r="GN21" s="540"/>
      <c r="GO21" s="540"/>
      <c r="GP21" s="540"/>
      <c r="GQ21" s="540"/>
      <c r="GR21" s="540"/>
      <c r="GS21" s="540"/>
      <c r="GT21" s="540"/>
      <c r="GU21" s="540"/>
      <c r="GV21" s="540"/>
      <c r="GW21" s="540"/>
      <c r="GX21" s="540"/>
      <c r="GY21" s="540"/>
      <c r="GZ21" s="540"/>
      <c r="HA21" s="540"/>
      <c r="HB21" s="540"/>
      <c r="HC21" s="540"/>
      <c r="HD21" s="540"/>
      <c r="HE21" s="540"/>
      <c r="HF21" s="540"/>
      <c r="HG21" s="540"/>
      <c r="HH21" s="540"/>
      <c r="HI21" s="540"/>
      <c r="HJ21" s="540"/>
      <c r="HK21" s="540"/>
      <c r="HL21" s="540"/>
      <c r="HM21" s="540"/>
      <c r="HN21" s="540"/>
      <c r="HO21" s="540"/>
      <c r="HP21" s="540"/>
      <c r="HQ21" s="540"/>
      <c r="HR21" s="540"/>
      <c r="HS21" s="540"/>
      <c r="HT21" s="540"/>
      <c r="HU21" s="540"/>
      <c r="HV21" s="540"/>
      <c r="HW21" s="540"/>
      <c r="HX21" s="540"/>
      <c r="HY21" s="540"/>
      <c r="HZ21" s="540"/>
      <c r="IA21" s="540"/>
      <c r="IB21" s="540"/>
      <c r="IC21" s="540"/>
      <c r="ID21" s="540"/>
      <c r="IE21" s="540"/>
      <c r="IF21" s="540"/>
      <c r="IG21" s="540"/>
      <c r="IH21" s="540"/>
      <c r="II21" s="540"/>
      <c r="IJ21" s="540"/>
      <c r="IK21" s="540"/>
      <c r="IL21" s="540"/>
      <c r="IM21" s="540"/>
      <c r="IN21" s="540"/>
      <c r="IO21" s="540"/>
      <c r="IP21" s="540"/>
      <c r="IQ21" s="540"/>
      <c r="IR21" s="540"/>
      <c r="IS21" s="540"/>
      <c r="IT21" s="540"/>
      <c r="IU21" s="540"/>
      <c r="IV21" s="540"/>
      <c r="IW21" s="540"/>
      <c r="IX21" s="540"/>
    </row>
    <row r="22" spans="1:258" s="541" customFormat="1" ht="18.75" customHeight="1">
      <c r="A22" s="801" t="s">
        <v>604</v>
      </c>
      <c r="B22" s="542">
        <v>6</v>
      </c>
      <c r="C22" s="763"/>
      <c r="D22" s="806" t="s">
        <v>2022</v>
      </c>
      <c r="E22" s="641" t="s">
        <v>2023</v>
      </c>
      <c r="F22" s="535" t="s">
        <v>2024</v>
      </c>
      <c r="G22" s="798" t="s">
        <v>123</v>
      </c>
      <c r="H22" s="535" t="s">
        <v>2025</v>
      </c>
      <c r="I22" s="535" t="s">
        <v>2025</v>
      </c>
      <c r="J22" s="535" t="s">
        <v>2026</v>
      </c>
      <c r="K22" s="447">
        <v>4</v>
      </c>
      <c r="L22" s="446"/>
      <c r="M22" s="536">
        <v>150</v>
      </c>
      <c r="N22" s="536">
        <f t="shared" si="2"/>
        <v>150</v>
      </c>
      <c r="O22" s="536">
        <v>199</v>
      </c>
      <c r="P22" s="536">
        <v>129</v>
      </c>
      <c r="Q22" s="494">
        <v>0.24623115577889448</v>
      </c>
      <c r="R22" s="537">
        <f t="shared" si="0"/>
        <v>-0.16279069767441862</v>
      </c>
      <c r="S22" s="536">
        <v>269</v>
      </c>
      <c r="T22" s="535"/>
      <c r="U22" s="538"/>
      <c r="V22" s="538"/>
      <c r="W22" s="452">
        <f t="shared" si="1"/>
        <v>21</v>
      </c>
      <c r="X22" s="83"/>
      <c r="Y22" s="538"/>
      <c r="Z22" s="538"/>
      <c r="AA22" s="538"/>
      <c r="AB22" s="538"/>
      <c r="AC22" s="538"/>
      <c r="AD22" s="539"/>
      <c r="AE22" s="539"/>
      <c r="AF22" s="540"/>
      <c r="AG22" s="540"/>
      <c r="AH22" s="540"/>
      <c r="AI22" s="540"/>
      <c r="AJ22" s="540"/>
      <c r="AK22" s="540"/>
      <c r="AL22" s="540"/>
      <c r="AM22" s="540"/>
      <c r="AN22" s="540"/>
      <c r="AO22" s="540"/>
      <c r="AP22" s="540"/>
      <c r="AQ22" s="540"/>
      <c r="AR22" s="540"/>
      <c r="AS22" s="540"/>
      <c r="AT22" s="540"/>
      <c r="AU22" s="540"/>
      <c r="AV22" s="540"/>
      <c r="AW22" s="540"/>
      <c r="AX22" s="540"/>
      <c r="AY22" s="540"/>
      <c r="AZ22" s="540"/>
      <c r="BA22" s="540"/>
      <c r="BB22" s="540"/>
      <c r="BC22" s="540"/>
      <c r="BD22" s="540"/>
      <c r="BE22" s="540"/>
      <c r="BF22" s="540"/>
      <c r="BG22" s="540"/>
      <c r="BH22" s="540"/>
      <c r="BI22" s="540"/>
      <c r="BJ22" s="540"/>
      <c r="BK22" s="540"/>
      <c r="BL22" s="540"/>
      <c r="BM22" s="540"/>
      <c r="BN22" s="540"/>
      <c r="BO22" s="540"/>
      <c r="BP22" s="540"/>
      <c r="BQ22" s="540"/>
      <c r="BR22" s="540"/>
      <c r="BS22" s="540"/>
      <c r="BT22" s="540"/>
      <c r="BU22" s="540"/>
      <c r="BV22" s="540"/>
      <c r="BW22" s="540"/>
      <c r="BX22" s="540"/>
      <c r="BY22" s="540"/>
      <c r="BZ22" s="540"/>
      <c r="CA22" s="540"/>
      <c r="CB22" s="540"/>
      <c r="CC22" s="540"/>
      <c r="CD22" s="540"/>
      <c r="CE22" s="540"/>
      <c r="CF22" s="540"/>
      <c r="CG22" s="540"/>
      <c r="CH22" s="540"/>
      <c r="CI22" s="540"/>
      <c r="CJ22" s="540"/>
      <c r="CK22" s="540"/>
      <c r="CL22" s="540"/>
      <c r="CM22" s="540"/>
      <c r="CN22" s="540"/>
      <c r="CO22" s="540"/>
      <c r="CP22" s="540"/>
      <c r="CQ22" s="540"/>
      <c r="CR22" s="540"/>
      <c r="CS22" s="540"/>
      <c r="CT22" s="540"/>
      <c r="CU22" s="540"/>
      <c r="CV22" s="540"/>
      <c r="CW22" s="540"/>
      <c r="CX22" s="540"/>
      <c r="CY22" s="540"/>
      <c r="CZ22" s="540"/>
      <c r="DA22" s="540"/>
      <c r="DB22" s="540"/>
      <c r="DC22" s="540"/>
      <c r="DD22" s="540"/>
      <c r="DE22" s="540"/>
      <c r="DF22" s="540"/>
      <c r="DG22" s="540"/>
      <c r="DH22" s="540"/>
      <c r="DI22" s="540"/>
      <c r="DJ22" s="540"/>
      <c r="DK22" s="540"/>
      <c r="DL22" s="540"/>
      <c r="DM22" s="540"/>
      <c r="DN22" s="540"/>
      <c r="DO22" s="540"/>
      <c r="DP22" s="540"/>
      <c r="DQ22" s="540"/>
      <c r="DR22" s="540"/>
      <c r="DS22" s="540"/>
      <c r="DT22" s="540"/>
      <c r="DU22" s="540"/>
      <c r="DV22" s="540"/>
      <c r="DW22" s="540"/>
      <c r="DX22" s="540"/>
      <c r="DY22" s="540"/>
      <c r="DZ22" s="540"/>
      <c r="EA22" s="540"/>
      <c r="EB22" s="540"/>
      <c r="EC22" s="540"/>
      <c r="ED22" s="540"/>
      <c r="EE22" s="540"/>
      <c r="EF22" s="540"/>
      <c r="EG22" s="540"/>
      <c r="EH22" s="540"/>
      <c r="EI22" s="540"/>
      <c r="EJ22" s="540"/>
      <c r="EK22" s="540"/>
      <c r="EL22" s="540"/>
      <c r="EM22" s="540"/>
      <c r="EN22" s="540"/>
      <c r="EO22" s="540"/>
      <c r="EP22" s="540"/>
      <c r="EQ22" s="540"/>
      <c r="ER22" s="540"/>
      <c r="ES22" s="540"/>
      <c r="ET22" s="540"/>
      <c r="EU22" s="540"/>
      <c r="EV22" s="540"/>
      <c r="EW22" s="540"/>
      <c r="EX22" s="540"/>
      <c r="EY22" s="540"/>
      <c r="EZ22" s="540"/>
      <c r="FA22" s="540"/>
      <c r="FB22" s="540"/>
      <c r="FC22" s="540"/>
      <c r="FD22" s="540"/>
      <c r="FE22" s="540"/>
      <c r="FF22" s="540"/>
      <c r="FG22" s="540"/>
      <c r="FH22" s="540"/>
      <c r="FI22" s="540"/>
      <c r="FJ22" s="540"/>
      <c r="FK22" s="540"/>
      <c r="FL22" s="540"/>
      <c r="FM22" s="540"/>
      <c r="FN22" s="540"/>
      <c r="FO22" s="540"/>
      <c r="FP22" s="540"/>
      <c r="FQ22" s="540"/>
      <c r="FR22" s="540"/>
      <c r="FS22" s="540"/>
      <c r="FT22" s="540"/>
      <c r="FU22" s="540"/>
      <c r="FV22" s="540"/>
      <c r="FW22" s="540"/>
      <c r="FX22" s="540"/>
      <c r="FY22" s="540"/>
      <c r="FZ22" s="540"/>
      <c r="GA22" s="540"/>
      <c r="GB22" s="540"/>
      <c r="GC22" s="540"/>
      <c r="GD22" s="540"/>
      <c r="GE22" s="540"/>
      <c r="GF22" s="540"/>
      <c r="GG22" s="540"/>
      <c r="GH22" s="540"/>
      <c r="GI22" s="540"/>
      <c r="GJ22" s="540"/>
      <c r="GK22" s="540"/>
      <c r="GL22" s="540"/>
      <c r="GM22" s="540"/>
      <c r="GN22" s="540"/>
      <c r="GO22" s="540"/>
      <c r="GP22" s="540"/>
      <c r="GQ22" s="540"/>
      <c r="GR22" s="540"/>
      <c r="GS22" s="540"/>
      <c r="GT22" s="540"/>
      <c r="GU22" s="540"/>
      <c r="GV22" s="540"/>
      <c r="GW22" s="540"/>
      <c r="GX22" s="540"/>
      <c r="GY22" s="540"/>
      <c r="GZ22" s="540"/>
      <c r="HA22" s="540"/>
      <c r="HB22" s="540"/>
      <c r="HC22" s="540"/>
      <c r="HD22" s="540"/>
      <c r="HE22" s="540"/>
      <c r="HF22" s="540"/>
      <c r="HG22" s="540"/>
      <c r="HH22" s="540"/>
      <c r="HI22" s="540"/>
      <c r="HJ22" s="540"/>
      <c r="HK22" s="540"/>
      <c r="HL22" s="540"/>
      <c r="HM22" s="540"/>
      <c r="HN22" s="540"/>
      <c r="HO22" s="540"/>
      <c r="HP22" s="540"/>
      <c r="HQ22" s="540"/>
      <c r="HR22" s="540"/>
      <c r="HS22" s="540"/>
      <c r="HT22" s="540"/>
      <c r="HU22" s="540"/>
      <c r="HV22" s="540"/>
      <c r="HW22" s="540"/>
      <c r="HX22" s="540"/>
      <c r="HY22" s="540"/>
      <c r="HZ22" s="540"/>
      <c r="IA22" s="540"/>
      <c r="IB22" s="540"/>
      <c r="IC22" s="540"/>
      <c r="ID22" s="540"/>
      <c r="IE22" s="540"/>
      <c r="IF22" s="540"/>
      <c r="IG22" s="540"/>
      <c r="IH22" s="540"/>
      <c r="II22" s="540"/>
      <c r="IJ22" s="540"/>
      <c r="IK22" s="540"/>
      <c r="IL22" s="540"/>
      <c r="IM22" s="540"/>
      <c r="IN22" s="540"/>
      <c r="IO22" s="540"/>
      <c r="IP22" s="540"/>
      <c r="IQ22" s="540"/>
      <c r="IR22" s="540"/>
      <c r="IS22" s="540"/>
      <c r="IT22" s="540"/>
      <c r="IU22" s="540"/>
      <c r="IV22" s="540"/>
      <c r="IW22" s="540"/>
      <c r="IX22" s="540"/>
    </row>
    <row r="23" spans="1:258" s="541" customFormat="1" ht="35.25" customHeight="1">
      <c r="A23" s="801" t="s">
        <v>604</v>
      </c>
      <c r="B23" s="542">
        <v>7</v>
      </c>
      <c r="C23" s="763"/>
      <c r="D23" s="802" t="s">
        <v>2027</v>
      </c>
      <c r="E23" s="642" t="s">
        <v>2023</v>
      </c>
      <c r="F23" s="535" t="s">
        <v>2028</v>
      </c>
      <c r="G23" s="799" t="s">
        <v>123</v>
      </c>
      <c r="H23" s="535" t="s">
        <v>2029</v>
      </c>
      <c r="I23" s="535" t="s">
        <v>2029</v>
      </c>
      <c r="J23" s="535" t="s">
        <v>2030</v>
      </c>
      <c r="K23" s="447" t="s">
        <v>2031</v>
      </c>
      <c r="L23" s="446"/>
      <c r="M23" s="543">
        <v>41</v>
      </c>
      <c r="N23" s="536">
        <f t="shared" si="2"/>
        <v>41</v>
      </c>
      <c r="O23" s="543">
        <v>79</v>
      </c>
      <c r="P23" s="543" t="s">
        <v>2032</v>
      </c>
      <c r="Q23" s="494">
        <v>0.48101265822784811</v>
      </c>
      <c r="R23" s="537">
        <f t="shared" si="0"/>
        <v>-0.37123745819398002</v>
      </c>
      <c r="S23" s="536">
        <v>69</v>
      </c>
      <c r="T23" s="535"/>
      <c r="U23" s="538"/>
      <c r="V23" s="538"/>
      <c r="W23" s="452">
        <f t="shared" si="1"/>
        <v>11.100000000000001</v>
      </c>
      <c r="X23" s="83"/>
      <c r="Y23" s="538"/>
      <c r="Z23" s="538"/>
      <c r="AA23" s="538"/>
      <c r="AB23" s="538"/>
      <c r="AC23" s="538"/>
      <c r="AD23" s="539"/>
      <c r="AE23" s="539"/>
      <c r="AF23" s="540"/>
      <c r="AG23" s="540"/>
      <c r="AH23" s="540"/>
      <c r="AI23" s="540"/>
      <c r="AJ23" s="540"/>
      <c r="AK23" s="540"/>
      <c r="AL23" s="540"/>
      <c r="AM23" s="540"/>
      <c r="AN23" s="540"/>
      <c r="AO23" s="540"/>
      <c r="AP23" s="540"/>
      <c r="AQ23" s="540"/>
      <c r="AR23" s="540"/>
      <c r="AS23" s="540"/>
      <c r="AT23" s="540"/>
      <c r="AU23" s="540"/>
      <c r="AV23" s="540"/>
      <c r="AW23" s="540"/>
      <c r="AX23" s="540"/>
      <c r="AY23" s="540"/>
      <c r="AZ23" s="540"/>
      <c r="BA23" s="540"/>
      <c r="BB23" s="540"/>
      <c r="BC23" s="540"/>
      <c r="BD23" s="540"/>
      <c r="BE23" s="540"/>
      <c r="BF23" s="540"/>
      <c r="BG23" s="540"/>
      <c r="BH23" s="540"/>
      <c r="BI23" s="540"/>
      <c r="BJ23" s="540"/>
      <c r="BK23" s="540"/>
      <c r="BL23" s="540"/>
      <c r="BM23" s="540"/>
      <c r="BN23" s="540"/>
      <c r="BO23" s="540"/>
      <c r="BP23" s="540"/>
      <c r="BQ23" s="540"/>
      <c r="BR23" s="540"/>
      <c r="BS23" s="540"/>
      <c r="BT23" s="540"/>
      <c r="BU23" s="540"/>
      <c r="BV23" s="540"/>
      <c r="BW23" s="540"/>
      <c r="BX23" s="540"/>
      <c r="BY23" s="540"/>
      <c r="BZ23" s="540"/>
      <c r="CA23" s="540"/>
      <c r="CB23" s="540"/>
      <c r="CC23" s="540"/>
      <c r="CD23" s="540"/>
      <c r="CE23" s="540"/>
      <c r="CF23" s="540"/>
      <c r="CG23" s="540"/>
      <c r="CH23" s="540"/>
      <c r="CI23" s="540"/>
      <c r="CJ23" s="540"/>
      <c r="CK23" s="540"/>
      <c r="CL23" s="540"/>
      <c r="CM23" s="540"/>
      <c r="CN23" s="540"/>
      <c r="CO23" s="540"/>
      <c r="CP23" s="540"/>
      <c r="CQ23" s="540"/>
      <c r="CR23" s="540"/>
      <c r="CS23" s="540"/>
      <c r="CT23" s="540"/>
      <c r="CU23" s="540"/>
      <c r="CV23" s="540"/>
      <c r="CW23" s="540"/>
      <c r="CX23" s="540"/>
      <c r="CY23" s="540"/>
      <c r="CZ23" s="540"/>
      <c r="DA23" s="540"/>
      <c r="DB23" s="540"/>
      <c r="DC23" s="540"/>
      <c r="DD23" s="540"/>
      <c r="DE23" s="540"/>
      <c r="DF23" s="540"/>
      <c r="DG23" s="540"/>
      <c r="DH23" s="540"/>
      <c r="DI23" s="540"/>
      <c r="DJ23" s="540"/>
      <c r="DK23" s="540"/>
      <c r="DL23" s="540"/>
      <c r="DM23" s="540"/>
      <c r="DN23" s="540"/>
      <c r="DO23" s="540"/>
      <c r="DP23" s="540"/>
      <c r="DQ23" s="540"/>
      <c r="DR23" s="540"/>
      <c r="DS23" s="540"/>
      <c r="DT23" s="540"/>
      <c r="DU23" s="540"/>
      <c r="DV23" s="540"/>
      <c r="DW23" s="540"/>
      <c r="DX23" s="540"/>
      <c r="DY23" s="540"/>
      <c r="DZ23" s="540"/>
      <c r="EA23" s="540"/>
      <c r="EB23" s="540"/>
      <c r="EC23" s="540"/>
      <c r="ED23" s="540"/>
      <c r="EE23" s="540"/>
      <c r="EF23" s="540"/>
      <c r="EG23" s="540"/>
      <c r="EH23" s="540"/>
      <c r="EI23" s="540"/>
      <c r="EJ23" s="540"/>
      <c r="EK23" s="540"/>
      <c r="EL23" s="540"/>
      <c r="EM23" s="540"/>
      <c r="EN23" s="540"/>
      <c r="EO23" s="540"/>
      <c r="EP23" s="540"/>
      <c r="EQ23" s="540"/>
      <c r="ER23" s="540"/>
      <c r="ES23" s="540"/>
      <c r="ET23" s="540"/>
      <c r="EU23" s="540"/>
      <c r="EV23" s="540"/>
      <c r="EW23" s="540"/>
      <c r="EX23" s="540"/>
      <c r="EY23" s="540"/>
      <c r="EZ23" s="540"/>
      <c r="FA23" s="540"/>
      <c r="FB23" s="540"/>
      <c r="FC23" s="540"/>
      <c r="FD23" s="540"/>
      <c r="FE23" s="540"/>
      <c r="FF23" s="540"/>
      <c r="FG23" s="540"/>
      <c r="FH23" s="540"/>
      <c r="FI23" s="540"/>
      <c r="FJ23" s="540"/>
      <c r="FK23" s="540"/>
      <c r="FL23" s="540"/>
      <c r="FM23" s="540"/>
      <c r="FN23" s="540"/>
      <c r="FO23" s="540"/>
      <c r="FP23" s="540"/>
      <c r="FQ23" s="540"/>
      <c r="FR23" s="540"/>
      <c r="FS23" s="540"/>
      <c r="FT23" s="540"/>
      <c r="FU23" s="540"/>
      <c r="FV23" s="540"/>
      <c r="FW23" s="540"/>
      <c r="FX23" s="540"/>
      <c r="FY23" s="540"/>
      <c r="FZ23" s="540"/>
      <c r="GA23" s="540"/>
      <c r="GB23" s="540"/>
      <c r="GC23" s="540"/>
      <c r="GD23" s="540"/>
      <c r="GE23" s="540"/>
      <c r="GF23" s="540"/>
      <c r="GG23" s="540"/>
      <c r="GH23" s="540"/>
      <c r="GI23" s="540"/>
      <c r="GJ23" s="540"/>
      <c r="GK23" s="540"/>
      <c r="GL23" s="540"/>
      <c r="GM23" s="540"/>
      <c r="GN23" s="540"/>
      <c r="GO23" s="540"/>
      <c r="GP23" s="540"/>
      <c r="GQ23" s="540"/>
      <c r="GR23" s="540"/>
      <c r="GS23" s="540"/>
      <c r="GT23" s="540"/>
      <c r="GU23" s="540"/>
      <c r="GV23" s="540"/>
      <c r="GW23" s="540"/>
      <c r="GX23" s="540"/>
      <c r="GY23" s="540"/>
      <c r="GZ23" s="540"/>
      <c r="HA23" s="540"/>
      <c r="HB23" s="540"/>
      <c r="HC23" s="540"/>
      <c r="HD23" s="540"/>
      <c r="HE23" s="540"/>
      <c r="HF23" s="540"/>
      <c r="HG23" s="540"/>
      <c r="HH23" s="540"/>
      <c r="HI23" s="540"/>
      <c r="HJ23" s="540"/>
      <c r="HK23" s="540"/>
      <c r="HL23" s="540"/>
      <c r="HM23" s="540"/>
      <c r="HN23" s="540"/>
      <c r="HO23" s="540"/>
      <c r="HP23" s="540"/>
      <c r="HQ23" s="540"/>
      <c r="HR23" s="540"/>
      <c r="HS23" s="540"/>
      <c r="HT23" s="540"/>
      <c r="HU23" s="540"/>
      <c r="HV23" s="540"/>
      <c r="HW23" s="540"/>
      <c r="HX23" s="540"/>
      <c r="HY23" s="540"/>
      <c r="HZ23" s="540"/>
      <c r="IA23" s="540"/>
      <c r="IB23" s="540"/>
      <c r="IC23" s="540"/>
      <c r="ID23" s="540"/>
      <c r="IE23" s="540"/>
      <c r="IF23" s="540"/>
      <c r="IG23" s="540"/>
      <c r="IH23" s="540"/>
      <c r="II23" s="540"/>
      <c r="IJ23" s="540"/>
      <c r="IK23" s="540"/>
      <c r="IL23" s="540"/>
      <c r="IM23" s="540"/>
      <c r="IN23" s="540"/>
      <c r="IO23" s="540"/>
      <c r="IP23" s="540"/>
      <c r="IQ23" s="540"/>
      <c r="IR23" s="540"/>
      <c r="IS23" s="540"/>
      <c r="IT23" s="540"/>
      <c r="IU23" s="540"/>
      <c r="IV23" s="540"/>
      <c r="IW23" s="540"/>
      <c r="IX23" s="540"/>
    </row>
    <row r="24" spans="1:258" s="541" customFormat="1" ht="18.75" customHeight="1">
      <c r="A24" s="801" t="s">
        <v>604</v>
      </c>
      <c r="B24" s="542">
        <v>8</v>
      </c>
      <c r="C24" s="763"/>
      <c r="D24" s="802" t="s">
        <v>2033</v>
      </c>
      <c r="E24" s="642" t="s">
        <v>2023</v>
      </c>
      <c r="F24" s="535" t="s">
        <v>2034</v>
      </c>
      <c r="G24" s="799" t="s">
        <v>123</v>
      </c>
      <c r="H24" s="535" t="s">
        <v>2035</v>
      </c>
      <c r="I24" s="535" t="s">
        <v>2035</v>
      </c>
      <c r="J24" s="535" t="s">
        <v>2036</v>
      </c>
      <c r="K24" s="447" t="s">
        <v>2037</v>
      </c>
      <c r="L24" s="446"/>
      <c r="M24" s="536">
        <v>73</v>
      </c>
      <c r="N24" s="536">
        <f t="shared" si="2"/>
        <v>73</v>
      </c>
      <c r="O24" s="536">
        <v>139</v>
      </c>
      <c r="P24" s="536">
        <v>59</v>
      </c>
      <c r="Q24" s="494">
        <v>0.47482014388489208</v>
      </c>
      <c r="R24" s="537">
        <f t="shared" si="0"/>
        <v>-0.23728813559322035</v>
      </c>
      <c r="S24" s="536">
        <v>95</v>
      </c>
      <c r="T24" s="535"/>
      <c r="U24" s="538"/>
      <c r="V24" s="538"/>
      <c r="W24" s="452">
        <f t="shared" si="1"/>
        <v>14</v>
      </c>
      <c r="X24" s="83"/>
      <c r="Y24" s="538"/>
      <c r="Z24" s="538"/>
      <c r="AA24" s="538"/>
      <c r="AB24" s="538"/>
      <c r="AC24" s="538"/>
      <c r="AD24" s="539"/>
      <c r="AE24" s="539"/>
      <c r="AF24" s="540"/>
      <c r="AG24" s="540"/>
      <c r="AH24" s="540"/>
      <c r="AI24" s="540"/>
      <c r="AJ24" s="540"/>
      <c r="AK24" s="540"/>
      <c r="AL24" s="540"/>
      <c r="AM24" s="540"/>
      <c r="AN24" s="540"/>
      <c r="AO24" s="540"/>
      <c r="AP24" s="540"/>
      <c r="AQ24" s="540"/>
      <c r="AR24" s="540"/>
      <c r="AS24" s="540"/>
      <c r="AT24" s="540"/>
      <c r="AU24" s="540"/>
      <c r="AV24" s="540"/>
      <c r="AW24" s="540"/>
      <c r="AX24" s="540"/>
      <c r="AY24" s="540"/>
      <c r="AZ24" s="540"/>
      <c r="BA24" s="540"/>
      <c r="BB24" s="540"/>
      <c r="BC24" s="540"/>
      <c r="BD24" s="540"/>
      <c r="BE24" s="540"/>
      <c r="BF24" s="540"/>
      <c r="BG24" s="540"/>
      <c r="BH24" s="540"/>
      <c r="BI24" s="540"/>
      <c r="BJ24" s="540"/>
      <c r="BK24" s="540"/>
      <c r="BL24" s="540"/>
      <c r="BM24" s="540"/>
      <c r="BN24" s="540"/>
      <c r="BO24" s="540"/>
      <c r="BP24" s="540"/>
      <c r="BQ24" s="540"/>
      <c r="BR24" s="540"/>
      <c r="BS24" s="540"/>
      <c r="BT24" s="540"/>
      <c r="BU24" s="540"/>
      <c r="BV24" s="540"/>
      <c r="BW24" s="540"/>
      <c r="BX24" s="540"/>
      <c r="BY24" s="540"/>
      <c r="BZ24" s="540"/>
      <c r="CA24" s="540"/>
      <c r="CB24" s="540"/>
      <c r="CC24" s="540"/>
      <c r="CD24" s="540"/>
      <c r="CE24" s="540"/>
      <c r="CF24" s="540"/>
      <c r="CG24" s="540"/>
      <c r="CH24" s="540"/>
      <c r="CI24" s="540"/>
      <c r="CJ24" s="540"/>
      <c r="CK24" s="540"/>
      <c r="CL24" s="540"/>
      <c r="CM24" s="540"/>
      <c r="CN24" s="540"/>
      <c r="CO24" s="540"/>
      <c r="CP24" s="540"/>
      <c r="CQ24" s="540"/>
      <c r="CR24" s="540"/>
      <c r="CS24" s="540"/>
      <c r="CT24" s="540"/>
      <c r="CU24" s="540"/>
      <c r="CV24" s="540"/>
      <c r="CW24" s="540"/>
      <c r="CX24" s="540"/>
      <c r="CY24" s="540"/>
      <c r="CZ24" s="540"/>
      <c r="DA24" s="540"/>
      <c r="DB24" s="540"/>
      <c r="DC24" s="540"/>
      <c r="DD24" s="540"/>
      <c r="DE24" s="540"/>
      <c r="DF24" s="540"/>
      <c r="DG24" s="540"/>
      <c r="DH24" s="540"/>
      <c r="DI24" s="540"/>
      <c r="DJ24" s="540"/>
      <c r="DK24" s="540"/>
      <c r="DL24" s="540"/>
      <c r="DM24" s="540"/>
      <c r="DN24" s="540"/>
      <c r="DO24" s="540"/>
      <c r="DP24" s="540"/>
      <c r="DQ24" s="540"/>
      <c r="DR24" s="540"/>
      <c r="DS24" s="540"/>
      <c r="DT24" s="540"/>
      <c r="DU24" s="540"/>
      <c r="DV24" s="540"/>
      <c r="DW24" s="540"/>
      <c r="DX24" s="540"/>
      <c r="DY24" s="540"/>
      <c r="DZ24" s="540"/>
      <c r="EA24" s="540"/>
      <c r="EB24" s="540"/>
      <c r="EC24" s="540"/>
      <c r="ED24" s="540"/>
      <c r="EE24" s="540"/>
      <c r="EF24" s="540"/>
      <c r="EG24" s="540"/>
      <c r="EH24" s="540"/>
      <c r="EI24" s="540"/>
      <c r="EJ24" s="540"/>
      <c r="EK24" s="540"/>
      <c r="EL24" s="540"/>
      <c r="EM24" s="540"/>
      <c r="EN24" s="540"/>
      <c r="EO24" s="540"/>
      <c r="EP24" s="540"/>
      <c r="EQ24" s="540"/>
      <c r="ER24" s="540"/>
      <c r="ES24" s="540"/>
      <c r="ET24" s="540"/>
      <c r="EU24" s="540"/>
      <c r="EV24" s="540"/>
      <c r="EW24" s="540"/>
      <c r="EX24" s="540"/>
      <c r="EY24" s="540"/>
      <c r="EZ24" s="540"/>
      <c r="FA24" s="540"/>
      <c r="FB24" s="540"/>
      <c r="FC24" s="540"/>
      <c r="FD24" s="540"/>
      <c r="FE24" s="540"/>
      <c r="FF24" s="540"/>
      <c r="FG24" s="540"/>
      <c r="FH24" s="540"/>
      <c r="FI24" s="540"/>
      <c r="FJ24" s="540"/>
      <c r="FK24" s="540"/>
      <c r="FL24" s="540"/>
      <c r="FM24" s="540"/>
      <c r="FN24" s="540"/>
      <c r="FO24" s="540"/>
      <c r="FP24" s="540"/>
      <c r="FQ24" s="540"/>
      <c r="FR24" s="540"/>
      <c r="FS24" s="540"/>
      <c r="FT24" s="540"/>
      <c r="FU24" s="540"/>
      <c r="FV24" s="540"/>
      <c r="FW24" s="540"/>
      <c r="FX24" s="540"/>
      <c r="FY24" s="540"/>
      <c r="FZ24" s="540"/>
      <c r="GA24" s="540"/>
      <c r="GB24" s="540"/>
      <c r="GC24" s="540"/>
      <c r="GD24" s="540"/>
      <c r="GE24" s="540"/>
      <c r="GF24" s="540"/>
      <c r="GG24" s="540"/>
      <c r="GH24" s="540"/>
      <c r="GI24" s="540"/>
      <c r="GJ24" s="540"/>
      <c r="GK24" s="540"/>
      <c r="GL24" s="540"/>
      <c r="GM24" s="540"/>
      <c r="GN24" s="540"/>
      <c r="GO24" s="540"/>
      <c r="GP24" s="540"/>
      <c r="GQ24" s="540"/>
      <c r="GR24" s="540"/>
      <c r="GS24" s="540"/>
      <c r="GT24" s="540"/>
      <c r="GU24" s="540"/>
      <c r="GV24" s="540"/>
      <c r="GW24" s="540"/>
      <c r="GX24" s="540"/>
      <c r="GY24" s="540"/>
      <c r="GZ24" s="540"/>
      <c r="HA24" s="540"/>
      <c r="HB24" s="540"/>
      <c r="HC24" s="540"/>
      <c r="HD24" s="540"/>
      <c r="HE24" s="540"/>
      <c r="HF24" s="540"/>
      <c r="HG24" s="540"/>
      <c r="HH24" s="540"/>
      <c r="HI24" s="540"/>
      <c r="HJ24" s="540"/>
      <c r="HK24" s="540"/>
      <c r="HL24" s="540"/>
      <c r="HM24" s="540"/>
      <c r="HN24" s="540"/>
      <c r="HO24" s="540"/>
      <c r="HP24" s="540"/>
      <c r="HQ24" s="540"/>
      <c r="HR24" s="540"/>
      <c r="HS24" s="540"/>
      <c r="HT24" s="540"/>
      <c r="HU24" s="540"/>
      <c r="HV24" s="540"/>
      <c r="HW24" s="540"/>
      <c r="HX24" s="540"/>
      <c r="HY24" s="540"/>
      <c r="HZ24" s="540"/>
      <c r="IA24" s="540"/>
      <c r="IB24" s="540"/>
      <c r="IC24" s="540"/>
      <c r="ID24" s="540"/>
      <c r="IE24" s="540"/>
      <c r="IF24" s="540"/>
      <c r="IG24" s="540"/>
      <c r="IH24" s="540"/>
      <c r="II24" s="540"/>
      <c r="IJ24" s="540"/>
      <c r="IK24" s="540"/>
      <c r="IL24" s="540"/>
      <c r="IM24" s="540"/>
      <c r="IN24" s="540"/>
      <c r="IO24" s="540"/>
      <c r="IP24" s="540"/>
      <c r="IQ24" s="540"/>
      <c r="IR24" s="540"/>
      <c r="IS24" s="540"/>
      <c r="IT24" s="540"/>
      <c r="IU24" s="540"/>
      <c r="IV24" s="540"/>
      <c r="IW24" s="540"/>
      <c r="IX24" s="540"/>
    </row>
    <row r="25" spans="1:258" s="541" customFormat="1" ht="18.75" customHeight="1">
      <c r="A25" s="801" t="s">
        <v>604</v>
      </c>
      <c r="B25" s="542">
        <v>9</v>
      </c>
      <c r="C25" s="763"/>
      <c r="D25" s="803" t="s">
        <v>2038</v>
      </c>
      <c r="E25" s="643" t="s">
        <v>2023</v>
      </c>
      <c r="F25" s="535" t="s">
        <v>2039</v>
      </c>
      <c r="G25" s="800" t="s">
        <v>123</v>
      </c>
      <c r="H25" s="535" t="s">
        <v>2040</v>
      </c>
      <c r="I25" s="535" t="s">
        <v>2040</v>
      </c>
      <c r="J25" s="535" t="s">
        <v>2041</v>
      </c>
      <c r="K25" s="447" t="s">
        <v>2042</v>
      </c>
      <c r="L25" s="446"/>
      <c r="M25" s="536">
        <v>43</v>
      </c>
      <c r="N25" s="536">
        <f t="shared" si="2"/>
        <v>43</v>
      </c>
      <c r="O25" s="536">
        <v>59</v>
      </c>
      <c r="P25" s="536">
        <v>35</v>
      </c>
      <c r="Q25" s="494">
        <v>0.2711864406779661</v>
      </c>
      <c r="R25" s="537">
        <f t="shared" si="0"/>
        <v>-0.22857142857142856</v>
      </c>
      <c r="S25" s="536">
        <v>65</v>
      </c>
      <c r="T25" s="535"/>
      <c r="U25" s="538"/>
      <c r="V25" s="538"/>
      <c r="W25" s="452">
        <f t="shared" si="1"/>
        <v>8</v>
      </c>
      <c r="X25" s="83"/>
      <c r="Y25" s="538"/>
      <c r="Z25" s="538"/>
      <c r="AA25" s="538"/>
      <c r="AB25" s="538"/>
      <c r="AC25" s="538"/>
      <c r="AD25" s="539"/>
      <c r="AE25" s="539"/>
      <c r="AF25" s="540"/>
      <c r="AG25" s="540"/>
      <c r="AH25" s="540"/>
      <c r="AI25" s="540"/>
      <c r="AJ25" s="540"/>
      <c r="AK25" s="540"/>
      <c r="AL25" s="540"/>
      <c r="AM25" s="540"/>
      <c r="AN25" s="540"/>
      <c r="AO25" s="540"/>
      <c r="AP25" s="540"/>
      <c r="AQ25" s="540"/>
      <c r="AR25" s="540"/>
      <c r="AS25" s="540"/>
      <c r="AT25" s="540"/>
      <c r="AU25" s="540"/>
      <c r="AV25" s="540"/>
      <c r="AW25" s="540"/>
      <c r="AX25" s="540"/>
      <c r="AY25" s="540"/>
      <c r="AZ25" s="540"/>
      <c r="BA25" s="540"/>
      <c r="BB25" s="540"/>
      <c r="BC25" s="540"/>
      <c r="BD25" s="540"/>
      <c r="BE25" s="540"/>
      <c r="BF25" s="540"/>
      <c r="BG25" s="540"/>
      <c r="BH25" s="540"/>
      <c r="BI25" s="540"/>
      <c r="BJ25" s="540"/>
      <c r="BK25" s="540"/>
      <c r="BL25" s="540"/>
      <c r="BM25" s="540"/>
      <c r="BN25" s="540"/>
      <c r="BO25" s="540"/>
      <c r="BP25" s="540"/>
      <c r="BQ25" s="540"/>
      <c r="BR25" s="540"/>
      <c r="BS25" s="540"/>
      <c r="BT25" s="540"/>
      <c r="BU25" s="540"/>
      <c r="BV25" s="540"/>
      <c r="BW25" s="540"/>
      <c r="BX25" s="540"/>
      <c r="BY25" s="540"/>
      <c r="BZ25" s="540"/>
      <c r="CA25" s="540"/>
      <c r="CB25" s="540"/>
      <c r="CC25" s="540"/>
      <c r="CD25" s="540"/>
      <c r="CE25" s="540"/>
      <c r="CF25" s="540"/>
      <c r="CG25" s="540"/>
      <c r="CH25" s="540"/>
      <c r="CI25" s="540"/>
      <c r="CJ25" s="540"/>
      <c r="CK25" s="540"/>
      <c r="CL25" s="540"/>
      <c r="CM25" s="540"/>
      <c r="CN25" s="540"/>
      <c r="CO25" s="540"/>
      <c r="CP25" s="540"/>
      <c r="CQ25" s="540"/>
      <c r="CR25" s="540"/>
      <c r="CS25" s="540"/>
      <c r="CT25" s="540"/>
      <c r="CU25" s="540"/>
      <c r="CV25" s="540"/>
      <c r="CW25" s="540"/>
      <c r="CX25" s="540"/>
      <c r="CY25" s="540"/>
      <c r="CZ25" s="540"/>
      <c r="DA25" s="540"/>
      <c r="DB25" s="540"/>
      <c r="DC25" s="540"/>
      <c r="DD25" s="540"/>
      <c r="DE25" s="540"/>
      <c r="DF25" s="540"/>
      <c r="DG25" s="540"/>
      <c r="DH25" s="540"/>
      <c r="DI25" s="540"/>
      <c r="DJ25" s="540"/>
      <c r="DK25" s="540"/>
      <c r="DL25" s="540"/>
      <c r="DM25" s="540"/>
      <c r="DN25" s="540"/>
      <c r="DO25" s="540"/>
      <c r="DP25" s="540"/>
      <c r="DQ25" s="540"/>
      <c r="DR25" s="540"/>
      <c r="DS25" s="540"/>
      <c r="DT25" s="540"/>
      <c r="DU25" s="540"/>
      <c r="DV25" s="540"/>
      <c r="DW25" s="540"/>
      <c r="DX25" s="540"/>
      <c r="DY25" s="540"/>
      <c r="DZ25" s="540"/>
      <c r="EA25" s="540"/>
      <c r="EB25" s="540"/>
      <c r="EC25" s="540"/>
      <c r="ED25" s="540"/>
      <c r="EE25" s="540"/>
      <c r="EF25" s="540"/>
      <c r="EG25" s="540"/>
      <c r="EH25" s="540"/>
      <c r="EI25" s="540"/>
      <c r="EJ25" s="540"/>
      <c r="EK25" s="540"/>
      <c r="EL25" s="540"/>
      <c r="EM25" s="540"/>
      <c r="EN25" s="540"/>
      <c r="EO25" s="540"/>
      <c r="EP25" s="540"/>
      <c r="EQ25" s="540"/>
      <c r="ER25" s="540"/>
      <c r="ES25" s="540"/>
      <c r="ET25" s="540"/>
      <c r="EU25" s="540"/>
      <c r="EV25" s="540"/>
      <c r="EW25" s="540"/>
      <c r="EX25" s="540"/>
      <c r="EY25" s="540"/>
      <c r="EZ25" s="540"/>
      <c r="FA25" s="540"/>
      <c r="FB25" s="540"/>
      <c r="FC25" s="540"/>
      <c r="FD25" s="540"/>
      <c r="FE25" s="540"/>
      <c r="FF25" s="540"/>
      <c r="FG25" s="540"/>
      <c r="FH25" s="540"/>
      <c r="FI25" s="540"/>
      <c r="FJ25" s="540"/>
      <c r="FK25" s="540"/>
      <c r="FL25" s="540"/>
      <c r="FM25" s="540"/>
      <c r="FN25" s="540"/>
      <c r="FO25" s="540"/>
      <c r="FP25" s="540"/>
      <c r="FQ25" s="540"/>
      <c r="FR25" s="540"/>
      <c r="FS25" s="540"/>
      <c r="FT25" s="540"/>
      <c r="FU25" s="540"/>
      <c r="FV25" s="540"/>
      <c r="FW25" s="540"/>
      <c r="FX25" s="540"/>
      <c r="FY25" s="540"/>
      <c r="FZ25" s="540"/>
      <c r="GA25" s="540"/>
      <c r="GB25" s="540"/>
      <c r="GC25" s="540"/>
      <c r="GD25" s="540"/>
      <c r="GE25" s="540"/>
      <c r="GF25" s="540"/>
      <c r="GG25" s="540"/>
      <c r="GH25" s="540"/>
      <c r="GI25" s="540"/>
      <c r="GJ25" s="540"/>
      <c r="GK25" s="540"/>
      <c r="GL25" s="540"/>
      <c r="GM25" s="540"/>
      <c r="GN25" s="540"/>
      <c r="GO25" s="540"/>
      <c r="GP25" s="540"/>
      <c r="GQ25" s="540"/>
      <c r="GR25" s="540"/>
      <c r="GS25" s="540"/>
      <c r="GT25" s="540"/>
      <c r="GU25" s="540"/>
      <c r="GV25" s="540"/>
      <c r="GW25" s="540"/>
      <c r="GX25" s="540"/>
      <c r="GY25" s="540"/>
      <c r="GZ25" s="540"/>
      <c r="HA25" s="540"/>
      <c r="HB25" s="540"/>
      <c r="HC25" s="540"/>
      <c r="HD25" s="540"/>
      <c r="HE25" s="540"/>
      <c r="HF25" s="540"/>
      <c r="HG25" s="540"/>
      <c r="HH25" s="540"/>
      <c r="HI25" s="540"/>
      <c r="HJ25" s="540"/>
      <c r="HK25" s="540"/>
      <c r="HL25" s="540"/>
      <c r="HM25" s="540"/>
      <c r="HN25" s="540"/>
      <c r="HO25" s="540"/>
      <c r="HP25" s="540"/>
      <c r="HQ25" s="540"/>
      <c r="HR25" s="540"/>
      <c r="HS25" s="540"/>
      <c r="HT25" s="540"/>
      <c r="HU25" s="540"/>
      <c r="HV25" s="540"/>
      <c r="HW25" s="540"/>
      <c r="HX25" s="540"/>
      <c r="HY25" s="540"/>
      <c r="HZ25" s="540"/>
      <c r="IA25" s="540"/>
      <c r="IB25" s="540"/>
      <c r="IC25" s="540"/>
      <c r="ID25" s="540"/>
      <c r="IE25" s="540"/>
      <c r="IF25" s="540"/>
      <c r="IG25" s="540"/>
      <c r="IH25" s="540"/>
      <c r="II25" s="540"/>
      <c r="IJ25" s="540"/>
      <c r="IK25" s="540"/>
      <c r="IL25" s="540"/>
      <c r="IM25" s="540"/>
      <c r="IN25" s="540"/>
      <c r="IO25" s="540"/>
      <c r="IP25" s="540"/>
      <c r="IQ25" s="540"/>
      <c r="IR25" s="540"/>
      <c r="IS25" s="540"/>
      <c r="IT25" s="540"/>
      <c r="IU25" s="540"/>
      <c r="IV25" s="540"/>
      <c r="IW25" s="540"/>
      <c r="IX25" s="540"/>
    </row>
    <row r="26" spans="1:258" s="541" customFormat="1" ht="18.75" customHeight="1">
      <c r="A26" s="801" t="s">
        <v>604</v>
      </c>
      <c r="B26" s="542">
        <v>10</v>
      </c>
      <c r="C26" s="763"/>
      <c r="D26" s="807" t="s">
        <v>2033</v>
      </c>
      <c r="E26" s="808" t="s">
        <v>2043</v>
      </c>
      <c r="F26" s="535" t="s">
        <v>2044</v>
      </c>
      <c r="G26" s="809" t="s">
        <v>39</v>
      </c>
      <c r="H26" s="535" t="s">
        <v>2045</v>
      </c>
      <c r="I26" s="535" t="s">
        <v>2045</v>
      </c>
      <c r="J26" s="535" t="s">
        <v>2046</v>
      </c>
      <c r="K26" s="447">
        <v>0</v>
      </c>
      <c r="L26" s="446"/>
      <c r="M26" s="536">
        <v>80.8</v>
      </c>
      <c r="N26" s="536">
        <f>VLOOKUP(I26,[4]商品订货单!$E$10:$O$17,11,0)</f>
        <v>72</v>
      </c>
      <c r="O26" s="536">
        <v>119</v>
      </c>
      <c r="P26" s="536">
        <v>69</v>
      </c>
      <c r="Q26" s="494">
        <v>0.32100840336134456</v>
      </c>
      <c r="R26" s="537">
        <f t="shared" si="0"/>
        <v>-4.3478260869565216E-2</v>
      </c>
      <c r="S26" s="536">
        <v>138</v>
      </c>
      <c r="T26" s="535"/>
      <c r="U26" s="538"/>
      <c r="V26" s="538"/>
      <c r="W26" s="452">
        <f t="shared" si="1"/>
        <v>3</v>
      </c>
      <c r="X26" s="83"/>
      <c r="Y26" s="538"/>
      <c r="Z26" s="538"/>
      <c r="AA26" s="538"/>
      <c r="AB26" s="538"/>
      <c r="AC26" s="538"/>
      <c r="AD26" s="539"/>
      <c r="AE26" s="539"/>
      <c r="AF26" s="540"/>
      <c r="AG26" s="540"/>
      <c r="AH26" s="540"/>
      <c r="AI26" s="540"/>
      <c r="AJ26" s="540"/>
      <c r="AK26" s="540"/>
      <c r="AL26" s="540"/>
      <c r="AM26" s="540"/>
      <c r="AN26" s="540"/>
      <c r="AO26" s="540"/>
      <c r="AP26" s="540"/>
      <c r="AQ26" s="540"/>
      <c r="AR26" s="540"/>
      <c r="AS26" s="540"/>
      <c r="AT26" s="540"/>
      <c r="AU26" s="540"/>
      <c r="AV26" s="540"/>
      <c r="AW26" s="540"/>
      <c r="AX26" s="540"/>
      <c r="AY26" s="540"/>
      <c r="AZ26" s="540"/>
      <c r="BA26" s="540"/>
      <c r="BB26" s="540"/>
      <c r="BC26" s="540"/>
      <c r="BD26" s="540"/>
      <c r="BE26" s="540"/>
      <c r="BF26" s="540"/>
      <c r="BG26" s="540"/>
      <c r="BH26" s="540"/>
      <c r="BI26" s="540"/>
      <c r="BJ26" s="540"/>
      <c r="BK26" s="540"/>
      <c r="BL26" s="540"/>
      <c r="BM26" s="540"/>
      <c r="BN26" s="540"/>
      <c r="BO26" s="540"/>
      <c r="BP26" s="540"/>
      <c r="BQ26" s="540"/>
      <c r="BR26" s="540"/>
      <c r="BS26" s="540"/>
      <c r="BT26" s="540"/>
      <c r="BU26" s="540"/>
      <c r="BV26" s="540"/>
      <c r="BW26" s="540"/>
      <c r="BX26" s="540"/>
      <c r="BY26" s="540"/>
      <c r="BZ26" s="540"/>
      <c r="CA26" s="540"/>
      <c r="CB26" s="540"/>
      <c r="CC26" s="540"/>
      <c r="CD26" s="540"/>
      <c r="CE26" s="540"/>
      <c r="CF26" s="540"/>
      <c r="CG26" s="540"/>
      <c r="CH26" s="540"/>
      <c r="CI26" s="540"/>
      <c r="CJ26" s="540"/>
      <c r="CK26" s="540"/>
      <c r="CL26" s="540"/>
      <c r="CM26" s="540"/>
      <c r="CN26" s="540"/>
      <c r="CO26" s="540"/>
      <c r="CP26" s="540"/>
      <c r="CQ26" s="540"/>
      <c r="CR26" s="540"/>
      <c r="CS26" s="540"/>
      <c r="CT26" s="540"/>
      <c r="CU26" s="540"/>
      <c r="CV26" s="540"/>
      <c r="CW26" s="540"/>
      <c r="CX26" s="540"/>
      <c r="CY26" s="540"/>
      <c r="CZ26" s="540"/>
      <c r="DA26" s="540"/>
      <c r="DB26" s="540"/>
      <c r="DC26" s="540"/>
      <c r="DD26" s="540"/>
      <c r="DE26" s="540"/>
      <c r="DF26" s="540"/>
      <c r="DG26" s="540"/>
      <c r="DH26" s="540"/>
      <c r="DI26" s="540"/>
      <c r="DJ26" s="540"/>
      <c r="DK26" s="540"/>
      <c r="DL26" s="540"/>
      <c r="DM26" s="540"/>
      <c r="DN26" s="540"/>
      <c r="DO26" s="540"/>
      <c r="DP26" s="540"/>
      <c r="DQ26" s="540"/>
      <c r="DR26" s="540"/>
      <c r="DS26" s="540"/>
      <c r="DT26" s="540"/>
      <c r="DU26" s="540"/>
      <c r="DV26" s="540"/>
      <c r="DW26" s="540"/>
      <c r="DX26" s="540"/>
      <c r="DY26" s="540"/>
      <c r="DZ26" s="540"/>
      <c r="EA26" s="540"/>
      <c r="EB26" s="540"/>
      <c r="EC26" s="540"/>
      <c r="ED26" s="540"/>
      <c r="EE26" s="540"/>
      <c r="EF26" s="540"/>
      <c r="EG26" s="540"/>
      <c r="EH26" s="540"/>
      <c r="EI26" s="540"/>
      <c r="EJ26" s="540"/>
      <c r="EK26" s="540"/>
      <c r="EL26" s="540"/>
      <c r="EM26" s="540"/>
      <c r="EN26" s="540"/>
      <c r="EO26" s="540"/>
      <c r="EP26" s="540"/>
      <c r="EQ26" s="540"/>
      <c r="ER26" s="540"/>
      <c r="ES26" s="540"/>
      <c r="ET26" s="540"/>
      <c r="EU26" s="540"/>
      <c r="EV26" s="540"/>
      <c r="EW26" s="540"/>
      <c r="EX26" s="540"/>
      <c r="EY26" s="540"/>
      <c r="EZ26" s="540"/>
      <c r="FA26" s="540"/>
      <c r="FB26" s="540"/>
      <c r="FC26" s="540"/>
      <c r="FD26" s="540"/>
      <c r="FE26" s="540"/>
      <c r="FF26" s="540"/>
      <c r="FG26" s="540"/>
      <c r="FH26" s="540"/>
      <c r="FI26" s="540"/>
      <c r="FJ26" s="540"/>
      <c r="FK26" s="540"/>
      <c r="FL26" s="540"/>
      <c r="FM26" s="540"/>
      <c r="FN26" s="540"/>
      <c r="FO26" s="540"/>
      <c r="FP26" s="540"/>
      <c r="FQ26" s="540"/>
      <c r="FR26" s="540"/>
      <c r="FS26" s="540"/>
      <c r="FT26" s="540"/>
      <c r="FU26" s="540"/>
      <c r="FV26" s="540"/>
      <c r="FW26" s="540"/>
      <c r="FX26" s="540"/>
      <c r="FY26" s="540"/>
      <c r="FZ26" s="540"/>
      <c r="GA26" s="540"/>
      <c r="GB26" s="540"/>
      <c r="GC26" s="540"/>
      <c r="GD26" s="540"/>
      <c r="GE26" s="540"/>
      <c r="GF26" s="540"/>
      <c r="GG26" s="540"/>
      <c r="GH26" s="540"/>
      <c r="GI26" s="540"/>
      <c r="GJ26" s="540"/>
      <c r="GK26" s="540"/>
      <c r="GL26" s="540"/>
      <c r="GM26" s="540"/>
      <c r="GN26" s="540"/>
      <c r="GO26" s="540"/>
      <c r="GP26" s="540"/>
      <c r="GQ26" s="540"/>
      <c r="GR26" s="540"/>
      <c r="GS26" s="540"/>
      <c r="GT26" s="540"/>
      <c r="GU26" s="540"/>
      <c r="GV26" s="540"/>
      <c r="GW26" s="540"/>
      <c r="GX26" s="540"/>
      <c r="GY26" s="540"/>
      <c r="GZ26" s="540"/>
      <c r="HA26" s="540"/>
      <c r="HB26" s="540"/>
      <c r="HC26" s="540"/>
      <c r="HD26" s="540"/>
      <c r="HE26" s="540"/>
      <c r="HF26" s="540"/>
      <c r="HG26" s="540"/>
      <c r="HH26" s="540"/>
      <c r="HI26" s="540"/>
      <c r="HJ26" s="540"/>
      <c r="HK26" s="540"/>
      <c r="HL26" s="540"/>
      <c r="HM26" s="540"/>
      <c r="HN26" s="540"/>
      <c r="HO26" s="540"/>
      <c r="HP26" s="540"/>
      <c r="HQ26" s="540"/>
      <c r="HR26" s="540"/>
      <c r="HS26" s="540"/>
      <c r="HT26" s="540"/>
      <c r="HU26" s="540"/>
      <c r="HV26" s="540"/>
      <c r="HW26" s="540"/>
      <c r="HX26" s="540"/>
      <c r="HY26" s="540"/>
      <c r="HZ26" s="540"/>
      <c r="IA26" s="540"/>
      <c r="IB26" s="540"/>
      <c r="IC26" s="540"/>
      <c r="ID26" s="540"/>
      <c r="IE26" s="540"/>
      <c r="IF26" s="540"/>
      <c r="IG26" s="540"/>
      <c r="IH26" s="540"/>
      <c r="II26" s="540"/>
      <c r="IJ26" s="540"/>
      <c r="IK26" s="540"/>
      <c r="IL26" s="540"/>
      <c r="IM26" s="540"/>
      <c r="IN26" s="540"/>
      <c r="IO26" s="540"/>
      <c r="IP26" s="540"/>
      <c r="IQ26" s="540"/>
      <c r="IR26" s="540"/>
      <c r="IS26" s="540"/>
      <c r="IT26" s="540"/>
      <c r="IU26" s="540"/>
      <c r="IV26" s="540"/>
      <c r="IW26" s="540"/>
      <c r="IX26" s="540"/>
    </row>
    <row r="27" spans="1:258" s="541" customFormat="1" ht="42" customHeight="1">
      <c r="A27" s="801" t="s">
        <v>604</v>
      </c>
      <c r="B27" s="542">
        <v>11</v>
      </c>
      <c r="C27" s="763"/>
      <c r="D27" s="807" t="s">
        <v>2047</v>
      </c>
      <c r="E27" s="808" t="s">
        <v>2043</v>
      </c>
      <c r="F27" s="535" t="s">
        <v>2048</v>
      </c>
      <c r="G27" s="809" t="s">
        <v>39</v>
      </c>
      <c r="H27" s="535" t="s">
        <v>2049</v>
      </c>
      <c r="I27" s="535" t="s">
        <v>2049</v>
      </c>
      <c r="J27" s="535" t="s">
        <v>2050</v>
      </c>
      <c r="K27" s="447" t="s">
        <v>2051</v>
      </c>
      <c r="L27" s="446"/>
      <c r="M27" s="536">
        <v>56.7</v>
      </c>
      <c r="N27" s="536">
        <v>51.7</v>
      </c>
      <c r="O27" s="536">
        <v>119</v>
      </c>
      <c r="P27" s="536">
        <v>54.5</v>
      </c>
      <c r="Q27" s="494">
        <v>0.52352941176470591</v>
      </c>
      <c r="R27" s="537">
        <f t="shared" si="0"/>
        <v>5.1376146788990773E-2</v>
      </c>
      <c r="S27" s="536">
        <v>109</v>
      </c>
      <c r="T27" s="535"/>
      <c r="U27" s="538"/>
      <c r="V27" s="538"/>
      <c r="W27" s="452">
        <f t="shared" si="1"/>
        <v>-2.7999999999999972</v>
      </c>
      <c r="X27" s="83"/>
      <c r="Y27" s="538"/>
      <c r="Z27" s="538"/>
      <c r="AA27" s="538"/>
      <c r="AB27" s="538"/>
      <c r="AC27" s="538"/>
      <c r="AD27" s="539"/>
      <c r="AE27" s="539"/>
      <c r="AF27" s="540"/>
      <c r="AG27" s="540"/>
      <c r="AH27" s="540"/>
      <c r="AI27" s="540"/>
      <c r="AJ27" s="540"/>
      <c r="AK27" s="540"/>
      <c r="AL27" s="540"/>
      <c r="AM27" s="540"/>
      <c r="AN27" s="540"/>
      <c r="AO27" s="540"/>
      <c r="AP27" s="540"/>
      <c r="AQ27" s="540"/>
      <c r="AR27" s="540"/>
      <c r="AS27" s="540"/>
      <c r="AT27" s="540"/>
      <c r="AU27" s="540"/>
      <c r="AV27" s="540"/>
      <c r="AW27" s="540"/>
      <c r="AX27" s="540"/>
      <c r="AY27" s="540"/>
      <c r="AZ27" s="540"/>
      <c r="BA27" s="540"/>
      <c r="BB27" s="540"/>
      <c r="BC27" s="540"/>
      <c r="BD27" s="540"/>
      <c r="BE27" s="540"/>
      <c r="BF27" s="540"/>
      <c r="BG27" s="540"/>
      <c r="BH27" s="540"/>
      <c r="BI27" s="540"/>
      <c r="BJ27" s="540"/>
      <c r="BK27" s="540"/>
      <c r="BL27" s="540"/>
      <c r="BM27" s="540"/>
      <c r="BN27" s="540"/>
      <c r="BO27" s="540"/>
      <c r="BP27" s="540"/>
      <c r="BQ27" s="540"/>
      <c r="BR27" s="540"/>
      <c r="BS27" s="540"/>
      <c r="BT27" s="540"/>
      <c r="BU27" s="540"/>
      <c r="BV27" s="540"/>
      <c r="BW27" s="540"/>
      <c r="BX27" s="540"/>
      <c r="BY27" s="540"/>
      <c r="BZ27" s="540"/>
      <c r="CA27" s="540"/>
      <c r="CB27" s="540"/>
      <c r="CC27" s="540"/>
      <c r="CD27" s="540"/>
      <c r="CE27" s="540"/>
      <c r="CF27" s="540"/>
      <c r="CG27" s="540"/>
      <c r="CH27" s="540"/>
      <c r="CI27" s="540"/>
      <c r="CJ27" s="540"/>
      <c r="CK27" s="540"/>
      <c r="CL27" s="540"/>
      <c r="CM27" s="540"/>
      <c r="CN27" s="540"/>
      <c r="CO27" s="540"/>
      <c r="CP27" s="540"/>
      <c r="CQ27" s="540"/>
      <c r="CR27" s="540"/>
      <c r="CS27" s="540"/>
      <c r="CT27" s="540"/>
      <c r="CU27" s="540"/>
      <c r="CV27" s="540"/>
      <c r="CW27" s="540"/>
      <c r="CX27" s="540"/>
      <c r="CY27" s="540"/>
      <c r="CZ27" s="540"/>
      <c r="DA27" s="540"/>
      <c r="DB27" s="540"/>
      <c r="DC27" s="540"/>
      <c r="DD27" s="540"/>
      <c r="DE27" s="540"/>
      <c r="DF27" s="540"/>
      <c r="DG27" s="540"/>
      <c r="DH27" s="540"/>
      <c r="DI27" s="540"/>
      <c r="DJ27" s="540"/>
      <c r="DK27" s="540"/>
      <c r="DL27" s="540"/>
      <c r="DM27" s="540"/>
      <c r="DN27" s="540"/>
      <c r="DO27" s="540"/>
      <c r="DP27" s="540"/>
      <c r="DQ27" s="540"/>
      <c r="DR27" s="540"/>
      <c r="DS27" s="540"/>
      <c r="DT27" s="540"/>
      <c r="DU27" s="540"/>
      <c r="DV27" s="540"/>
      <c r="DW27" s="540"/>
      <c r="DX27" s="540"/>
      <c r="DY27" s="540"/>
      <c r="DZ27" s="540"/>
      <c r="EA27" s="540"/>
      <c r="EB27" s="540"/>
      <c r="EC27" s="540"/>
      <c r="ED27" s="540"/>
      <c r="EE27" s="540"/>
      <c r="EF27" s="540"/>
      <c r="EG27" s="540"/>
      <c r="EH27" s="540"/>
      <c r="EI27" s="540"/>
      <c r="EJ27" s="540"/>
      <c r="EK27" s="540"/>
      <c r="EL27" s="540"/>
      <c r="EM27" s="540"/>
      <c r="EN27" s="540"/>
      <c r="EO27" s="540"/>
      <c r="EP27" s="540"/>
      <c r="EQ27" s="540"/>
      <c r="ER27" s="540"/>
      <c r="ES27" s="540"/>
      <c r="ET27" s="540"/>
      <c r="EU27" s="540"/>
      <c r="EV27" s="540"/>
      <c r="EW27" s="540"/>
      <c r="EX27" s="540"/>
      <c r="EY27" s="540"/>
      <c r="EZ27" s="540"/>
      <c r="FA27" s="540"/>
      <c r="FB27" s="540"/>
      <c r="FC27" s="540"/>
      <c r="FD27" s="540"/>
      <c r="FE27" s="540"/>
      <c r="FF27" s="540"/>
      <c r="FG27" s="540"/>
      <c r="FH27" s="540"/>
      <c r="FI27" s="540"/>
      <c r="FJ27" s="540"/>
      <c r="FK27" s="540"/>
      <c r="FL27" s="540"/>
      <c r="FM27" s="540"/>
      <c r="FN27" s="540"/>
      <c r="FO27" s="540"/>
      <c r="FP27" s="540"/>
      <c r="FQ27" s="540"/>
      <c r="FR27" s="540"/>
      <c r="FS27" s="540"/>
      <c r="FT27" s="540"/>
      <c r="FU27" s="540"/>
      <c r="FV27" s="540"/>
      <c r="FW27" s="540"/>
      <c r="FX27" s="540"/>
      <c r="FY27" s="540"/>
      <c r="FZ27" s="540"/>
      <c r="GA27" s="540"/>
      <c r="GB27" s="540"/>
      <c r="GC27" s="540"/>
      <c r="GD27" s="540"/>
      <c r="GE27" s="540"/>
      <c r="GF27" s="540"/>
      <c r="GG27" s="540"/>
      <c r="GH27" s="540"/>
      <c r="GI27" s="540"/>
      <c r="GJ27" s="540"/>
      <c r="GK27" s="540"/>
      <c r="GL27" s="540"/>
      <c r="GM27" s="540"/>
      <c r="GN27" s="540"/>
      <c r="GO27" s="540"/>
      <c r="GP27" s="540"/>
      <c r="GQ27" s="540"/>
      <c r="GR27" s="540"/>
      <c r="GS27" s="540"/>
      <c r="GT27" s="540"/>
      <c r="GU27" s="540"/>
      <c r="GV27" s="540"/>
      <c r="GW27" s="540"/>
      <c r="GX27" s="540"/>
      <c r="GY27" s="540"/>
      <c r="GZ27" s="540"/>
      <c r="HA27" s="540"/>
      <c r="HB27" s="540"/>
      <c r="HC27" s="540"/>
      <c r="HD27" s="540"/>
      <c r="HE27" s="540"/>
      <c r="HF27" s="540"/>
      <c r="HG27" s="540"/>
      <c r="HH27" s="540"/>
      <c r="HI27" s="540"/>
      <c r="HJ27" s="540"/>
      <c r="HK27" s="540"/>
      <c r="HL27" s="540"/>
      <c r="HM27" s="540"/>
      <c r="HN27" s="540"/>
      <c r="HO27" s="540"/>
      <c r="HP27" s="540"/>
      <c r="HQ27" s="540"/>
      <c r="HR27" s="540"/>
      <c r="HS27" s="540"/>
      <c r="HT27" s="540"/>
      <c r="HU27" s="540"/>
      <c r="HV27" s="540"/>
      <c r="HW27" s="540"/>
      <c r="HX27" s="540"/>
      <c r="HY27" s="540"/>
      <c r="HZ27" s="540"/>
      <c r="IA27" s="540"/>
      <c r="IB27" s="540"/>
      <c r="IC27" s="540"/>
      <c r="ID27" s="540"/>
      <c r="IE27" s="540"/>
      <c r="IF27" s="540"/>
      <c r="IG27" s="540"/>
      <c r="IH27" s="540"/>
      <c r="II27" s="540"/>
      <c r="IJ27" s="540"/>
      <c r="IK27" s="540"/>
      <c r="IL27" s="540"/>
      <c r="IM27" s="540"/>
      <c r="IN27" s="540"/>
      <c r="IO27" s="540"/>
      <c r="IP27" s="540"/>
      <c r="IQ27" s="540"/>
      <c r="IR27" s="540"/>
      <c r="IS27" s="540"/>
      <c r="IT27" s="540"/>
      <c r="IU27" s="540"/>
      <c r="IV27" s="540"/>
      <c r="IW27" s="540"/>
      <c r="IX27" s="540"/>
    </row>
    <row r="28" spans="1:258" s="541" customFormat="1" ht="18.75" customHeight="1">
      <c r="A28" s="801" t="s">
        <v>604</v>
      </c>
      <c r="B28" s="542">
        <v>12</v>
      </c>
      <c r="C28" s="763"/>
      <c r="D28" s="807" t="s">
        <v>2052</v>
      </c>
      <c r="E28" s="808" t="s">
        <v>2043</v>
      </c>
      <c r="F28" s="535" t="s">
        <v>2053</v>
      </c>
      <c r="G28" s="809" t="s">
        <v>39</v>
      </c>
      <c r="H28" s="535" t="s">
        <v>2054</v>
      </c>
      <c r="I28" s="535" t="s">
        <v>2054</v>
      </c>
      <c r="J28" s="535" t="s">
        <v>2055</v>
      </c>
      <c r="K28" s="447">
        <v>4</v>
      </c>
      <c r="L28" s="446"/>
      <c r="M28" s="536">
        <v>137.97</v>
      </c>
      <c r="N28" s="536">
        <f>VLOOKUP(I28,[4]商品订货单!$E$10:$O$17,11,0)</f>
        <v>127</v>
      </c>
      <c r="O28" s="536">
        <v>159</v>
      </c>
      <c r="P28" s="536">
        <v>134.5</v>
      </c>
      <c r="Q28" s="494">
        <v>0.13226415094339625</v>
      </c>
      <c r="R28" s="537">
        <f t="shared" si="0"/>
        <v>5.5762081784386616E-2</v>
      </c>
      <c r="S28" s="536">
        <v>269</v>
      </c>
      <c r="T28" s="535"/>
      <c r="U28" s="538"/>
      <c r="V28" s="538"/>
      <c r="W28" s="452">
        <f t="shared" si="1"/>
        <v>-7.5</v>
      </c>
      <c r="X28" s="83"/>
      <c r="Y28" s="538"/>
      <c r="Z28" s="538"/>
      <c r="AA28" s="538"/>
      <c r="AB28" s="538"/>
      <c r="AC28" s="538"/>
      <c r="AD28" s="539"/>
      <c r="AE28" s="539"/>
      <c r="AF28" s="540"/>
      <c r="AG28" s="540"/>
      <c r="AH28" s="540"/>
      <c r="AI28" s="540"/>
      <c r="AJ28" s="540"/>
      <c r="AK28" s="540"/>
      <c r="AL28" s="540"/>
      <c r="AM28" s="540"/>
      <c r="AN28" s="540"/>
      <c r="AO28" s="540"/>
      <c r="AP28" s="540"/>
      <c r="AQ28" s="540"/>
      <c r="AR28" s="540"/>
      <c r="AS28" s="540"/>
      <c r="AT28" s="540"/>
      <c r="AU28" s="540"/>
      <c r="AV28" s="540"/>
      <c r="AW28" s="540"/>
      <c r="AX28" s="540"/>
      <c r="AY28" s="540"/>
      <c r="AZ28" s="540"/>
      <c r="BA28" s="540"/>
      <c r="BB28" s="540"/>
      <c r="BC28" s="540"/>
      <c r="BD28" s="540"/>
      <c r="BE28" s="540"/>
      <c r="BF28" s="540"/>
      <c r="BG28" s="540"/>
      <c r="BH28" s="540"/>
      <c r="BI28" s="540"/>
      <c r="BJ28" s="540"/>
      <c r="BK28" s="540"/>
      <c r="BL28" s="540"/>
      <c r="BM28" s="540"/>
      <c r="BN28" s="540"/>
      <c r="BO28" s="540"/>
      <c r="BP28" s="540"/>
      <c r="BQ28" s="540"/>
      <c r="BR28" s="540"/>
      <c r="BS28" s="540"/>
      <c r="BT28" s="540"/>
      <c r="BU28" s="540"/>
      <c r="BV28" s="540"/>
      <c r="BW28" s="540"/>
      <c r="BX28" s="540"/>
      <c r="BY28" s="540"/>
      <c r="BZ28" s="540"/>
      <c r="CA28" s="540"/>
      <c r="CB28" s="540"/>
      <c r="CC28" s="540"/>
      <c r="CD28" s="540"/>
      <c r="CE28" s="540"/>
      <c r="CF28" s="540"/>
      <c r="CG28" s="540"/>
      <c r="CH28" s="540"/>
      <c r="CI28" s="540"/>
      <c r="CJ28" s="540"/>
      <c r="CK28" s="540"/>
      <c r="CL28" s="540"/>
      <c r="CM28" s="540"/>
      <c r="CN28" s="540"/>
      <c r="CO28" s="540"/>
      <c r="CP28" s="540"/>
      <c r="CQ28" s="540"/>
      <c r="CR28" s="540"/>
      <c r="CS28" s="540"/>
      <c r="CT28" s="540"/>
      <c r="CU28" s="540"/>
      <c r="CV28" s="540"/>
      <c r="CW28" s="540"/>
      <c r="CX28" s="540"/>
      <c r="CY28" s="540"/>
      <c r="CZ28" s="540"/>
      <c r="DA28" s="540"/>
      <c r="DB28" s="540"/>
      <c r="DC28" s="540"/>
      <c r="DD28" s="540"/>
      <c r="DE28" s="540"/>
      <c r="DF28" s="540"/>
      <c r="DG28" s="540"/>
      <c r="DH28" s="540"/>
      <c r="DI28" s="540"/>
      <c r="DJ28" s="540"/>
      <c r="DK28" s="540"/>
      <c r="DL28" s="540"/>
      <c r="DM28" s="540"/>
      <c r="DN28" s="540"/>
      <c r="DO28" s="540"/>
      <c r="DP28" s="540"/>
      <c r="DQ28" s="540"/>
      <c r="DR28" s="540"/>
      <c r="DS28" s="540"/>
      <c r="DT28" s="540"/>
      <c r="DU28" s="540"/>
      <c r="DV28" s="540"/>
      <c r="DW28" s="540"/>
      <c r="DX28" s="540"/>
      <c r="DY28" s="540"/>
      <c r="DZ28" s="540"/>
      <c r="EA28" s="540"/>
      <c r="EB28" s="540"/>
      <c r="EC28" s="540"/>
      <c r="ED28" s="540"/>
      <c r="EE28" s="540"/>
      <c r="EF28" s="540"/>
      <c r="EG28" s="540"/>
      <c r="EH28" s="540"/>
      <c r="EI28" s="540"/>
      <c r="EJ28" s="540"/>
      <c r="EK28" s="540"/>
      <c r="EL28" s="540"/>
      <c r="EM28" s="540"/>
      <c r="EN28" s="540"/>
      <c r="EO28" s="540"/>
      <c r="EP28" s="540"/>
      <c r="EQ28" s="540"/>
      <c r="ER28" s="540"/>
      <c r="ES28" s="540"/>
      <c r="ET28" s="540"/>
      <c r="EU28" s="540"/>
      <c r="EV28" s="540"/>
      <c r="EW28" s="540"/>
      <c r="EX28" s="540"/>
      <c r="EY28" s="540"/>
      <c r="EZ28" s="540"/>
      <c r="FA28" s="540"/>
      <c r="FB28" s="540"/>
      <c r="FC28" s="540"/>
      <c r="FD28" s="540"/>
      <c r="FE28" s="540"/>
      <c r="FF28" s="540"/>
      <c r="FG28" s="540"/>
      <c r="FH28" s="540"/>
      <c r="FI28" s="540"/>
      <c r="FJ28" s="540"/>
      <c r="FK28" s="540"/>
      <c r="FL28" s="540"/>
      <c r="FM28" s="540"/>
      <c r="FN28" s="540"/>
      <c r="FO28" s="540"/>
      <c r="FP28" s="540"/>
      <c r="FQ28" s="540"/>
      <c r="FR28" s="540"/>
      <c r="FS28" s="540"/>
      <c r="FT28" s="540"/>
      <c r="FU28" s="540"/>
      <c r="FV28" s="540"/>
      <c r="FW28" s="540"/>
      <c r="FX28" s="540"/>
      <c r="FY28" s="540"/>
      <c r="FZ28" s="540"/>
      <c r="GA28" s="540"/>
      <c r="GB28" s="540"/>
      <c r="GC28" s="540"/>
      <c r="GD28" s="540"/>
      <c r="GE28" s="540"/>
      <c r="GF28" s="540"/>
      <c r="GG28" s="540"/>
      <c r="GH28" s="540"/>
      <c r="GI28" s="540"/>
      <c r="GJ28" s="540"/>
      <c r="GK28" s="540"/>
      <c r="GL28" s="540"/>
      <c r="GM28" s="540"/>
      <c r="GN28" s="540"/>
      <c r="GO28" s="540"/>
      <c r="GP28" s="540"/>
      <c r="GQ28" s="540"/>
      <c r="GR28" s="540"/>
      <c r="GS28" s="540"/>
      <c r="GT28" s="540"/>
      <c r="GU28" s="540"/>
      <c r="GV28" s="540"/>
      <c r="GW28" s="540"/>
      <c r="GX28" s="540"/>
      <c r="GY28" s="540"/>
      <c r="GZ28" s="540"/>
      <c r="HA28" s="540"/>
      <c r="HB28" s="540"/>
      <c r="HC28" s="540"/>
      <c r="HD28" s="540"/>
      <c r="HE28" s="540"/>
      <c r="HF28" s="540"/>
      <c r="HG28" s="540"/>
      <c r="HH28" s="540"/>
      <c r="HI28" s="540"/>
      <c r="HJ28" s="540"/>
      <c r="HK28" s="540"/>
      <c r="HL28" s="540"/>
      <c r="HM28" s="540"/>
      <c r="HN28" s="540"/>
      <c r="HO28" s="540"/>
      <c r="HP28" s="540"/>
      <c r="HQ28" s="540"/>
      <c r="HR28" s="540"/>
      <c r="HS28" s="540"/>
      <c r="HT28" s="540"/>
      <c r="HU28" s="540"/>
      <c r="HV28" s="540"/>
      <c r="HW28" s="540"/>
      <c r="HX28" s="540"/>
      <c r="HY28" s="540"/>
      <c r="HZ28" s="540"/>
      <c r="IA28" s="540"/>
      <c r="IB28" s="540"/>
      <c r="IC28" s="540"/>
      <c r="ID28" s="540"/>
      <c r="IE28" s="540"/>
      <c r="IF28" s="540"/>
      <c r="IG28" s="540"/>
      <c r="IH28" s="540"/>
      <c r="II28" s="540"/>
      <c r="IJ28" s="540"/>
      <c r="IK28" s="540"/>
      <c r="IL28" s="540"/>
      <c r="IM28" s="540"/>
      <c r="IN28" s="540"/>
      <c r="IO28" s="540"/>
      <c r="IP28" s="540"/>
      <c r="IQ28" s="540"/>
      <c r="IR28" s="540"/>
      <c r="IS28" s="540"/>
      <c r="IT28" s="540"/>
      <c r="IU28" s="540"/>
      <c r="IV28" s="540"/>
      <c r="IW28" s="540"/>
      <c r="IX28" s="540"/>
    </row>
    <row r="29" spans="1:258" s="541" customFormat="1" ht="18.75" customHeight="1">
      <c r="A29" s="801" t="s">
        <v>604</v>
      </c>
      <c r="B29" s="542">
        <v>13</v>
      </c>
      <c r="C29" s="763"/>
      <c r="D29" s="802" t="s">
        <v>2038</v>
      </c>
      <c r="E29" s="642" t="s">
        <v>606</v>
      </c>
      <c r="F29" s="535" t="s">
        <v>2056</v>
      </c>
      <c r="G29" s="799" t="s">
        <v>39</v>
      </c>
      <c r="H29" s="535" t="s">
        <v>686</v>
      </c>
      <c r="I29" s="535" t="s">
        <v>686</v>
      </c>
      <c r="J29" s="535" t="s">
        <v>688</v>
      </c>
      <c r="K29" s="447" t="s">
        <v>2057</v>
      </c>
      <c r="L29" s="446"/>
      <c r="M29" s="536">
        <v>49.9</v>
      </c>
      <c r="N29" s="536">
        <v>49</v>
      </c>
      <c r="O29" s="536">
        <v>78</v>
      </c>
      <c r="P29" s="536">
        <v>49.5</v>
      </c>
      <c r="Q29" s="494">
        <v>0.36025641025641025</v>
      </c>
      <c r="R29" s="537">
        <f t="shared" si="0"/>
        <v>1.0101010101010102E-2</v>
      </c>
      <c r="S29" s="536">
        <v>99</v>
      </c>
      <c r="T29" s="535"/>
      <c r="U29" s="538"/>
      <c r="V29" s="538"/>
      <c r="W29" s="452">
        <f t="shared" si="1"/>
        <v>-0.5</v>
      </c>
      <c r="X29" s="83"/>
      <c r="Y29" s="538"/>
      <c r="Z29" s="538"/>
      <c r="AA29" s="538"/>
      <c r="AB29" s="538"/>
      <c r="AC29" s="538"/>
      <c r="AD29" s="539"/>
      <c r="AE29" s="539"/>
      <c r="AF29" s="540"/>
      <c r="AG29" s="540"/>
      <c r="AH29" s="540"/>
      <c r="AI29" s="540"/>
      <c r="AJ29" s="540"/>
      <c r="AK29" s="540"/>
      <c r="AL29" s="540"/>
      <c r="AM29" s="540"/>
      <c r="AN29" s="540"/>
      <c r="AO29" s="540"/>
      <c r="AP29" s="540"/>
      <c r="AQ29" s="540"/>
      <c r="AR29" s="540"/>
      <c r="AS29" s="540"/>
      <c r="AT29" s="540"/>
      <c r="AU29" s="540"/>
      <c r="AV29" s="540"/>
      <c r="AW29" s="540"/>
      <c r="AX29" s="540"/>
      <c r="AY29" s="540"/>
      <c r="AZ29" s="540"/>
      <c r="BA29" s="540"/>
      <c r="BB29" s="540"/>
      <c r="BC29" s="540"/>
      <c r="BD29" s="540"/>
      <c r="BE29" s="540"/>
      <c r="BF29" s="540"/>
      <c r="BG29" s="540"/>
      <c r="BH29" s="540"/>
      <c r="BI29" s="540"/>
      <c r="BJ29" s="540"/>
      <c r="BK29" s="540"/>
      <c r="BL29" s="540"/>
      <c r="BM29" s="540"/>
      <c r="BN29" s="540"/>
      <c r="BO29" s="540"/>
      <c r="BP29" s="540"/>
      <c r="BQ29" s="540"/>
      <c r="BR29" s="540"/>
      <c r="BS29" s="540"/>
      <c r="BT29" s="540"/>
      <c r="BU29" s="540"/>
      <c r="BV29" s="540"/>
      <c r="BW29" s="540"/>
      <c r="BX29" s="540"/>
      <c r="BY29" s="540"/>
      <c r="BZ29" s="540"/>
      <c r="CA29" s="540"/>
      <c r="CB29" s="540"/>
      <c r="CC29" s="540"/>
      <c r="CD29" s="540"/>
      <c r="CE29" s="540"/>
      <c r="CF29" s="540"/>
      <c r="CG29" s="540"/>
      <c r="CH29" s="540"/>
      <c r="CI29" s="540"/>
      <c r="CJ29" s="540"/>
      <c r="CK29" s="540"/>
      <c r="CL29" s="540"/>
      <c r="CM29" s="540"/>
      <c r="CN29" s="540"/>
      <c r="CO29" s="540"/>
      <c r="CP29" s="540"/>
      <c r="CQ29" s="540"/>
      <c r="CR29" s="540"/>
      <c r="CS29" s="540"/>
      <c r="CT29" s="540"/>
      <c r="CU29" s="540"/>
      <c r="CV29" s="540"/>
      <c r="CW29" s="540"/>
      <c r="CX29" s="540"/>
      <c r="CY29" s="540"/>
      <c r="CZ29" s="540"/>
      <c r="DA29" s="540"/>
      <c r="DB29" s="540"/>
      <c r="DC29" s="540"/>
      <c r="DD29" s="540"/>
      <c r="DE29" s="540"/>
      <c r="DF29" s="540"/>
      <c r="DG29" s="540"/>
      <c r="DH29" s="540"/>
      <c r="DI29" s="540"/>
      <c r="DJ29" s="540"/>
      <c r="DK29" s="540"/>
      <c r="DL29" s="540"/>
      <c r="DM29" s="540"/>
      <c r="DN29" s="540"/>
      <c r="DO29" s="540"/>
      <c r="DP29" s="540"/>
      <c r="DQ29" s="540"/>
      <c r="DR29" s="540"/>
      <c r="DS29" s="540"/>
      <c r="DT29" s="540"/>
      <c r="DU29" s="540"/>
      <c r="DV29" s="540"/>
      <c r="DW29" s="540"/>
      <c r="DX29" s="540"/>
      <c r="DY29" s="540"/>
      <c r="DZ29" s="540"/>
      <c r="EA29" s="540"/>
      <c r="EB29" s="540"/>
      <c r="EC29" s="540"/>
      <c r="ED29" s="540"/>
      <c r="EE29" s="540"/>
      <c r="EF29" s="540"/>
      <c r="EG29" s="540"/>
      <c r="EH29" s="540"/>
      <c r="EI29" s="540"/>
      <c r="EJ29" s="540"/>
      <c r="EK29" s="540"/>
      <c r="EL29" s="540"/>
      <c r="EM29" s="540"/>
      <c r="EN29" s="540"/>
      <c r="EO29" s="540"/>
      <c r="EP29" s="540"/>
      <c r="EQ29" s="540"/>
      <c r="ER29" s="540"/>
      <c r="ES29" s="540"/>
      <c r="ET29" s="540"/>
      <c r="EU29" s="540"/>
      <c r="EV29" s="540"/>
      <c r="EW29" s="540"/>
      <c r="EX29" s="540"/>
      <c r="EY29" s="540"/>
      <c r="EZ29" s="540"/>
      <c r="FA29" s="540"/>
      <c r="FB29" s="540"/>
      <c r="FC29" s="540"/>
      <c r="FD29" s="540"/>
      <c r="FE29" s="540"/>
      <c r="FF29" s="540"/>
      <c r="FG29" s="540"/>
      <c r="FH29" s="540"/>
      <c r="FI29" s="540"/>
      <c r="FJ29" s="540"/>
      <c r="FK29" s="540"/>
      <c r="FL29" s="540"/>
      <c r="FM29" s="540"/>
      <c r="FN29" s="540"/>
      <c r="FO29" s="540"/>
      <c r="FP29" s="540"/>
      <c r="FQ29" s="540"/>
      <c r="FR29" s="540"/>
      <c r="FS29" s="540"/>
      <c r="FT29" s="540"/>
      <c r="FU29" s="540"/>
      <c r="FV29" s="540"/>
      <c r="FW29" s="540"/>
      <c r="FX29" s="540"/>
      <c r="FY29" s="540"/>
      <c r="FZ29" s="540"/>
      <c r="GA29" s="540"/>
      <c r="GB29" s="540"/>
      <c r="GC29" s="540"/>
      <c r="GD29" s="540"/>
      <c r="GE29" s="540"/>
      <c r="GF29" s="540"/>
      <c r="GG29" s="540"/>
      <c r="GH29" s="540"/>
      <c r="GI29" s="540"/>
      <c r="GJ29" s="540"/>
      <c r="GK29" s="540"/>
      <c r="GL29" s="540"/>
      <c r="GM29" s="540"/>
      <c r="GN29" s="540"/>
      <c r="GO29" s="540"/>
      <c r="GP29" s="540"/>
      <c r="GQ29" s="540"/>
      <c r="GR29" s="540"/>
      <c r="GS29" s="540"/>
      <c r="GT29" s="540"/>
      <c r="GU29" s="540"/>
      <c r="GV29" s="540"/>
      <c r="GW29" s="540"/>
      <c r="GX29" s="540"/>
      <c r="GY29" s="540"/>
      <c r="GZ29" s="540"/>
      <c r="HA29" s="540"/>
      <c r="HB29" s="540"/>
      <c r="HC29" s="540"/>
      <c r="HD29" s="540"/>
      <c r="HE29" s="540"/>
      <c r="HF29" s="540"/>
      <c r="HG29" s="540"/>
      <c r="HH29" s="540"/>
      <c r="HI29" s="540"/>
      <c r="HJ29" s="540"/>
      <c r="HK29" s="540"/>
      <c r="HL29" s="540"/>
      <c r="HM29" s="540"/>
      <c r="HN29" s="540"/>
      <c r="HO29" s="540"/>
      <c r="HP29" s="540"/>
      <c r="HQ29" s="540"/>
      <c r="HR29" s="540"/>
      <c r="HS29" s="540"/>
      <c r="HT29" s="540"/>
      <c r="HU29" s="540"/>
      <c r="HV29" s="540"/>
      <c r="HW29" s="540"/>
      <c r="HX29" s="540"/>
      <c r="HY29" s="540"/>
      <c r="HZ29" s="540"/>
      <c r="IA29" s="540"/>
      <c r="IB29" s="540"/>
      <c r="IC29" s="540"/>
      <c r="ID29" s="540"/>
      <c r="IE29" s="540"/>
      <c r="IF29" s="540"/>
      <c r="IG29" s="540"/>
      <c r="IH29" s="540"/>
      <c r="II29" s="540"/>
      <c r="IJ29" s="540"/>
      <c r="IK29" s="540"/>
      <c r="IL29" s="540"/>
      <c r="IM29" s="540"/>
      <c r="IN29" s="540"/>
      <c r="IO29" s="540"/>
      <c r="IP29" s="540"/>
      <c r="IQ29" s="540"/>
      <c r="IR29" s="540"/>
      <c r="IS29" s="540"/>
      <c r="IT29" s="540"/>
      <c r="IU29" s="540"/>
      <c r="IV29" s="540"/>
      <c r="IW29" s="540"/>
      <c r="IX29" s="540"/>
    </row>
    <row r="30" spans="1:258" s="541" customFormat="1" ht="18.75" customHeight="1">
      <c r="A30" s="801" t="s">
        <v>604</v>
      </c>
      <c r="B30" s="542">
        <v>14</v>
      </c>
      <c r="C30" s="763"/>
      <c r="D30" s="802" t="s">
        <v>2038</v>
      </c>
      <c r="E30" s="642" t="s">
        <v>606</v>
      </c>
      <c r="F30" s="535" t="s">
        <v>2058</v>
      </c>
      <c r="G30" s="799" t="s">
        <v>39</v>
      </c>
      <c r="H30" s="535" t="s">
        <v>2059</v>
      </c>
      <c r="I30" s="535" t="s">
        <v>2059</v>
      </c>
      <c r="J30" s="535" t="s">
        <v>2060</v>
      </c>
      <c r="K30" s="447">
        <v>10</v>
      </c>
      <c r="L30" s="446"/>
      <c r="M30" s="536">
        <v>69</v>
      </c>
      <c r="N30" s="536">
        <v>69</v>
      </c>
      <c r="O30" s="536">
        <v>99</v>
      </c>
      <c r="P30" s="536">
        <v>74</v>
      </c>
      <c r="Q30" s="494">
        <v>0.30303030303030304</v>
      </c>
      <c r="R30" s="537">
        <f t="shared" si="0"/>
        <v>6.7567567567567571E-2</v>
      </c>
      <c r="S30" s="536">
        <v>148</v>
      </c>
      <c r="T30" s="535"/>
      <c r="U30" s="538"/>
      <c r="V30" s="538"/>
      <c r="W30" s="452">
        <f t="shared" si="1"/>
        <v>-5</v>
      </c>
      <c r="X30" s="83"/>
      <c r="Y30" s="538"/>
      <c r="Z30" s="538"/>
      <c r="AA30" s="538"/>
      <c r="AB30" s="538"/>
      <c r="AC30" s="538"/>
      <c r="AD30" s="539"/>
      <c r="AE30" s="539"/>
      <c r="AF30" s="540"/>
      <c r="AG30" s="540"/>
      <c r="AH30" s="540"/>
      <c r="AI30" s="540"/>
      <c r="AJ30" s="540"/>
      <c r="AK30" s="540"/>
      <c r="AL30" s="540"/>
      <c r="AM30" s="540"/>
      <c r="AN30" s="540"/>
      <c r="AO30" s="540"/>
      <c r="AP30" s="540"/>
      <c r="AQ30" s="540"/>
      <c r="AR30" s="540"/>
      <c r="AS30" s="540"/>
      <c r="AT30" s="540"/>
      <c r="AU30" s="540"/>
      <c r="AV30" s="540"/>
      <c r="AW30" s="540"/>
      <c r="AX30" s="540"/>
      <c r="AY30" s="540"/>
      <c r="AZ30" s="540"/>
      <c r="BA30" s="540"/>
      <c r="BB30" s="540"/>
      <c r="BC30" s="540"/>
      <c r="BD30" s="540"/>
      <c r="BE30" s="540"/>
      <c r="BF30" s="540"/>
      <c r="BG30" s="540"/>
      <c r="BH30" s="540"/>
      <c r="BI30" s="540"/>
      <c r="BJ30" s="540"/>
      <c r="BK30" s="540"/>
      <c r="BL30" s="540"/>
      <c r="BM30" s="540"/>
      <c r="BN30" s="540"/>
      <c r="BO30" s="540"/>
      <c r="BP30" s="540"/>
      <c r="BQ30" s="540"/>
      <c r="BR30" s="540"/>
      <c r="BS30" s="540"/>
      <c r="BT30" s="540"/>
      <c r="BU30" s="540"/>
      <c r="BV30" s="540"/>
      <c r="BW30" s="540"/>
      <c r="BX30" s="540"/>
      <c r="BY30" s="540"/>
      <c r="BZ30" s="540"/>
      <c r="CA30" s="540"/>
      <c r="CB30" s="540"/>
      <c r="CC30" s="540"/>
      <c r="CD30" s="540"/>
      <c r="CE30" s="540"/>
      <c r="CF30" s="540"/>
      <c r="CG30" s="540"/>
      <c r="CH30" s="540"/>
      <c r="CI30" s="540"/>
      <c r="CJ30" s="540"/>
      <c r="CK30" s="540"/>
      <c r="CL30" s="540"/>
      <c r="CM30" s="540"/>
      <c r="CN30" s="540"/>
      <c r="CO30" s="540"/>
      <c r="CP30" s="540"/>
      <c r="CQ30" s="540"/>
      <c r="CR30" s="540"/>
      <c r="CS30" s="540"/>
      <c r="CT30" s="540"/>
      <c r="CU30" s="540"/>
      <c r="CV30" s="540"/>
      <c r="CW30" s="540"/>
      <c r="CX30" s="540"/>
      <c r="CY30" s="540"/>
      <c r="CZ30" s="540"/>
      <c r="DA30" s="540"/>
      <c r="DB30" s="540"/>
      <c r="DC30" s="540"/>
      <c r="DD30" s="540"/>
      <c r="DE30" s="540"/>
      <c r="DF30" s="540"/>
      <c r="DG30" s="540"/>
      <c r="DH30" s="540"/>
      <c r="DI30" s="540"/>
      <c r="DJ30" s="540"/>
      <c r="DK30" s="540"/>
      <c r="DL30" s="540"/>
      <c r="DM30" s="540"/>
      <c r="DN30" s="540"/>
      <c r="DO30" s="540"/>
      <c r="DP30" s="540"/>
      <c r="DQ30" s="540"/>
      <c r="DR30" s="540"/>
      <c r="DS30" s="540"/>
      <c r="DT30" s="540"/>
      <c r="DU30" s="540"/>
      <c r="DV30" s="540"/>
      <c r="DW30" s="540"/>
      <c r="DX30" s="540"/>
      <c r="DY30" s="540"/>
      <c r="DZ30" s="540"/>
      <c r="EA30" s="540"/>
      <c r="EB30" s="540"/>
      <c r="EC30" s="540"/>
      <c r="ED30" s="540"/>
      <c r="EE30" s="540"/>
      <c r="EF30" s="540"/>
      <c r="EG30" s="540"/>
      <c r="EH30" s="540"/>
      <c r="EI30" s="540"/>
      <c r="EJ30" s="540"/>
      <c r="EK30" s="540"/>
      <c r="EL30" s="540"/>
      <c r="EM30" s="540"/>
      <c r="EN30" s="540"/>
      <c r="EO30" s="540"/>
      <c r="EP30" s="540"/>
      <c r="EQ30" s="540"/>
      <c r="ER30" s="540"/>
      <c r="ES30" s="540"/>
      <c r="ET30" s="540"/>
      <c r="EU30" s="540"/>
      <c r="EV30" s="540"/>
      <c r="EW30" s="540"/>
      <c r="EX30" s="540"/>
      <c r="EY30" s="540"/>
      <c r="EZ30" s="540"/>
      <c r="FA30" s="540"/>
      <c r="FB30" s="540"/>
      <c r="FC30" s="540"/>
      <c r="FD30" s="540"/>
      <c r="FE30" s="540"/>
      <c r="FF30" s="540"/>
      <c r="FG30" s="540"/>
      <c r="FH30" s="540"/>
      <c r="FI30" s="540"/>
      <c r="FJ30" s="540"/>
      <c r="FK30" s="540"/>
      <c r="FL30" s="540"/>
      <c r="FM30" s="540"/>
      <c r="FN30" s="540"/>
      <c r="FO30" s="540"/>
      <c r="FP30" s="540"/>
      <c r="FQ30" s="540"/>
      <c r="FR30" s="540"/>
      <c r="FS30" s="540"/>
      <c r="FT30" s="540"/>
      <c r="FU30" s="540"/>
      <c r="FV30" s="540"/>
      <c r="FW30" s="540"/>
      <c r="FX30" s="540"/>
      <c r="FY30" s="540"/>
      <c r="FZ30" s="540"/>
      <c r="GA30" s="540"/>
      <c r="GB30" s="540"/>
      <c r="GC30" s="540"/>
      <c r="GD30" s="540"/>
      <c r="GE30" s="540"/>
      <c r="GF30" s="540"/>
      <c r="GG30" s="540"/>
      <c r="GH30" s="540"/>
      <c r="GI30" s="540"/>
      <c r="GJ30" s="540"/>
      <c r="GK30" s="540"/>
      <c r="GL30" s="540"/>
      <c r="GM30" s="540"/>
      <c r="GN30" s="540"/>
      <c r="GO30" s="540"/>
      <c r="GP30" s="540"/>
      <c r="GQ30" s="540"/>
      <c r="GR30" s="540"/>
      <c r="GS30" s="540"/>
      <c r="GT30" s="540"/>
      <c r="GU30" s="540"/>
      <c r="GV30" s="540"/>
      <c r="GW30" s="540"/>
      <c r="GX30" s="540"/>
      <c r="GY30" s="540"/>
      <c r="GZ30" s="540"/>
      <c r="HA30" s="540"/>
      <c r="HB30" s="540"/>
      <c r="HC30" s="540"/>
      <c r="HD30" s="540"/>
      <c r="HE30" s="540"/>
      <c r="HF30" s="540"/>
      <c r="HG30" s="540"/>
      <c r="HH30" s="540"/>
      <c r="HI30" s="540"/>
      <c r="HJ30" s="540"/>
      <c r="HK30" s="540"/>
      <c r="HL30" s="540"/>
      <c r="HM30" s="540"/>
      <c r="HN30" s="540"/>
      <c r="HO30" s="540"/>
      <c r="HP30" s="540"/>
      <c r="HQ30" s="540"/>
      <c r="HR30" s="540"/>
      <c r="HS30" s="540"/>
      <c r="HT30" s="540"/>
      <c r="HU30" s="540"/>
      <c r="HV30" s="540"/>
      <c r="HW30" s="540"/>
      <c r="HX30" s="540"/>
      <c r="HY30" s="540"/>
      <c r="HZ30" s="540"/>
      <c r="IA30" s="540"/>
      <c r="IB30" s="540"/>
      <c r="IC30" s="540"/>
      <c r="ID30" s="540"/>
      <c r="IE30" s="540"/>
      <c r="IF30" s="540"/>
      <c r="IG30" s="540"/>
      <c r="IH30" s="540"/>
      <c r="II30" s="540"/>
      <c r="IJ30" s="540"/>
      <c r="IK30" s="540"/>
      <c r="IL30" s="540"/>
      <c r="IM30" s="540"/>
      <c r="IN30" s="540"/>
      <c r="IO30" s="540"/>
      <c r="IP30" s="540"/>
      <c r="IQ30" s="540"/>
      <c r="IR30" s="540"/>
      <c r="IS30" s="540"/>
      <c r="IT30" s="540"/>
      <c r="IU30" s="540"/>
      <c r="IV30" s="540"/>
      <c r="IW30" s="540"/>
      <c r="IX30" s="540"/>
    </row>
    <row r="31" spans="1:258" s="541" customFormat="1" ht="18.75" customHeight="1">
      <c r="A31" s="801" t="s">
        <v>604</v>
      </c>
      <c r="B31" s="542">
        <v>15</v>
      </c>
      <c r="C31" s="764"/>
      <c r="D31" s="803" t="s">
        <v>2038</v>
      </c>
      <c r="E31" s="643" t="s">
        <v>606</v>
      </c>
      <c r="F31" s="535" t="s">
        <v>2061</v>
      </c>
      <c r="G31" s="800" t="s">
        <v>39</v>
      </c>
      <c r="H31" s="535" t="s">
        <v>2062</v>
      </c>
      <c r="I31" s="535" t="s">
        <v>2062</v>
      </c>
      <c r="J31" s="535" t="s">
        <v>2063</v>
      </c>
      <c r="K31" s="447">
        <v>30</v>
      </c>
      <c r="L31" s="446"/>
      <c r="M31" s="536">
        <v>47.9</v>
      </c>
      <c r="N31" s="536">
        <v>47.9</v>
      </c>
      <c r="O31" s="536">
        <v>68</v>
      </c>
      <c r="P31" s="536">
        <v>68</v>
      </c>
      <c r="Q31" s="494">
        <v>0.29558823529411765</v>
      </c>
      <c r="R31" s="537">
        <f t="shared" si="0"/>
        <v>0.29558823529411765</v>
      </c>
      <c r="S31" s="536">
        <v>149</v>
      </c>
      <c r="T31" s="535"/>
      <c r="U31" s="538"/>
      <c r="V31" s="538"/>
      <c r="W31" s="452">
        <f t="shared" si="1"/>
        <v>-20.100000000000001</v>
      </c>
      <c r="X31" s="83"/>
      <c r="Y31" s="538"/>
      <c r="Z31" s="538"/>
      <c r="AA31" s="538"/>
      <c r="AB31" s="538"/>
      <c r="AC31" s="538"/>
      <c r="AD31" s="539"/>
      <c r="AE31" s="539"/>
      <c r="AF31" s="540"/>
      <c r="AG31" s="540"/>
      <c r="AH31" s="540"/>
      <c r="AI31" s="540"/>
      <c r="AJ31" s="540"/>
      <c r="AK31" s="540"/>
      <c r="AL31" s="540"/>
      <c r="AM31" s="540"/>
      <c r="AN31" s="540"/>
      <c r="AO31" s="540"/>
      <c r="AP31" s="540"/>
      <c r="AQ31" s="540"/>
      <c r="AR31" s="540"/>
      <c r="AS31" s="540"/>
      <c r="AT31" s="540"/>
      <c r="AU31" s="540"/>
      <c r="AV31" s="540"/>
      <c r="AW31" s="540"/>
      <c r="AX31" s="540"/>
      <c r="AY31" s="540"/>
      <c r="AZ31" s="540"/>
      <c r="BA31" s="540"/>
      <c r="BB31" s="540"/>
      <c r="BC31" s="540"/>
      <c r="BD31" s="540"/>
      <c r="BE31" s="540"/>
      <c r="BF31" s="540"/>
      <c r="BG31" s="540"/>
      <c r="BH31" s="540"/>
      <c r="BI31" s="540"/>
      <c r="BJ31" s="540"/>
      <c r="BK31" s="540"/>
      <c r="BL31" s="540"/>
      <c r="BM31" s="540"/>
      <c r="BN31" s="540"/>
      <c r="BO31" s="540"/>
      <c r="BP31" s="540"/>
      <c r="BQ31" s="540"/>
      <c r="BR31" s="540"/>
      <c r="BS31" s="540"/>
      <c r="BT31" s="540"/>
      <c r="BU31" s="540"/>
      <c r="BV31" s="540"/>
      <c r="BW31" s="540"/>
      <c r="BX31" s="540"/>
      <c r="BY31" s="540"/>
      <c r="BZ31" s="540"/>
      <c r="CA31" s="540"/>
      <c r="CB31" s="540"/>
      <c r="CC31" s="540"/>
      <c r="CD31" s="540"/>
      <c r="CE31" s="540"/>
      <c r="CF31" s="540"/>
      <c r="CG31" s="540"/>
      <c r="CH31" s="540"/>
      <c r="CI31" s="540"/>
      <c r="CJ31" s="540"/>
      <c r="CK31" s="540"/>
      <c r="CL31" s="540"/>
      <c r="CM31" s="540"/>
      <c r="CN31" s="540"/>
      <c r="CO31" s="540"/>
      <c r="CP31" s="540"/>
      <c r="CQ31" s="540"/>
      <c r="CR31" s="540"/>
      <c r="CS31" s="540"/>
      <c r="CT31" s="540"/>
      <c r="CU31" s="540"/>
      <c r="CV31" s="540"/>
      <c r="CW31" s="540"/>
      <c r="CX31" s="540"/>
      <c r="CY31" s="540"/>
      <c r="CZ31" s="540"/>
      <c r="DA31" s="540"/>
      <c r="DB31" s="540"/>
      <c r="DC31" s="540"/>
      <c r="DD31" s="540"/>
      <c r="DE31" s="540"/>
      <c r="DF31" s="540"/>
      <c r="DG31" s="540"/>
      <c r="DH31" s="540"/>
      <c r="DI31" s="540"/>
      <c r="DJ31" s="540"/>
      <c r="DK31" s="540"/>
      <c r="DL31" s="540"/>
      <c r="DM31" s="540"/>
      <c r="DN31" s="540"/>
      <c r="DO31" s="540"/>
      <c r="DP31" s="540"/>
      <c r="DQ31" s="540"/>
      <c r="DR31" s="540"/>
      <c r="DS31" s="540"/>
      <c r="DT31" s="540"/>
      <c r="DU31" s="540"/>
      <c r="DV31" s="540"/>
      <c r="DW31" s="540"/>
      <c r="DX31" s="540"/>
      <c r="DY31" s="540"/>
      <c r="DZ31" s="540"/>
      <c r="EA31" s="540"/>
      <c r="EB31" s="540"/>
      <c r="EC31" s="540"/>
      <c r="ED31" s="540"/>
      <c r="EE31" s="540"/>
      <c r="EF31" s="540"/>
      <c r="EG31" s="540"/>
      <c r="EH31" s="540"/>
      <c r="EI31" s="540"/>
      <c r="EJ31" s="540"/>
      <c r="EK31" s="540"/>
      <c r="EL31" s="540"/>
      <c r="EM31" s="540"/>
      <c r="EN31" s="540"/>
      <c r="EO31" s="540"/>
      <c r="EP31" s="540"/>
      <c r="EQ31" s="540"/>
      <c r="ER31" s="540"/>
      <c r="ES31" s="540"/>
      <c r="ET31" s="540"/>
      <c r="EU31" s="540"/>
      <c r="EV31" s="540"/>
      <c r="EW31" s="540"/>
      <c r="EX31" s="540"/>
      <c r="EY31" s="540"/>
      <c r="EZ31" s="540"/>
      <c r="FA31" s="540"/>
      <c r="FB31" s="540"/>
      <c r="FC31" s="540"/>
      <c r="FD31" s="540"/>
      <c r="FE31" s="540"/>
      <c r="FF31" s="540"/>
      <c r="FG31" s="540"/>
      <c r="FH31" s="540"/>
      <c r="FI31" s="540"/>
      <c r="FJ31" s="540"/>
      <c r="FK31" s="540"/>
      <c r="FL31" s="540"/>
      <c r="FM31" s="540"/>
      <c r="FN31" s="540"/>
      <c r="FO31" s="540"/>
      <c r="FP31" s="540"/>
      <c r="FQ31" s="540"/>
      <c r="FR31" s="540"/>
      <c r="FS31" s="540"/>
      <c r="FT31" s="540"/>
      <c r="FU31" s="540"/>
      <c r="FV31" s="540"/>
      <c r="FW31" s="540"/>
      <c r="FX31" s="540"/>
      <c r="FY31" s="540"/>
      <c r="FZ31" s="540"/>
      <c r="GA31" s="540"/>
      <c r="GB31" s="540"/>
      <c r="GC31" s="540"/>
      <c r="GD31" s="540"/>
      <c r="GE31" s="540"/>
      <c r="GF31" s="540"/>
      <c r="GG31" s="540"/>
      <c r="GH31" s="540"/>
      <c r="GI31" s="540"/>
      <c r="GJ31" s="540"/>
      <c r="GK31" s="540"/>
      <c r="GL31" s="540"/>
      <c r="GM31" s="540"/>
      <c r="GN31" s="540"/>
      <c r="GO31" s="540"/>
      <c r="GP31" s="540"/>
      <c r="GQ31" s="540"/>
      <c r="GR31" s="540"/>
      <c r="GS31" s="540"/>
      <c r="GT31" s="540"/>
      <c r="GU31" s="540"/>
      <c r="GV31" s="540"/>
      <c r="GW31" s="540"/>
      <c r="GX31" s="540"/>
      <c r="GY31" s="540"/>
      <c r="GZ31" s="540"/>
      <c r="HA31" s="540"/>
      <c r="HB31" s="540"/>
      <c r="HC31" s="540"/>
      <c r="HD31" s="540"/>
      <c r="HE31" s="540"/>
      <c r="HF31" s="540"/>
      <c r="HG31" s="540"/>
      <c r="HH31" s="540"/>
      <c r="HI31" s="540"/>
      <c r="HJ31" s="540"/>
      <c r="HK31" s="540"/>
      <c r="HL31" s="540"/>
      <c r="HM31" s="540"/>
      <c r="HN31" s="540"/>
      <c r="HO31" s="540"/>
      <c r="HP31" s="540"/>
      <c r="HQ31" s="540"/>
      <c r="HR31" s="540"/>
      <c r="HS31" s="540"/>
      <c r="HT31" s="540"/>
      <c r="HU31" s="540"/>
      <c r="HV31" s="540"/>
      <c r="HW31" s="540"/>
      <c r="HX31" s="540"/>
      <c r="HY31" s="540"/>
      <c r="HZ31" s="540"/>
      <c r="IA31" s="540"/>
      <c r="IB31" s="540"/>
      <c r="IC31" s="540"/>
      <c r="ID31" s="540"/>
      <c r="IE31" s="540"/>
      <c r="IF31" s="540"/>
      <c r="IG31" s="540"/>
      <c r="IH31" s="540"/>
      <c r="II31" s="540"/>
      <c r="IJ31" s="540"/>
      <c r="IK31" s="540"/>
      <c r="IL31" s="540"/>
      <c r="IM31" s="540"/>
      <c r="IN31" s="540"/>
      <c r="IO31" s="540"/>
      <c r="IP31" s="540"/>
      <c r="IQ31" s="540"/>
      <c r="IR31" s="540"/>
      <c r="IS31" s="540"/>
      <c r="IT31" s="540"/>
      <c r="IU31" s="540"/>
      <c r="IV31" s="540"/>
      <c r="IW31" s="540"/>
      <c r="IX31" s="540"/>
    </row>
    <row r="32" spans="1:258" s="541" customFormat="1" ht="18.75" customHeight="1">
      <c r="A32" s="801" t="s">
        <v>604</v>
      </c>
      <c r="B32" s="801">
        <v>16</v>
      </c>
      <c r="C32" s="804" t="s">
        <v>2064</v>
      </c>
      <c r="D32" s="806" t="s">
        <v>1975</v>
      </c>
      <c r="E32" s="641" t="s">
        <v>1997</v>
      </c>
      <c r="F32" s="535" t="s">
        <v>2065</v>
      </c>
      <c r="G32" s="798" t="s">
        <v>123</v>
      </c>
      <c r="H32" s="798" t="s">
        <v>2066</v>
      </c>
      <c r="I32" s="535" t="s">
        <v>2066</v>
      </c>
      <c r="J32" s="535" t="s">
        <v>2067</v>
      </c>
      <c r="K32" s="447">
        <v>2</v>
      </c>
      <c r="L32" s="446"/>
      <c r="M32" s="536">
        <v>38.4</v>
      </c>
      <c r="N32" s="536">
        <f>M32</f>
        <v>38.4</v>
      </c>
      <c r="O32" s="536">
        <v>65</v>
      </c>
      <c r="P32" s="536">
        <v>29</v>
      </c>
      <c r="Q32" s="494">
        <v>0.40923076923076923</v>
      </c>
      <c r="R32" s="537">
        <f t="shared" si="0"/>
        <v>-0.32413793103448268</v>
      </c>
      <c r="S32" s="536">
        <v>65</v>
      </c>
      <c r="T32" s="535"/>
      <c r="U32" s="538"/>
      <c r="V32" s="538"/>
      <c r="W32" s="452">
        <f t="shared" si="1"/>
        <v>9.3999999999999986</v>
      </c>
      <c r="X32" s="83"/>
      <c r="Y32" s="538"/>
      <c r="Z32" s="538"/>
      <c r="AA32" s="538"/>
      <c r="AB32" s="538"/>
      <c r="AC32" s="538"/>
      <c r="AD32" s="539"/>
      <c r="AE32" s="539"/>
      <c r="AF32" s="540"/>
      <c r="AG32" s="540"/>
      <c r="AH32" s="540"/>
      <c r="AI32" s="540"/>
      <c r="AJ32" s="540"/>
      <c r="AK32" s="540"/>
      <c r="AL32" s="540"/>
      <c r="AM32" s="540"/>
      <c r="AN32" s="540"/>
      <c r="AO32" s="540"/>
      <c r="AP32" s="540"/>
      <c r="AQ32" s="540"/>
      <c r="AR32" s="540"/>
      <c r="AS32" s="540"/>
      <c r="AT32" s="540"/>
      <c r="AU32" s="540"/>
      <c r="AV32" s="540"/>
      <c r="AW32" s="540"/>
      <c r="AX32" s="540"/>
      <c r="AY32" s="540"/>
      <c r="AZ32" s="540"/>
      <c r="BA32" s="540"/>
      <c r="BB32" s="540"/>
      <c r="BC32" s="540"/>
      <c r="BD32" s="540"/>
      <c r="BE32" s="540"/>
      <c r="BF32" s="540"/>
      <c r="BG32" s="540"/>
      <c r="BH32" s="540"/>
      <c r="BI32" s="540"/>
      <c r="BJ32" s="540"/>
      <c r="BK32" s="540"/>
      <c r="BL32" s="540"/>
      <c r="BM32" s="540"/>
      <c r="BN32" s="540"/>
      <c r="BO32" s="540"/>
      <c r="BP32" s="540"/>
      <c r="BQ32" s="540"/>
      <c r="BR32" s="540"/>
      <c r="BS32" s="540"/>
      <c r="BT32" s="540"/>
      <c r="BU32" s="540"/>
      <c r="BV32" s="540"/>
      <c r="BW32" s="540"/>
      <c r="BX32" s="540"/>
      <c r="BY32" s="540"/>
      <c r="BZ32" s="540"/>
      <c r="CA32" s="540"/>
      <c r="CB32" s="540"/>
      <c r="CC32" s="540"/>
      <c r="CD32" s="540"/>
      <c r="CE32" s="540"/>
      <c r="CF32" s="540"/>
      <c r="CG32" s="540"/>
      <c r="CH32" s="540"/>
      <c r="CI32" s="540"/>
      <c r="CJ32" s="540"/>
      <c r="CK32" s="540"/>
      <c r="CL32" s="540"/>
      <c r="CM32" s="540"/>
      <c r="CN32" s="540"/>
      <c r="CO32" s="540"/>
      <c r="CP32" s="540"/>
      <c r="CQ32" s="540"/>
      <c r="CR32" s="540"/>
      <c r="CS32" s="540"/>
      <c r="CT32" s="540"/>
      <c r="CU32" s="540"/>
      <c r="CV32" s="540"/>
      <c r="CW32" s="540"/>
      <c r="CX32" s="540"/>
      <c r="CY32" s="540"/>
      <c r="CZ32" s="540"/>
      <c r="DA32" s="540"/>
      <c r="DB32" s="540"/>
      <c r="DC32" s="540"/>
      <c r="DD32" s="540"/>
      <c r="DE32" s="540"/>
      <c r="DF32" s="540"/>
      <c r="DG32" s="540"/>
      <c r="DH32" s="540"/>
      <c r="DI32" s="540"/>
      <c r="DJ32" s="540"/>
      <c r="DK32" s="540"/>
      <c r="DL32" s="540"/>
      <c r="DM32" s="540"/>
      <c r="DN32" s="540"/>
      <c r="DO32" s="540"/>
      <c r="DP32" s="540"/>
      <c r="DQ32" s="540"/>
      <c r="DR32" s="540"/>
      <c r="DS32" s="540"/>
      <c r="DT32" s="540"/>
      <c r="DU32" s="540"/>
      <c r="DV32" s="540"/>
      <c r="DW32" s="540"/>
      <c r="DX32" s="540"/>
      <c r="DY32" s="540"/>
      <c r="DZ32" s="540"/>
      <c r="EA32" s="540"/>
      <c r="EB32" s="540"/>
      <c r="EC32" s="540"/>
      <c r="ED32" s="540"/>
      <c r="EE32" s="540"/>
      <c r="EF32" s="540"/>
      <c r="EG32" s="540"/>
      <c r="EH32" s="540"/>
      <c r="EI32" s="540"/>
      <c r="EJ32" s="540"/>
      <c r="EK32" s="540"/>
      <c r="EL32" s="540"/>
      <c r="EM32" s="540"/>
      <c r="EN32" s="540"/>
      <c r="EO32" s="540"/>
      <c r="EP32" s="540"/>
      <c r="EQ32" s="540"/>
      <c r="ER32" s="540"/>
      <c r="ES32" s="540"/>
      <c r="ET32" s="540"/>
      <c r="EU32" s="540"/>
      <c r="EV32" s="540"/>
      <c r="EW32" s="540"/>
      <c r="EX32" s="540"/>
      <c r="EY32" s="540"/>
      <c r="EZ32" s="540"/>
      <c r="FA32" s="540"/>
      <c r="FB32" s="540"/>
      <c r="FC32" s="540"/>
      <c r="FD32" s="540"/>
      <c r="FE32" s="540"/>
      <c r="FF32" s="540"/>
      <c r="FG32" s="540"/>
      <c r="FH32" s="540"/>
      <c r="FI32" s="540"/>
      <c r="FJ32" s="540"/>
      <c r="FK32" s="540"/>
      <c r="FL32" s="540"/>
      <c r="FM32" s="540"/>
      <c r="FN32" s="540"/>
      <c r="FO32" s="540"/>
      <c r="FP32" s="540"/>
      <c r="FQ32" s="540"/>
      <c r="FR32" s="540"/>
      <c r="FS32" s="540"/>
      <c r="FT32" s="540"/>
      <c r="FU32" s="540"/>
      <c r="FV32" s="540"/>
      <c r="FW32" s="540"/>
      <c r="FX32" s="540"/>
      <c r="FY32" s="540"/>
      <c r="FZ32" s="540"/>
      <c r="GA32" s="540"/>
      <c r="GB32" s="540"/>
      <c r="GC32" s="540"/>
      <c r="GD32" s="540"/>
      <c r="GE32" s="540"/>
      <c r="GF32" s="540"/>
      <c r="GG32" s="540"/>
      <c r="GH32" s="540"/>
      <c r="GI32" s="540"/>
      <c r="GJ32" s="540"/>
      <c r="GK32" s="540"/>
      <c r="GL32" s="540"/>
      <c r="GM32" s="540"/>
      <c r="GN32" s="540"/>
      <c r="GO32" s="540"/>
      <c r="GP32" s="540"/>
      <c r="GQ32" s="540"/>
      <c r="GR32" s="540"/>
      <c r="GS32" s="540"/>
      <c r="GT32" s="540"/>
      <c r="GU32" s="540"/>
      <c r="GV32" s="540"/>
      <c r="GW32" s="540"/>
      <c r="GX32" s="540"/>
      <c r="GY32" s="540"/>
      <c r="GZ32" s="540"/>
      <c r="HA32" s="540"/>
      <c r="HB32" s="540"/>
      <c r="HC32" s="540"/>
      <c r="HD32" s="540"/>
      <c r="HE32" s="540"/>
      <c r="HF32" s="540"/>
      <c r="HG32" s="540"/>
      <c r="HH32" s="540"/>
      <c r="HI32" s="540"/>
      <c r="HJ32" s="540"/>
      <c r="HK32" s="540"/>
      <c r="HL32" s="540"/>
      <c r="HM32" s="540"/>
      <c r="HN32" s="540"/>
      <c r="HO32" s="540"/>
      <c r="HP32" s="540"/>
      <c r="HQ32" s="540"/>
      <c r="HR32" s="540"/>
      <c r="HS32" s="540"/>
      <c r="HT32" s="540"/>
      <c r="HU32" s="540"/>
      <c r="HV32" s="540"/>
      <c r="HW32" s="540"/>
      <c r="HX32" s="540"/>
      <c r="HY32" s="540"/>
      <c r="HZ32" s="540"/>
      <c r="IA32" s="540"/>
      <c r="IB32" s="540"/>
      <c r="IC32" s="540"/>
      <c r="ID32" s="540"/>
      <c r="IE32" s="540"/>
      <c r="IF32" s="540"/>
      <c r="IG32" s="540"/>
      <c r="IH32" s="540"/>
      <c r="II32" s="540"/>
      <c r="IJ32" s="540"/>
      <c r="IK32" s="540"/>
      <c r="IL32" s="540"/>
      <c r="IM32" s="540"/>
      <c r="IN32" s="540"/>
      <c r="IO32" s="540"/>
      <c r="IP32" s="540"/>
      <c r="IQ32" s="540"/>
      <c r="IR32" s="540"/>
      <c r="IS32" s="540"/>
      <c r="IT32" s="540"/>
      <c r="IU32" s="540"/>
      <c r="IV32" s="540"/>
      <c r="IW32" s="540"/>
      <c r="IX32" s="540"/>
    </row>
    <row r="33" spans="1:258" s="541" customFormat="1" ht="18.75" customHeight="1">
      <c r="A33" s="801" t="s">
        <v>604</v>
      </c>
      <c r="B33" s="801"/>
      <c r="C33" s="805"/>
      <c r="D33" s="802"/>
      <c r="E33" s="642" t="s">
        <v>1997</v>
      </c>
      <c r="F33" s="535" t="s">
        <v>2068</v>
      </c>
      <c r="G33" s="799" t="s">
        <v>123</v>
      </c>
      <c r="H33" s="799"/>
      <c r="I33" s="535" t="s">
        <v>2069</v>
      </c>
      <c r="J33" s="535" t="s">
        <v>2070</v>
      </c>
      <c r="K33" s="447">
        <v>4</v>
      </c>
      <c r="L33" s="446"/>
      <c r="M33" s="536">
        <v>38.4</v>
      </c>
      <c r="N33" s="536">
        <f t="shared" ref="N33:N35" si="3">M33</f>
        <v>38.4</v>
      </c>
      <c r="O33" s="536">
        <v>65</v>
      </c>
      <c r="P33" s="536">
        <v>29</v>
      </c>
      <c r="Q33" s="494">
        <v>0.40923076923076923</v>
      </c>
      <c r="R33" s="537">
        <f t="shared" si="0"/>
        <v>-0.32413793103448268</v>
      </c>
      <c r="S33" s="536">
        <v>65</v>
      </c>
      <c r="T33" s="535"/>
      <c r="U33" s="538"/>
      <c r="V33" s="538"/>
      <c r="W33" s="452">
        <f t="shared" si="1"/>
        <v>9.3999999999999986</v>
      </c>
      <c r="X33" s="83"/>
      <c r="Y33" s="538"/>
      <c r="Z33" s="538"/>
      <c r="AA33" s="538"/>
      <c r="AB33" s="538"/>
      <c r="AC33" s="538"/>
      <c r="AD33" s="539"/>
      <c r="AE33" s="539"/>
      <c r="AF33" s="540"/>
      <c r="AG33" s="540"/>
      <c r="AH33" s="540"/>
      <c r="AI33" s="540"/>
      <c r="AJ33" s="540"/>
      <c r="AK33" s="540"/>
      <c r="AL33" s="540"/>
      <c r="AM33" s="540"/>
      <c r="AN33" s="540"/>
      <c r="AO33" s="540"/>
      <c r="AP33" s="540"/>
      <c r="AQ33" s="540"/>
      <c r="AR33" s="540"/>
      <c r="AS33" s="540"/>
      <c r="AT33" s="540"/>
      <c r="AU33" s="540"/>
      <c r="AV33" s="540"/>
      <c r="AW33" s="540"/>
      <c r="AX33" s="540"/>
      <c r="AY33" s="540"/>
      <c r="AZ33" s="540"/>
      <c r="BA33" s="540"/>
      <c r="BB33" s="540"/>
      <c r="BC33" s="540"/>
      <c r="BD33" s="540"/>
      <c r="BE33" s="540"/>
      <c r="BF33" s="540"/>
      <c r="BG33" s="540"/>
      <c r="BH33" s="540"/>
      <c r="BI33" s="540"/>
      <c r="BJ33" s="540"/>
      <c r="BK33" s="540"/>
      <c r="BL33" s="540"/>
      <c r="BM33" s="540"/>
      <c r="BN33" s="540"/>
      <c r="BO33" s="540"/>
      <c r="BP33" s="540"/>
      <c r="BQ33" s="540"/>
      <c r="BR33" s="540"/>
      <c r="BS33" s="540"/>
      <c r="BT33" s="540"/>
      <c r="BU33" s="540"/>
      <c r="BV33" s="540"/>
      <c r="BW33" s="540"/>
      <c r="BX33" s="540"/>
      <c r="BY33" s="540"/>
      <c r="BZ33" s="540"/>
      <c r="CA33" s="540"/>
      <c r="CB33" s="540"/>
      <c r="CC33" s="540"/>
      <c r="CD33" s="540"/>
      <c r="CE33" s="540"/>
      <c r="CF33" s="540"/>
      <c r="CG33" s="540"/>
      <c r="CH33" s="540"/>
      <c r="CI33" s="540"/>
      <c r="CJ33" s="540"/>
      <c r="CK33" s="540"/>
      <c r="CL33" s="540"/>
      <c r="CM33" s="540"/>
      <c r="CN33" s="540"/>
      <c r="CO33" s="540"/>
      <c r="CP33" s="540"/>
      <c r="CQ33" s="540"/>
      <c r="CR33" s="540"/>
      <c r="CS33" s="540"/>
      <c r="CT33" s="540"/>
      <c r="CU33" s="540"/>
      <c r="CV33" s="540"/>
      <c r="CW33" s="540"/>
      <c r="CX33" s="540"/>
      <c r="CY33" s="540"/>
      <c r="CZ33" s="540"/>
      <c r="DA33" s="540"/>
      <c r="DB33" s="540"/>
      <c r="DC33" s="540"/>
      <c r="DD33" s="540"/>
      <c r="DE33" s="540"/>
      <c r="DF33" s="540"/>
      <c r="DG33" s="540"/>
      <c r="DH33" s="540"/>
      <c r="DI33" s="540"/>
      <c r="DJ33" s="540"/>
      <c r="DK33" s="540"/>
      <c r="DL33" s="540"/>
      <c r="DM33" s="540"/>
      <c r="DN33" s="540"/>
      <c r="DO33" s="540"/>
      <c r="DP33" s="540"/>
      <c r="DQ33" s="540"/>
      <c r="DR33" s="540"/>
      <c r="DS33" s="540"/>
      <c r="DT33" s="540"/>
      <c r="DU33" s="540"/>
      <c r="DV33" s="540"/>
      <c r="DW33" s="540"/>
      <c r="DX33" s="540"/>
      <c r="DY33" s="540"/>
      <c r="DZ33" s="540"/>
      <c r="EA33" s="540"/>
      <c r="EB33" s="540"/>
      <c r="EC33" s="540"/>
      <c r="ED33" s="540"/>
      <c r="EE33" s="540"/>
      <c r="EF33" s="540"/>
      <c r="EG33" s="540"/>
      <c r="EH33" s="540"/>
      <c r="EI33" s="540"/>
      <c r="EJ33" s="540"/>
      <c r="EK33" s="540"/>
      <c r="EL33" s="540"/>
      <c r="EM33" s="540"/>
      <c r="EN33" s="540"/>
      <c r="EO33" s="540"/>
      <c r="EP33" s="540"/>
      <c r="EQ33" s="540"/>
      <c r="ER33" s="540"/>
      <c r="ES33" s="540"/>
      <c r="ET33" s="540"/>
      <c r="EU33" s="540"/>
      <c r="EV33" s="540"/>
      <c r="EW33" s="540"/>
      <c r="EX33" s="540"/>
      <c r="EY33" s="540"/>
      <c r="EZ33" s="540"/>
      <c r="FA33" s="540"/>
      <c r="FB33" s="540"/>
      <c r="FC33" s="540"/>
      <c r="FD33" s="540"/>
      <c r="FE33" s="540"/>
      <c r="FF33" s="540"/>
      <c r="FG33" s="540"/>
      <c r="FH33" s="540"/>
      <c r="FI33" s="540"/>
      <c r="FJ33" s="540"/>
      <c r="FK33" s="540"/>
      <c r="FL33" s="540"/>
      <c r="FM33" s="540"/>
      <c r="FN33" s="540"/>
      <c r="FO33" s="540"/>
      <c r="FP33" s="540"/>
      <c r="FQ33" s="540"/>
      <c r="FR33" s="540"/>
      <c r="FS33" s="540"/>
      <c r="FT33" s="540"/>
      <c r="FU33" s="540"/>
      <c r="FV33" s="540"/>
      <c r="FW33" s="540"/>
      <c r="FX33" s="540"/>
      <c r="FY33" s="540"/>
      <c r="FZ33" s="540"/>
      <c r="GA33" s="540"/>
      <c r="GB33" s="540"/>
      <c r="GC33" s="540"/>
      <c r="GD33" s="540"/>
      <c r="GE33" s="540"/>
      <c r="GF33" s="540"/>
      <c r="GG33" s="540"/>
      <c r="GH33" s="540"/>
      <c r="GI33" s="540"/>
      <c r="GJ33" s="540"/>
      <c r="GK33" s="540"/>
      <c r="GL33" s="540"/>
      <c r="GM33" s="540"/>
      <c r="GN33" s="540"/>
      <c r="GO33" s="540"/>
      <c r="GP33" s="540"/>
      <c r="GQ33" s="540"/>
      <c r="GR33" s="540"/>
      <c r="GS33" s="540"/>
      <c r="GT33" s="540"/>
      <c r="GU33" s="540"/>
      <c r="GV33" s="540"/>
      <c r="GW33" s="540"/>
      <c r="GX33" s="540"/>
      <c r="GY33" s="540"/>
      <c r="GZ33" s="540"/>
      <c r="HA33" s="540"/>
      <c r="HB33" s="540"/>
      <c r="HC33" s="540"/>
      <c r="HD33" s="540"/>
      <c r="HE33" s="540"/>
      <c r="HF33" s="540"/>
      <c r="HG33" s="540"/>
      <c r="HH33" s="540"/>
      <c r="HI33" s="540"/>
      <c r="HJ33" s="540"/>
      <c r="HK33" s="540"/>
      <c r="HL33" s="540"/>
      <c r="HM33" s="540"/>
      <c r="HN33" s="540"/>
      <c r="HO33" s="540"/>
      <c r="HP33" s="540"/>
      <c r="HQ33" s="540"/>
      <c r="HR33" s="540"/>
      <c r="HS33" s="540"/>
      <c r="HT33" s="540"/>
      <c r="HU33" s="540"/>
      <c r="HV33" s="540"/>
      <c r="HW33" s="540"/>
      <c r="HX33" s="540"/>
      <c r="HY33" s="540"/>
      <c r="HZ33" s="540"/>
      <c r="IA33" s="540"/>
      <c r="IB33" s="540"/>
      <c r="IC33" s="540"/>
      <c r="ID33" s="540"/>
      <c r="IE33" s="540"/>
      <c r="IF33" s="540"/>
      <c r="IG33" s="540"/>
      <c r="IH33" s="540"/>
      <c r="II33" s="540"/>
      <c r="IJ33" s="540"/>
      <c r="IK33" s="540"/>
      <c r="IL33" s="540"/>
      <c r="IM33" s="540"/>
      <c r="IN33" s="540"/>
      <c r="IO33" s="540"/>
      <c r="IP33" s="540"/>
      <c r="IQ33" s="540"/>
      <c r="IR33" s="540"/>
      <c r="IS33" s="540"/>
      <c r="IT33" s="540"/>
      <c r="IU33" s="540"/>
      <c r="IV33" s="540"/>
      <c r="IW33" s="540"/>
      <c r="IX33" s="540"/>
    </row>
    <row r="34" spans="1:258" s="541" customFormat="1" ht="18.75" customHeight="1">
      <c r="A34" s="801" t="s">
        <v>604</v>
      </c>
      <c r="B34" s="801"/>
      <c r="C34" s="805"/>
      <c r="D34" s="802"/>
      <c r="E34" s="642" t="s">
        <v>1997</v>
      </c>
      <c r="F34" s="535" t="s">
        <v>2071</v>
      </c>
      <c r="G34" s="799" t="s">
        <v>123</v>
      </c>
      <c r="H34" s="799"/>
      <c r="I34" s="535" t="s">
        <v>2072</v>
      </c>
      <c r="J34" s="535" t="s">
        <v>2073</v>
      </c>
      <c r="K34" s="447">
        <v>2</v>
      </c>
      <c r="L34" s="446"/>
      <c r="M34" s="536">
        <v>38.4</v>
      </c>
      <c r="N34" s="536">
        <f t="shared" si="3"/>
        <v>38.4</v>
      </c>
      <c r="O34" s="536">
        <v>65</v>
      </c>
      <c r="P34" s="536">
        <v>29</v>
      </c>
      <c r="Q34" s="494">
        <v>0.40923076923076923</v>
      </c>
      <c r="R34" s="537">
        <f t="shared" si="0"/>
        <v>-0.32413793103448268</v>
      </c>
      <c r="S34" s="536">
        <v>65</v>
      </c>
      <c r="T34" s="535"/>
      <c r="U34" s="538"/>
      <c r="V34" s="538"/>
      <c r="W34" s="452">
        <f t="shared" si="1"/>
        <v>9.3999999999999986</v>
      </c>
      <c r="X34" s="83"/>
      <c r="Y34" s="538"/>
      <c r="Z34" s="538"/>
      <c r="AA34" s="538"/>
      <c r="AB34" s="538"/>
      <c r="AC34" s="538"/>
      <c r="AD34" s="539"/>
      <c r="AE34" s="539"/>
      <c r="AF34" s="540"/>
      <c r="AG34" s="540"/>
      <c r="AH34" s="540"/>
      <c r="AI34" s="540"/>
      <c r="AJ34" s="540"/>
      <c r="AK34" s="540"/>
      <c r="AL34" s="540"/>
      <c r="AM34" s="540"/>
      <c r="AN34" s="540"/>
      <c r="AO34" s="540"/>
      <c r="AP34" s="540"/>
      <c r="AQ34" s="540"/>
      <c r="AR34" s="540"/>
      <c r="AS34" s="540"/>
      <c r="AT34" s="540"/>
      <c r="AU34" s="540"/>
      <c r="AV34" s="540"/>
      <c r="AW34" s="540"/>
      <c r="AX34" s="540"/>
      <c r="AY34" s="540"/>
      <c r="AZ34" s="540"/>
      <c r="BA34" s="540"/>
      <c r="BB34" s="540"/>
      <c r="BC34" s="540"/>
      <c r="BD34" s="540"/>
      <c r="BE34" s="540"/>
      <c r="BF34" s="540"/>
      <c r="BG34" s="540"/>
      <c r="BH34" s="540"/>
      <c r="BI34" s="540"/>
      <c r="BJ34" s="540"/>
      <c r="BK34" s="540"/>
      <c r="BL34" s="540"/>
      <c r="BM34" s="540"/>
      <c r="BN34" s="540"/>
      <c r="BO34" s="540"/>
      <c r="BP34" s="540"/>
      <c r="BQ34" s="540"/>
      <c r="BR34" s="540"/>
      <c r="BS34" s="540"/>
      <c r="BT34" s="540"/>
      <c r="BU34" s="540"/>
      <c r="BV34" s="540"/>
      <c r="BW34" s="540"/>
      <c r="BX34" s="540"/>
      <c r="BY34" s="540"/>
      <c r="BZ34" s="540"/>
      <c r="CA34" s="540"/>
      <c r="CB34" s="540"/>
      <c r="CC34" s="540"/>
      <c r="CD34" s="540"/>
      <c r="CE34" s="540"/>
      <c r="CF34" s="540"/>
      <c r="CG34" s="540"/>
      <c r="CH34" s="540"/>
      <c r="CI34" s="540"/>
      <c r="CJ34" s="540"/>
      <c r="CK34" s="540"/>
      <c r="CL34" s="540"/>
      <c r="CM34" s="540"/>
      <c r="CN34" s="540"/>
      <c r="CO34" s="540"/>
      <c r="CP34" s="540"/>
      <c r="CQ34" s="540"/>
      <c r="CR34" s="540"/>
      <c r="CS34" s="540"/>
      <c r="CT34" s="540"/>
      <c r="CU34" s="540"/>
      <c r="CV34" s="540"/>
      <c r="CW34" s="540"/>
      <c r="CX34" s="540"/>
      <c r="CY34" s="540"/>
      <c r="CZ34" s="540"/>
      <c r="DA34" s="540"/>
      <c r="DB34" s="540"/>
      <c r="DC34" s="540"/>
      <c r="DD34" s="540"/>
      <c r="DE34" s="540"/>
      <c r="DF34" s="540"/>
      <c r="DG34" s="540"/>
      <c r="DH34" s="540"/>
      <c r="DI34" s="540"/>
      <c r="DJ34" s="540"/>
      <c r="DK34" s="540"/>
      <c r="DL34" s="540"/>
      <c r="DM34" s="540"/>
      <c r="DN34" s="540"/>
      <c r="DO34" s="540"/>
      <c r="DP34" s="540"/>
      <c r="DQ34" s="540"/>
      <c r="DR34" s="540"/>
      <c r="DS34" s="540"/>
      <c r="DT34" s="540"/>
      <c r="DU34" s="540"/>
      <c r="DV34" s="540"/>
      <c r="DW34" s="540"/>
      <c r="DX34" s="540"/>
      <c r="DY34" s="540"/>
      <c r="DZ34" s="540"/>
      <c r="EA34" s="540"/>
      <c r="EB34" s="540"/>
      <c r="EC34" s="540"/>
      <c r="ED34" s="540"/>
      <c r="EE34" s="540"/>
      <c r="EF34" s="540"/>
      <c r="EG34" s="540"/>
      <c r="EH34" s="540"/>
      <c r="EI34" s="540"/>
      <c r="EJ34" s="540"/>
      <c r="EK34" s="540"/>
      <c r="EL34" s="540"/>
      <c r="EM34" s="540"/>
      <c r="EN34" s="540"/>
      <c r="EO34" s="540"/>
      <c r="EP34" s="540"/>
      <c r="EQ34" s="540"/>
      <c r="ER34" s="540"/>
      <c r="ES34" s="540"/>
      <c r="ET34" s="540"/>
      <c r="EU34" s="540"/>
      <c r="EV34" s="540"/>
      <c r="EW34" s="540"/>
      <c r="EX34" s="540"/>
      <c r="EY34" s="540"/>
      <c r="EZ34" s="540"/>
      <c r="FA34" s="540"/>
      <c r="FB34" s="540"/>
      <c r="FC34" s="540"/>
      <c r="FD34" s="540"/>
      <c r="FE34" s="540"/>
      <c r="FF34" s="540"/>
      <c r="FG34" s="540"/>
      <c r="FH34" s="540"/>
      <c r="FI34" s="540"/>
      <c r="FJ34" s="540"/>
      <c r="FK34" s="540"/>
      <c r="FL34" s="540"/>
      <c r="FM34" s="540"/>
      <c r="FN34" s="540"/>
      <c r="FO34" s="540"/>
      <c r="FP34" s="540"/>
      <c r="FQ34" s="540"/>
      <c r="FR34" s="540"/>
      <c r="FS34" s="540"/>
      <c r="FT34" s="540"/>
      <c r="FU34" s="540"/>
      <c r="FV34" s="540"/>
      <c r="FW34" s="540"/>
      <c r="FX34" s="540"/>
      <c r="FY34" s="540"/>
      <c r="FZ34" s="540"/>
      <c r="GA34" s="540"/>
      <c r="GB34" s="540"/>
      <c r="GC34" s="540"/>
      <c r="GD34" s="540"/>
      <c r="GE34" s="540"/>
      <c r="GF34" s="540"/>
      <c r="GG34" s="540"/>
      <c r="GH34" s="540"/>
      <c r="GI34" s="540"/>
      <c r="GJ34" s="540"/>
      <c r="GK34" s="540"/>
      <c r="GL34" s="540"/>
      <c r="GM34" s="540"/>
      <c r="GN34" s="540"/>
      <c r="GO34" s="540"/>
      <c r="GP34" s="540"/>
      <c r="GQ34" s="540"/>
      <c r="GR34" s="540"/>
      <c r="GS34" s="540"/>
      <c r="GT34" s="540"/>
      <c r="GU34" s="540"/>
      <c r="GV34" s="540"/>
      <c r="GW34" s="540"/>
      <c r="GX34" s="540"/>
      <c r="GY34" s="540"/>
      <c r="GZ34" s="540"/>
      <c r="HA34" s="540"/>
      <c r="HB34" s="540"/>
      <c r="HC34" s="540"/>
      <c r="HD34" s="540"/>
      <c r="HE34" s="540"/>
      <c r="HF34" s="540"/>
      <c r="HG34" s="540"/>
      <c r="HH34" s="540"/>
      <c r="HI34" s="540"/>
      <c r="HJ34" s="540"/>
      <c r="HK34" s="540"/>
      <c r="HL34" s="540"/>
      <c r="HM34" s="540"/>
      <c r="HN34" s="540"/>
      <c r="HO34" s="540"/>
      <c r="HP34" s="540"/>
      <c r="HQ34" s="540"/>
      <c r="HR34" s="540"/>
      <c r="HS34" s="540"/>
      <c r="HT34" s="540"/>
      <c r="HU34" s="540"/>
      <c r="HV34" s="540"/>
      <c r="HW34" s="540"/>
      <c r="HX34" s="540"/>
      <c r="HY34" s="540"/>
      <c r="HZ34" s="540"/>
      <c r="IA34" s="540"/>
      <c r="IB34" s="540"/>
      <c r="IC34" s="540"/>
      <c r="ID34" s="540"/>
      <c r="IE34" s="540"/>
      <c r="IF34" s="540"/>
      <c r="IG34" s="540"/>
      <c r="IH34" s="540"/>
      <c r="II34" s="540"/>
      <c r="IJ34" s="540"/>
      <c r="IK34" s="540"/>
      <c r="IL34" s="540"/>
      <c r="IM34" s="540"/>
      <c r="IN34" s="540"/>
      <c r="IO34" s="540"/>
      <c r="IP34" s="540"/>
      <c r="IQ34" s="540"/>
      <c r="IR34" s="540"/>
      <c r="IS34" s="540"/>
      <c r="IT34" s="540"/>
      <c r="IU34" s="540"/>
      <c r="IV34" s="540"/>
      <c r="IW34" s="540"/>
      <c r="IX34" s="540"/>
    </row>
    <row r="35" spans="1:258" s="541" customFormat="1" ht="18.75" customHeight="1">
      <c r="A35" s="801" t="s">
        <v>604</v>
      </c>
      <c r="B35" s="801"/>
      <c r="C35" s="805"/>
      <c r="D35" s="803"/>
      <c r="E35" s="643" t="s">
        <v>1997</v>
      </c>
      <c r="F35" s="535" t="s">
        <v>2074</v>
      </c>
      <c r="G35" s="800" t="s">
        <v>123</v>
      </c>
      <c r="H35" s="800"/>
      <c r="I35" s="535" t="s">
        <v>2075</v>
      </c>
      <c r="J35" s="535" t="s">
        <v>2076</v>
      </c>
      <c r="K35" s="447">
        <v>2</v>
      </c>
      <c r="L35" s="446"/>
      <c r="M35" s="536">
        <v>38.4</v>
      </c>
      <c r="N35" s="536">
        <f t="shared" si="3"/>
        <v>38.4</v>
      </c>
      <c r="O35" s="536">
        <v>65</v>
      </c>
      <c r="P35" s="536">
        <v>29</v>
      </c>
      <c r="Q35" s="494">
        <v>0.40923076923076923</v>
      </c>
      <c r="R35" s="537">
        <f t="shared" si="0"/>
        <v>-0.32413793103448268</v>
      </c>
      <c r="S35" s="536">
        <v>65</v>
      </c>
      <c r="T35" s="535"/>
      <c r="U35" s="538"/>
      <c r="V35" s="538"/>
      <c r="W35" s="452">
        <f t="shared" si="1"/>
        <v>9.3999999999999986</v>
      </c>
      <c r="X35" s="83"/>
      <c r="Y35" s="538"/>
      <c r="Z35" s="538"/>
      <c r="AA35" s="538"/>
      <c r="AB35" s="538"/>
      <c r="AC35" s="538"/>
      <c r="AD35" s="539"/>
      <c r="AE35" s="539"/>
      <c r="AF35" s="540"/>
      <c r="AG35" s="540"/>
      <c r="AH35" s="540"/>
      <c r="AI35" s="540"/>
      <c r="AJ35" s="540"/>
      <c r="AK35" s="540"/>
      <c r="AL35" s="540"/>
      <c r="AM35" s="540"/>
      <c r="AN35" s="540"/>
      <c r="AO35" s="540"/>
      <c r="AP35" s="540"/>
      <c r="AQ35" s="540"/>
      <c r="AR35" s="540"/>
      <c r="AS35" s="540"/>
      <c r="AT35" s="540"/>
      <c r="AU35" s="540"/>
      <c r="AV35" s="540"/>
      <c r="AW35" s="540"/>
      <c r="AX35" s="540"/>
      <c r="AY35" s="540"/>
      <c r="AZ35" s="540"/>
      <c r="BA35" s="540"/>
      <c r="BB35" s="540"/>
      <c r="BC35" s="540"/>
      <c r="BD35" s="540"/>
      <c r="BE35" s="540"/>
      <c r="BF35" s="540"/>
      <c r="BG35" s="540"/>
      <c r="BH35" s="540"/>
      <c r="BI35" s="540"/>
      <c r="BJ35" s="540"/>
      <c r="BK35" s="540"/>
      <c r="BL35" s="540"/>
      <c r="BM35" s="540"/>
      <c r="BN35" s="540"/>
      <c r="BO35" s="540"/>
      <c r="BP35" s="540"/>
      <c r="BQ35" s="540"/>
      <c r="BR35" s="540"/>
      <c r="BS35" s="540"/>
      <c r="BT35" s="540"/>
      <c r="BU35" s="540"/>
      <c r="BV35" s="540"/>
      <c r="BW35" s="540"/>
      <c r="BX35" s="540"/>
      <c r="BY35" s="540"/>
      <c r="BZ35" s="540"/>
      <c r="CA35" s="540"/>
      <c r="CB35" s="540"/>
      <c r="CC35" s="540"/>
      <c r="CD35" s="540"/>
      <c r="CE35" s="540"/>
      <c r="CF35" s="540"/>
      <c r="CG35" s="540"/>
      <c r="CH35" s="540"/>
      <c r="CI35" s="540"/>
      <c r="CJ35" s="540"/>
      <c r="CK35" s="540"/>
      <c r="CL35" s="540"/>
      <c r="CM35" s="540"/>
      <c r="CN35" s="540"/>
      <c r="CO35" s="540"/>
      <c r="CP35" s="540"/>
      <c r="CQ35" s="540"/>
      <c r="CR35" s="540"/>
      <c r="CS35" s="540"/>
      <c r="CT35" s="540"/>
      <c r="CU35" s="540"/>
      <c r="CV35" s="540"/>
      <c r="CW35" s="540"/>
      <c r="CX35" s="540"/>
      <c r="CY35" s="540"/>
      <c r="CZ35" s="540"/>
      <c r="DA35" s="540"/>
      <c r="DB35" s="540"/>
      <c r="DC35" s="540"/>
      <c r="DD35" s="540"/>
      <c r="DE35" s="540"/>
      <c r="DF35" s="540"/>
      <c r="DG35" s="540"/>
      <c r="DH35" s="540"/>
      <c r="DI35" s="540"/>
      <c r="DJ35" s="540"/>
      <c r="DK35" s="540"/>
      <c r="DL35" s="540"/>
      <c r="DM35" s="540"/>
      <c r="DN35" s="540"/>
      <c r="DO35" s="540"/>
      <c r="DP35" s="540"/>
      <c r="DQ35" s="540"/>
      <c r="DR35" s="540"/>
      <c r="DS35" s="540"/>
      <c r="DT35" s="540"/>
      <c r="DU35" s="540"/>
      <c r="DV35" s="540"/>
      <c r="DW35" s="540"/>
      <c r="DX35" s="540"/>
      <c r="DY35" s="540"/>
      <c r="DZ35" s="540"/>
      <c r="EA35" s="540"/>
      <c r="EB35" s="540"/>
      <c r="EC35" s="540"/>
      <c r="ED35" s="540"/>
      <c r="EE35" s="540"/>
      <c r="EF35" s="540"/>
      <c r="EG35" s="540"/>
      <c r="EH35" s="540"/>
      <c r="EI35" s="540"/>
      <c r="EJ35" s="540"/>
      <c r="EK35" s="540"/>
      <c r="EL35" s="540"/>
      <c r="EM35" s="540"/>
      <c r="EN35" s="540"/>
      <c r="EO35" s="540"/>
      <c r="EP35" s="540"/>
      <c r="EQ35" s="540"/>
      <c r="ER35" s="540"/>
      <c r="ES35" s="540"/>
      <c r="ET35" s="540"/>
      <c r="EU35" s="540"/>
      <c r="EV35" s="540"/>
      <c r="EW35" s="540"/>
      <c r="EX35" s="540"/>
      <c r="EY35" s="540"/>
      <c r="EZ35" s="540"/>
      <c r="FA35" s="540"/>
      <c r="FB35" s="540"/>
      <c r="FC35" s="540"/>
      <c r="FD35" s="540"/>
      <c r="FE35" s="540"/>
      <c r="FF35" s="540"/>
      <c r="FG35" s="540"/>
      <c r="FH35" s="540"/>
      <c r="FI35" s="540"/>
      <c r="FJ35" s="540"/>
      <c r="FK35" s="540"/>
      <c r="FL35" s="540"/>
      <c r="FM35" s="540"/>
      <c r="FN35" s="540"/>
      <c r="FO35" s="540"/>
      <c r="FP35" s="540"/>
      <c r="FQ35" s="540"/>
      <c r="FR35" s="540"/>
      <c r="FS35" s="540"/>
      <c r="FT35" s="540"/>
      <c r="FU35" s="540"/>
      <c r="FV35" s="540"/>
      <c r="FW35" s="540"/>
      <c r="FX35" s="540"/>
      <c r="FY35" s="540"/>
      <c r="FZ35" s="540"/>
      <c r="GA35" s="540"/>
      <c r="GB35" s="540"/>
      <c r="GC35" s="540"/>
      <c r="GD35" s="540"/>
      <c r="GE35" s="540"/>
      <c r="GF35" s="540"/>
      <c r="GG35" s="540"/>
      <c r="GH35" s="540"/>
      <c r="GI35" s="540"/>
      <c r="GJ35" s="540"/>
      <c r="GK35" s="540"/>
      <c r="GL35" s="540"/>
      <c r="GM35" s="540"/>
      <c r="GN35" s="540"/>
      <c r="GO35" s="540"/>
      <c r="GP35" s="540"/>
      <c r="GQ35" s="540"/>
      <c r="GR35" s="540"/>
      <c r="GS35" s="540"/>
      <c r="GT35" s="540"/>
      <c r="GU35" s="540"/>
      <c r="GV35" s="540"/>
      <c r="GW35" s="540"/>
      <c r="GX35" s="540"/>
      <c r="GY35" s="540"/>
      <c r="GZ35" s="540"/>
      <c r="HA35" s="540"/>
      <c r="HB35" s="540"/>
      <c r="HC35" s="540"/>
      <c r="HD35" s="540"/>
      <c r="HE35" s="540"/>
      <c r="HF35" s="540"/>
      <c r="HG35" s="540"/>
      <c r="HH35" s="540"/>
      <c r="HI35" s="540"/>
      <c r="HJ35" s="540"/>
      <c r="HK35" s="540"/>
      <c r="HL35" s="540"/>
      <c r="HM35" s="540"/>
      <c r="HN35" s="540"/>
      <c r="HO35" s="540"/>
      <c r="HP35" s="540"/>
      <c r="HQ35" s="540"/>
      <c r="HR35" s="540"/>
      <c r="HS35" s="540"/>
      <c r="HT35" s="540"/>
      <c r="HU35" s="540"/>
      <c r="HV35" s="540"/>
      <c r="HW35" s="540"/>
      <c r="HX35" s="540"/>
      <c r="HY35" s="540"/>
      <c r="HZ35" s="540"/>
      <c r="IA35" s="540"/>
      <c r="IB35" s="540"/>
      <c r="IC35" s="540"/>
      <c r="ID35" s="540"/>
      <c r="IE35" s="540"/>
      <c r="IF35" s="540"/>
      <c r="IG35" s="540"/>
      <c r="IH35" s="540"/>
      <c r="II35" s="540"/>
      <c r="IJ35" s="540"/>
      <c r="IK35" s="540"/>
      <c r="IL35" s="540"/>
      <c r="IM35" s="540"/>
      <c r="IN35" s="540"/>
      <c r="IO35" s="540"/>
      <c r="IP35" s="540"/>
      <c r="IQ35" s="540"/>
      <c r="IR35" s="540"/>
      <c r="IS35" s="540"/>
      <c r="IT35" s="540"/>
      <c r="IU35" s="540"/>
      <c r="IV35" s="540"/>
      <c r="IW35" s="540"/>
      <c r="IX35" s="540"/>
    </row>
  </sheetData>
  <mergeCells count="74">
    <mergeCell ref="G4:G6"/>
    <mergeCell ref="A10:A13"/>
    <mergeCell ref="B10:B13"/>
    <mergeCell ref="D10:D13"/>
    <mergeCell ref="A4:A6"/>
    <mergeCell ref="B4:B6"/>
    <mergeCell ref="C4:C31"/>
    <mergeCell ref="D4:D6"/>
    <mergeCell ref="E4:E6"/>
    <mergeCell ref="A7:A9"/>
    <mergeCell ref="B7:B9"/>
    <mergeCell ref="D7:D9"/>
    <mergeCell ref="E7:E9"/>
    <mergeCell ref="G7:G9"/>
    <mergeCell ref="G26:G28"/>
    <mergeCell ref="H18:H21"/>
    <mergeCell ref="G10:G13"/>
    <mergeCell ref="H10:H13"/>
    <mergeCell ref="A14:A17"/>
    <mergeCell ref="B14:B17"/>
    <mergeCell ref="D14:D17"/>
    <mergeCell ref="E14:E17"/>
    <mergeCell ref="G14:G17"/>
    <mergeCell ref="H14:H17"/>
    <mergeCell ref="E10:E13"/>
    <mergeCell ref="A18:A21"/>
    <mergeCell ref="B18:B21"/>
    <mergeCell ref="D18:D21"/>
    <mergeCell ref="E18:E21"/>
    <mergeCell ref="G18:G21"/>
    <mergeCell ref="G32:G35"/>
    <mergeCell ref="A22:A25"/>
    <mergeCell ref="F2:F3"/>
    <mergeCell ref="AD1:AD3"/>
    <mergeCell ref="A2:A3"/>
    <mergeCell ref="B2:B3"/>
    <mergeCell ref="C2:C3"/>
    <mergeCell ref="D2:D3"/>
    <mergeCell ref="E2:E3"/>
    <mergeCell ref="M2:N2"/>
    <mergeCell ref="H2:H3"/>
    <mergeCell ref="I2:I3"/>
    <mergeCell ref="J2:J3"/>
    <mergeCell ref="K2:K3"/>
    <mergeCell ref="AA2:AA3"/>
    <mergeCell ref="AB2:AB3"/>
    <mergeCell ref="A32:A35"/>
    <mergeCell ref="B32:B35"/>
    <mergeCell ref="C32:C35"/>
    <mergeCell ref="D32:D35"/>
    <mergeCell ref="E32:E35"/>
    <mergeCell ref="A1:K1"/>
    <mergeCell ref="L1:Z1"/>
    <mergeCell ref="AA1:AC1"/>
    <mergeCell ref="A29:A31"/>
    <mergeCell ref="D29:D31"/>
    <mergeCell ref="E29:E31"/>
    <mergeCell ref="G29:G31"/>
    <mergeCell ref="AC2:AC3"/>
    <mergeCell ref="O2:P2"/>
    <mergeCell ref="Q2:R2"/>
    <mergeCell ref="D22:D25"/>
    <mergeCell ref="E22:E25"/>
    <mergeCell ref="G22:G25"/>
    <mergeCell ref="A26:A28"/>
    <mergeCell ref="D26:D28"/>
    <mergeCell ref="E26:E28"/>
    <mergeCell ref="S2:V2"/>
    <mergeCell ref="X2:X3"/>
    <mergeCell ref="Y2:Y3"/>
    <mergeCell ref="Z2:Z3"/>
    <mergeCell ref="H32:H35"/>
    <mergeCell ref="H4:H6"/>
    <mergeCell ref="H7:H9"/>
  </mergeCells>
  <phoneticPr fontId="1" type="noConversion"/>
  <conditionalFormatting sqref="R4:R35">
    <cfRule type="cellIs" dxfId="1" priority="1" operator="lessThanOrEqual">
      <formula>0</formula>
    </cfRule>
  </conditionalFormatting>
  <hyperlinks>
    <hyperlink ref="J22" r:id="rId1"/>
  </hyperlinks>
  <pageMargins left="0.7" right="0.7" top="0.75" bottom="0.75" header="0.3" footer="0.3"/>
</worksheet>
</file>

<file path=xl/worksheets/sheet35.xml><?xml version="1.0" encoding="utf-8"?>
<worksheet xmlns="http://schemas.openxmlformats.org/spreadsheetml/2006/main" xmlns:r="http://schemas.openxmlformats.org/officeDocument/2006/relationships">
  <dimension ref="A1:IW48"/>
  <sheetViews>
    <sheetView topLeftCell="L31" workbookViewId="0">
      <selection activeCell="W4" sqref="W4:W48"/>
    </sheetView>
  </sheetViews>
  <sheetFormatPr defaultRowHeight="13.5"/>
  <sheetData>
    <row r="1" spans="1:257" s="44" customFormat="1" ht="17.25">
      <c r="A1" s="608" t="s">
        <v>865</v>
      </c>
      <c r="B1" s="609"/>
      <c r="C1" s="610"/>
      <c r="D1" s="610"/>
      <c r="E1" s="610"/>
      <c r="F1" s="610"/>
      <c r="G1" s="610"/>
      <c r="H1" s="610"/>
      <c r="I1" s="610"/>
      <c r="J1" s="750"/>
      <c r="K1" s="611"/>
      <c r="L1" s="612"/>
      <c r="M1" s="610"/>
      <c r="N1" s="610"/>
      <c r="O1" s="610"/>
      <c r="P1" s="610"/>
      <c r="Q1" s="610"/>
      <c r="R1" s="610"/>
      <c r="S1" s="610"/>
      <c r="T1" s="610"/>
      <c r="U1" s="610"/>
      <c r="V1" s="610"/>
      <c r="W1" s="610"/>
      <c r="X1" s="610"/>
      <c r="Y1" s="610"/>
      <c r="Z1" s="611"/>
      <c r="AA1" s="613" t="s">
        <v>1</v>
      </c>
      <c r="AB1" s="610"/>
      <c r="AC1" s="611"/>
      <c r="AD1" s="614" t="s">
        <v>2</v>
      </c>
    </row>
    <row r="2" spans="1:257" s="44" customFormat="1" ht="24.75" customHeight="1">
      <c r="A2" s="617" t="s">
        <v>3</v>
      </c>
      <c r="B2" s="617" t="s">
        <v>4</v>
      </c>
      <c r="C2" s="751" t="s">
        <v>1608</v>
      </c>
      <c r="D2" s="753" t="s">
        <v>1609</v>
      </c>
      <c r="E2" s="755" t="s">
        <v>1610</v>
      </c>
      <c r="F2" s="604" t="s">
        <v>1611</v>
      </c>
      <c r="G2" s="45" t="s">
        <v>8</v>
      </c>
      <c r="H2" s="617" t="s">
        <v>9</v>
      </c>
      <c r="I2" s="604" t="s">
        <v>10</v>
      </c>
      <c r="J2" s="757" t="s">
        <v>1612</v>
      </c>
      <c r="K2" s="617" t="s">
        <v>868</v>
      </c>
      <c r="L2" s="45" t="s">
        <v>14</v>
      </c>
      <c r="M2" s="605" t="s">
        <v>15</v>
      </c>
      <c r="N2" s="606"/>
      <c r="O2" s="601" t="s">
        <v>386</v>
      </c>
      <c r="P2" s="607"/>
      <c r="Q2" s="601" t="s">
        <v>387</v>
      </c>
      <c r="R2" s="607"/>
      <c r="S2" s="601" t="s">
        <v>871</v>
      </c>
      <c r="T2" s="602"/>
      <c r="U2" s="602"/>
      <c r="V2" s="603"/>
      <c r="W2" s="46" t="s">
        <v>1613</v>
      </c>
      <c r="X2" s="604" t="s">
        <v>20</v>
      </c>
      <c r="Y2" s="604" t="s">
        <v>21</v>
      </c>
      <c r="Z2" s="604" t="s">
        <v>22</v>
      </c>
      <c r="AA2" s="593" t="s">
        <v>23</v>
      </c>
      <c r="AB2" s="593" t="s">
        <v>24</v>
      </c>
      <c r="AC2" s="593" t="s">
        <v>25</v>
      </c>
      <c r="AD2" s="615"/>
    </row>
    <row r="3" spans="1:257" s="44" customFormat="1" ht="24.75" customHeight="1">
      <c r="A3" s="618"/>
      <c r="B3" s="618"/>
      <c r="C3" s="752"/>
      <c r="D3" s="754"/>
      <c r="E3" s="756"/>
      <c r="F3" s="620"/>
      <c r="G3" s="47" t="s">
        <v>390</v>
      </c>
      <c r="H3" s="619"/>
      <c r="I3" s="620"/>
      <c r="J3" s="758"/>
      <c r="K3" s="618"/>
      <c r="L3" s="47" t="s">
        <v>27</v>
      </c>
      <c r="M3" s="48" t="s">
        <v>28</v>
      </c>
      <c r="N3" s="48" t="s">
        <v>1614</v>
      </c>
      <c r="O3" s="49" t="s">
        <v>28</v>
      </c>
      <c r="P3" s="49" t="s">
        <v>1014</v>
      </c>
      <c r="Q3" s="49" t="s">
        <v>28</v>
      </c>
      <c r="R3" s="48" t="s">
        <v>1014</v>
      </c>
      <c r="S3" s="47" t="s">
        <v>31</v>
      </c>
      <c r="T3" s="47" t="s">
        <v>32</v>
      </c>
      <c r="U3" s="47" t="s">
        <v>33</v>
      </c>
      <c r="V3" s="47" t="s">
        <v>34</v>
      </c>
      <c r="W3" s="50" t="s">
        <v>1615</v>
      </c>
      <c r="X3" s="594"/>
      <c r="Y3" s="594"/>
      <c r="Z3" s="594"/>
      <c r="AA3" s="594"/>
      <c r="AB3" s="594"/>
      <c r="AC3" s="594"/>
      <c r="AD3" s="616"/>
    </row>
    <row r="4" spans="1:257" s="549" customFormat="1" ht="18.75" customHeight="1">
      <c r="A4" s="814" t="s">
        <v>799</v>
      </c>
      <c r="B4" s="814">
        <v>1</v>
      </c>
      <c r="C4" s="762" t="s">
        <v>799</v>
      </c>
      <c r="D4" s="832" t="s">
        <v>2079</v>
      </c>
      <c r="E4" s="815" t="s">
        <v>2080</v>
      </c>
      <c r="F4" s="506" t="s">
        <v>2081</v>
      </c>
      <c r="G4" s="815" t="s">
        <v>827</v>
      </c>
      <c r="H4" s="821" t="s">
        <v>2082</v>
      </c>
      <c r="I4" s="545" t="s">
        <v>2083</v>
      </c>
      <c r="J4" s="545" t="s">
        <v>2084</v>
      </c>
      <c r="K4" s="447">
        <v>24</v>
      </c>
      <c r="L4" s="545" t="s">
        <v>14</v>
      </c>
      <c r="M4" s="545">
        <v>74</v>
      </c>
      <c r="N4" s="545">
        <v>70.02</v>
      </c>
      <c r="O4" s="545">
        <v>109</v>
      </c>
      <c r="P4" s="545">
        <v>79</v>
      </c>
      <c r="Q4" s="494">
        <f t="shared" ref="Q4:R19" si="0">(O4-M4)/O4</f>
        <v>0.32110091743119268</v>
      </c>
      <c r="R4" s="546">
        <f t="shared" si="0"/>
        <v>0.11367088607594941</v>
      </c>
      <c r="S4" s="447">
        <v>119</v>
      </c>
      <c r="T4" s="545"/>
      <c r="U4" s="545"/>
      <c r="V4" s="545"/>
      <c r="W4" s="444">
        <f>N4-P4</f>
        <v>-8.980000000000004</v>
      </c>
      <c r="X4" s="547"/>
      <c r="Y4" s="545"/>
      <c r="Z4" s="545"/>
      <c r="AA4" s="545"/>
      <c r="AB4" s="545"/>
      <c r="AC4" s="545"/>
      <c r="AD4" s="548"/>
      <c r="AE4" s="548"/>
      <c r="AF4" s="548"/>
      <c r="AG4" s="548"/>
      <c r="AH4" s="548"/>
      <c r="AI4" s="548"/>
      <c r="AJ4" s="548"/>
      <c r="AK4" s="548"/>
      <c r="AL4" s="548"/>
      <c r="AM4" s="548"/>
      <c r="AN4" s="548"/>
      <c r="AO4" s="548"/>
      <c r="AP4" s="548"/>
      <c r="AQ4" s="548"/>
      <c r="AR4" s="548"/>
      <c r="AS4" s="548"/>
      <c r="AT4" s="548"/>
      <c r="AU4" s="548"/>
      <c r="AV4" s="548"/>
      <c r="AW4" s="548"/>
      <c r="AX4" s="548"/>
      <c r="AY4" s="548"/>
      <c r="AZ4" s="548"/>
      <c r="BA4" s="548"/>
      <c r="BB4" s="548"/>
      <c r="BC4" s="548"/>
      <c r="BD4" s="548"/>
      <c r="BE4" s="548"/>
      <c r="BF4" s="548"/>
      <c r="BG4" s="548"/>
      <c r="BH4" s="548"/>
      <c r="BI4" s="548"/>
      <c r="BJ4" s="548"/>
      <c r="BK4" s="548"/>
      <c r="BL4" s="548"/>
      <c r="BM4" s="548"/>
      <c r="BN4" s="548"/>
      <c r="BO4" s="548"/>
      <c r="BP4" s="548"/>
      <c r="BQ4" s="548"/>
      <c r="BR4" s="548"/>
      <c r="BS4" s="548"/>
      <c r="BT4" s="548"/>
      <c r="BU4" s="548"/>
      <c r="BV4" s="548"/>
      <c r="BW4" s="548"/>
      <c r="BX4" s="548"/>
      <c r="BY4" s="548"/>
      <c r="BZ4" s="548"/>
      <c r="CA4" s="548"/>
      <c r="CB4" s="548"/>
      <c r="CC4" s="548"/>
      <c r="CD4" s="548"/>
      <c r="CE4" s="548"/>
      <c r="CF4" s="548"/>
      <c r="CG4" s="548"/>
      <c r="CH4" s="548"/>
      <c r="CI4" s="548"/>
      <c r="CJ4" s="548"/>
      <c r="CK4" s="548"/>
      <c r="CL4" s="548"/>
      <c r="CM4" s="548"/>
      <c r="CN4" s="548"/>
      <c r="CO4" s="548"/>
      <c r="CP4" s="548"/>
      <c r="CQ4" s="548"/>
      <c r="CR4" s="548"/>
      <c r="CS4" s="548"/>
      <c r="CT4" s="548"/>
      <c r="CU4" s="548"/>
      <c r="CV4" s="548"/>
      <c r="CW4" s="548"/>
      <c r="CX4" s="548"/>
      <c r="CY4" s="548"/>
      <c r="CZ4" s="548"/>
      <c r="DA4" s="548"/>
      <c r="DB4" s="548"/>
      <c r="DC4" s="548"/>
      <c r="DD4" s="548"/>
      <c r="DE4" s="548"/>
      <c r="DF4" s="548"/>
      <c r="DG4" s="548"/>
      <c r="DH4" s="548"/>
      <c r="DI4" s="548"/>
      <c r="DJ4" s="548"/>
      <c r="DK4" s="548"/>
      <c r="DL4" s="548"/>
      <c r="DM4" s="548"/>
      <c r="DN4" s="548"/>
      <c r="DO4" s="548"/>
      <c r="DP4" s="548"/>
      <c r="DQ4" s="548"/>
      <c r="DR4" s="548"/>
      <c r="DS4" s="548"/>
      <c r="DT4" s="548"/>
      <c r="DU4" s="548"/>
      <c r="DV4" s="548"/>
      <c r="DW4" s="548"/>
      <c r="DX4" s="548"/>
      <c r="DY4" s="548"/>
      <c r="DZ4" s="548"/>
      <c r="EA4" s="548"/>
      <c r="EB4" s="548"/>
      <c r="EC4" s="548"/>
      <c r="ED4" s="548"/>
      <c r="EE4" s="548"/>
      <c r="EF4" s="548"/>
      <c r="EG4" s="548"/>
      <c r="EH4" s="548"/>
      <c r="EI4" s="548"/>
      <c r="EJ4" s="548"/>
      <c r="EK4" s="548"/>
      <c r="EL4" s="548"/>
      <c r="EM4" s="548"/>
      <c r="EN4" s="548"/>
      <c r="EO4" s="548"/>
      <c r="EP4" s="548"/>
      <c r="EQ4" s="548"/>
      <c r="ER4" s="548"/>
      <c r="ES4" s="548"/>
      <c r="ET4" s="548"/>
      <c r="EU4" s="548"/>
      <c r="EV4" s="548"/>
      <c r="EW4" s="548"/>
      <c r="EX4" s="548"/>
      <c r="EY4" s="548"/>
      <c r="EZ4" s="548"/>
      <c r="FA4" s="548"/>
      <c r="FB4" s="548"/>
      <c r="FC4" s="548"/>
      <c r="FD4" s="548"/>
      <c r="FE4" s="548"/>
      <c r="FF4" s="548"/>
      <c r="FG4" s="548"/>
      <c r="FH4" s="548"/>
      <c r="FI4" s="548"/>
      <c r="FJ4" s="548"/>
      <c r="FK4" s="548"/>
      <c r="FL4" s="548"/>
      <c r="FM4" s="548"/>
      <c r="FN4" s="548"/>
      <c r="FO4" s="548"/>
      <c r="FP4" s="548"/>
      <c r="FQ4" s="548"/>
      <c r="FR4" s="548"/>
      <c r="FS4" s="548"/>
      <c r="FT4" s="548"/>
      <c r="FU4" s="548"/>
      <c r="FV4" s="548"/>
      <c r="FW4" s="548"/>
      <c r="FX4" s="548"/>
      <c r="FY4" s="548"/>
      <c r="FZ4" s="548"/>
      <c r="GA4" s="548"/>
      <c r="GB4" s="548"/>
      <c r="GC4" s="548"/>
      <c r="GD4" s="548"/>
      <c r="GE4" s="548"/>
      <c r="GF4" s="548"/>
      <c r="GG4" s="548"/>
      <c r="GH4" s="548"/>
      <c r="GI4" s="548"/>
      <c r="GJ4" s="548"/>
      <c r="GK4" s="548"/>
      <c r="GL4" s="548"/>
      <c r="GM4" s="548"/>
      <c r="GN4" s="548"/>
      <c r="GO4" s="548"/>
      <c r="GP4" s="548"/>
      <c r="GQ4" s="548"/>
      <c r="GR4" s="548"/>
      <c r="GS4" s="548"/>
      <c r="GT4" s="548"/>
      <c r="GU4" s="548"/>
      <c r="GV4" s="548"/>
      <c r="GW4" s="548"/>
      <c r="GX4" s="548"/>
      <c r="GY4" s="548"/>
      <c r="GZ4" s="548"/>
      <c r="HA4" s="548"/>
      <c r="HB4" s="548"/>
      <c r="HC4" s="548"/>
      <c r="HD4" s="548"/>
      <c r="HE4" s="548"/>
      <c r="HF4" s="548"/>
      <c r="HG4" s="548"/>
      <c r="HH4" s="548"/>
      <c r="HI4" s="548"/>
      <c r="HJ4" s="548"/>
      <c r="HK4" s="548"/>
      <c r="HL4" s="548"/>
      <c r="HM4" s="548"/>
      <c r="HN4" s="548"/>
      <c r="HO4" s="548"/>
      <c r="HP4" s="548"/>
      <c r="HQ4" s="548"/>
      <c r="HR4" s="548"/>
      <c r="HS4" s="548"/>
      <c r="HT4" s="548"/>
      <c r="HU4" s="548"/>
      <c r="HV4" s="548"/>
      <c r="HW4" s="548"/>
      <c r="HX4" s="548"/>
      <c r="HY4" s="548"/>
      <c r="HZ4" s="548"/>
      <c r="IA4" s="548"/>
      <c r="IB4" s="548"/>
      <c r="IC4" s="548"/>
      <c r="ID4" s="548"/>
      <c r="IE4" s="548"/>
      <c r="IF4" s="548"/>
      <c r="IG4" s="548"/>
      <c r="IH4" s="548"/>
      <c r="II4" s="548"/>
      <c r="IJ4" s="548"/>
      <c r="IK4" s="548"/>
      <c r="IL4" s="548"/>
      <c r="IM4" s="548"/>
      <c r="IN4" s="548"/>
      <c r="IO4" s="548"/>
      <c r="IP4" s="548"/>
      <c r="IQ4" s="548"/>
      <c r="IR4" s="548"/>
      <c r="IS4" s="548"/>
      <c r="IT4" s="548"/>
      <c r="IU4" s="548"/>
      <c r="IV4" s="548"/>
      <c r="IW4" s="548"/>
    </row>
    <row r="5" spans="1:257" s="549" customFormat="1" ht="18.75" customHeight="1">
      <c r="A5" s="814" t="s">
        <v>2085</v>
      </c>
      <c r="B5" s="814"/>
      <c r="C5" s="830"/>
      <c r="D5" s="833"/>
      <c r="E5" s="815" t="s">
        <v>2080</v>
      </c>
      <c r="F5" s="506" t="s">
        <v>2086</v>
      </c>
      <c r="G5" s="815" t="s">
        <v>827</v>
      </c>
      <c r="H5" s="822"/>
      <c r="I5" s="545" t="s">
        <v>2087</v>
      </c>
      <c r="J5" s="545" t="s">
        <v>2088</v>
      </c>
      <c r="K5" s="447">
        <v>24</v>
      </c>
      <c r="L5" s="545" t="s">
        <v>14</v>
      </c>
      <c r="M5" s="545">
        <v>74</v>
      </c>
      <c r="N5" s="545">
        <v>70.02</v>
      </c>
      <c r="O5" s="545">
        <v>109</v>
      </c>
      <c r="P5" s="545">
        <v>79</v>
      </c>
      <c r="Q5" s="494">
        <f t="shared" si="0"/>
        <v>0.32110091743119268</v>
      </c>
      <c r="R5" s="546">
        <f t="shared" si="0"/>
        <v>0.11367088607594941</v>
      </c>
      <c r="S5" s="447">
        <v>119</v>
      </c>
      <c r="T5" s="545"/>
      <c r="U5" s="545"/>
      <c r="V5" s="545"/>
      <c r="W5" s="544">
        <f t="shared" ref="W5:W48" si="1">N5-P5</f>
        <v>-8.980000000000004</v>
      </c>
      <c r="X5" s="547"/>
      <c r="Y5" s="545"/>
      <c r="Z5" s="545"/>
      <c r="AA5" s="545"/>
      <c r="AB5" s="545"/>
      <c r="AC5" s="545"/>
      <c r="AD5" s="548"/>
      <c r="AE5" s="548"/>
      <c r="AF5" s="548"/>
      <c r="AG5" s="548"/>
      <c r="AH5" s="548"/>
      <c r="AI5" s="548"/>
      <c r="AJ5" s="548"/>
      <c r="AK5" s="548"/>
      <c r="AL5" s="548"/>
      <c r="AM5" s="548"/>
      <c r="AN5" s="548"/>
      <c r="AO5" s="548"/>
      <c r="AP5" s="548"/>
      <c r="AQ5" s="548"/>
      <c r="AR5" s="548"/>
      <c r="AS5" s="548"/>
      <c r="AT5" s="548"/>
      <c r="AU5" s="548"/>
      <c r="AV5" s="548"/>
      <c r="AW5" s="548"/>
      <c r="AX5" s="548"/>
      <c r="AY5" s="548"/>
      <c r="AZ5" s="548"/>
      <c r="BA5" s="548"/>
      <c r="BB5" s="548"/>
      <c r="BC5" s="548"/>
      <c r="BD5" s="548"/>
      <c r="BE5" s="548"/>
      <c r="BF5" s="548"/>
      <c r="BG5" s="548"/>
      <c r="BH5" s="548"/>
      <c r="BI5" s="548"/>
      <c r="BJ5" s="548"/>
      <c r="BK5" s="548"/>
      <c r="BL5" s="548"/>
      <c r="BM5" s="548"/>
      <c r="BN5" s="548"/>
      <c r="BO5" s="548"/>
      <c r="BP5" s="548"/>
      <c r="BQ5" s="548"/>
      <c r="BR5" s="548"/>
      <c r="BS5" s="548"/>
      <c r="BT5" s="548"/>
      <c r="BU5" s="548"/>
      <c r="BV5" s="548"/>
      <c r="BW5" s="548"/>
      <c r="BX5" s="548"/>
      <c r="BY5" s="548"/>
      <c r="BZ5" s="548"/>
      <c r="CA5" s="548"/>
      <c r="CB5" s="548"/>
      <c r="CC5" s="548"/>
      <c r="CD5" s="548"/>
      <c r="CE5" s="548"/>
      <c r="CF5" s="548"/>
      <c r="CG5" s="548"/>
      <c r="CH5" s="548"/>
      <c r="CI5" s="548"/>
      <c r="CJ5" s="548"/>
      <c r="CK5" s="548"/>
      <c r="CL5" s="548"/>
      <c r="CM5" s="548"/>
      <c r="CN5" s="548"/>
      <c r="CO5" s="548"/>
      <c r="CP5" s="548"/>
      <c r="CQ5" s="548"/>
      <c r="CR5" s="548"/>
      <c r="CS5" s="548"/>
      <c r="CT5" s="548"/>
      <c r="CU5" s="548"/>
      <c r="CV5" s="548"/>
      <c r="CW5" s="548"/>
      <c r="CX5" s="548"/>
      <c r="CY5" s="548"/>
      <c r="CZ5" s="548"/>
      <c r="DA5" s="548"/>
      <c r="DB5" s="548"/>
      <c r="DC5" s="548"/>
      <c r="DD5" s="548"/>
      <c r="DE5" s="548"/>
      <c r="DF5" s="548"/>
      <c r="DG5" s="548"/>
      <c r="DH5" s="548"/>
      <c r="DI5" s="548"/>
      <c r="DJ5" s="548"/>
      <c r="DK5" s="548"/>
      <c r="DL5" s="548"/>
      <c r="DM5" s="548"/>
      <c r="DN5" s="548"/>
      <c r="DO5" s="548"/>
      <c r="DP5" s="548"/>
      <c r="DQ5" s="548"/>
      <c r="DR5" s="548"/>
      <c r="DS5" s="548"/>
      <c r="DT5" s="548"/>
      <c r="DU5" s="548"/>
      <c r="DV5" s="548"/>
      <c r="DW5" s="548"/>
      <c r="DX5" s="548"/>
      <c r="DY5" s="548"/>
      <c r="DZ5" s="548"/>
      <c r="EA5" s="548"/>
      <c r="EB5" s="548"/>
      <c r="EC5" s="548"/>
      <c r="ED5" s="548"/>
      <c r="EE5" s="548"/>
      <c r="EF5" s="548"/>
      <c r="EG5" s="548"/>
      <c r="EH5" s="548"/>
      <c r="EI5" s="548"/>
      <c r="EJ5" s="548"/>
      <c r="EK5" s="548"/>
      <c r="EL5" s="548"/>
      <c r="EM5" s="548"/>
      <c r="EN5" s="548"/>
      <c r="EO5" s="548"/>
      <c r="EP5" s="548"/>
      <c r="EQ5" s="548"/>
      <c r="ER5" s="548"/>
      <c r="ES5" s="548"/>
      <c r="ET5" s="548"/>
      <c r="EU5" s="548"/>
      <c r="EV5" s="548"/>
      <c r="EW5" s="548"/>
      <c r="EX5" s="548"/>
      <c r="EY5" s="548"/>
      <c r="EZ5" s="548"/>
      <c r="FA5" s="548"/>
      <c r="FB5" s="548"/>
      <c r="FC5" s="548"/>
      <c r="FD5" s="548"/>
      <c r="FE5" s="548"/>
      <c r="FF5" s="548"/>
      <c r="FG5" s="548"/>
      <c r="FH5" s="548"/>
      <c r="FI5" s="548"/>
      <c r="FJ5" s="548"/>
      <c r="FK5" s="548"/>
      <c r="FL5" s="548"/>
      <c r="FM5" s="548"/>
      <c r="FN5" s="548"/>
      <c r="FO5" s="548"/>
      <c r="FP5" s="548"/>
      <c r="FQ5" s="548"/>
      <c r="FR5" s="548"/>
      <c r="FS5" s="548"/>
      <c r="FT5" s="548"/>
      <c r="FU5" s="548"/>
      <c r="FV5" s="548"/>
      <c r="FW5" s="548"/>
      <c r="FX5" s="548"/>
      <c r="FY5" s="548"/>
      <c r="FZ5" s="548"/>
      <c r="GA5" s="548"/>
      <c r="GB5" s="548"/>
      <c r="GC5" s="548"/>
      <c r="GD5" s="548"/>
      <c r="GE5" s="548"/>
      <c r="GF5" s="548"/>
      <c r="GG5" s="548"/>
      <c r="GH5" s="548"/>
      <c r="GI5" s="548"/>
      <c r="GJ5" s="548"/>
      <c r="GK5" s="548"/>
      <c r="GL5" s="548"/>
      <c r="GM5" s="548"/>
      <c r="GN5" s="548"/>
      <c r="GO5" s="548"/>
      <c r="GP5" s="548"/>
      <c r="GQ5" s="548"/>
      <c r="GR5" s="548"/>
      <c r="GS5" s="548"/>
      <c r="GT5" s="548"/>
      <c r="GU5" s="548"/>
      <c r="GV5" s="548"/>
      <c r="GW5" s="548"/>
      <c r="GX5" s="548"/>
      <c r="GY5" s="548"/>
      <c r="GZ5" s="548"/>
      <c r="HA5" s="548"/>
      <c r="HB5" s="548"/>
      <c r="HC5" s="548"/>
      <c r="HD5" s="548"/>
      <c r="HE5" s="548"/>
      <c r="HF5" s="548"/>
      <c r="HG5" s="548"/>
      <c r="HH5" s="548"/>
      <c r="HI5" s="548"/>
      <c r="HJ5" s="548"/>
      <c r="HK5" s="548"/>
      <c r="HL5" s="548"/>
      <c r="HM5" s="548"/>
      <c r="HN5" s="548"/>
      <c r="HO5" s="548"/>
      <c r="HP5" s="548"/>
      <c r="HQ5" s="548"/>
      <c r="HR5" s="548"/>
      <c r="HS5" s="548"/>
      <c r="HT5" s="548"/>
      <c r="HU5" s="548"/>
      <c r="HV5" s="548"/>
      <c r="HW5" s="548"/>
      <c r="HX5" s="548"/>
      <c r="HY5" s="548"/>
      <c r="HZ5" s="548"/>
      <c r="IA5" s="548"/>
      <c r="IB5" s="548"/>
      <c r="IC5" s="548"/>
      <c r="ID5" s="548"/>
      <c r="IE5" s="548"/>
      <c r="IF5" s="548"/>
      <c r="IG5" s="548"/>
      <c r="IH5" s="548"/>
      <c r="II5" s="548"/>
      <c r="IJ5" s="548"/>
      <c r="IK5" s="548"/>
      <c r="IL5" s="548"/>
      <c r="IM5" s="548"/>
      <c r="IN5" s="548"/>
      <c r="IO5" s="548"/>
      <c r="IP5" s="548"/>
      <c r="IQ5" s="548"/>
      <c r="IR5" s="548"/>
      <c r="IS5" s="548"/>
      <c r="IT5" s="548"/>
      <c r="IU5" s="548"/>
      <c r="IV5" s="548"/>
      <c r="IW5" s="548"/>
    </row>
    <row r="6" spans="1:257" s="549" customFormat="1" ht="18.75" customHeight="1">
      <c r="A6" s="814" t="s">
        <v>2085</v>
      </c>
      <c r="B6" s="814"/>
      <c r="C6" s="830"/>
      <c r="D6" s="833"/>
      <c r="E6" s="815" t="s">
        <v>2080</v>
      </c>
      <c r="F6" s="506" t="s">
        <v>2089</v>
      </c>
      <c r="G6" s="815" t="s">
        <v>827</v>
      </c>
      <c r="H6" s="822"/>
      <c r="I6" s="545" t="s">
        <v>2090</v>
      </c>
      <c r="J6" s="545" t="s">
        <v>2091</v>
      </c>
      <c r="K6" s="447">
        <v>22</v>
      </c>
      <c r="L6" s="545" t="s">
        <v>14</v>
      </c>
      <c r="M6" s="545">
        <v>74</v>
      </c>
      <c r="N6" s="545">
        <v>70.02</v>
      </c>
      <c r="O6" s="545">
        <v>109</v>
      </c>
      <c r="P6" s="545">
        <v>79</v>
      </c>
      <c r="Q6" s="494">
        <f t="shared" si="0"/>
        <v>0.32110091743119268</v>
      </c>
      <c r="R6" s="546">
        <f t="shared" si="0"/>
        <v>0.11367088607594941</v>
      </c>
      <c r="S6" s="447">
        <v>119</v>
      </c>
      <c r="T6" s="545"/>
      <c r="U6" s="545"/>
      <c r="V6" s="545"/>
      <c r="W6" s="544">
        <f t="shared" si="1"/>
        <v>-8.980000000000004</v>
      </c>
      <c r="X6" s="547"/>
      <c r="Y6" s="545"/>
      <c r="Z6" s="545"/>
      <c r="AA6" s="545"/>
      <c r="AB6" s="545"/>
      <c r="AC6" s="545"/>
      <c r="AD6" s="548"/>
      <c r="AE6" s="548"/>
      <c r="AF6" s="548"/>
      <c r="AG6" s="548"/>
      <c r="AH6" s="548"/>
      <c r="AI6" s="548"/>
      <c r="AJ6" s="548"/>
      <c r="AK6" s="548"/>
      <c r="AL6" s="548"/>
      <c r="AM6" s="548"/>
      <c r="AN6" s="548"/>
      <c r="AO6" s="548"/>
      <c r="AP6" s="548"/>
      <c r="AQ6" s="548"/>
      <c r="AR6" s="548"/>
      <c r="AS6" s="548"/>
      <c r="AT6" s="548"/>
      <c r="AU6" s="548"/>
      <c r="AV6" s="548"/>
      <c r="AW6" s="548"/>
      <c r="AX6" s="548"/>
      <c r="AY6" s="548"/>
      <c r="AZ6" s="548"/>
      <c r="BA6" s="548"/>
      <c r="BB6" s="548"/>
      <c r="BC6" s="548"/>
      <c r="BD6" s="548"/>
      <c r="BE6" s="548"/>
      <c r="BF6" s="548"/>
      <c r="BG6" s="548"/>
      <c r="BH6" s="548"/>
      <c r="BI6" s="548"/>
      <c r="BJ6" s="548"/>
      <c r="BK6" s="548"/>
      <c r="BL6" s="548"/>
      <c r="BM6" s="548"/>
      <c r="BN6" s="548"/>
      <c r="BO6" s="548"/>
      <c r="BP6" s="548"/>
      <c r="BQ6" s="548"/>
      <c r="BR6" s="548"/>
      <c r="BS6" s="548"/>
      <c r="BT6" s="548"/>
      <c r="BU6" s="548"/>
      <c r="BV6" s="548"/>
      <c r="BW6" s="548"/>
      <c r="BX6" s="548"/>
      <c r="BY6" s="548"/>
      <c r="BZ6" s="548"/>
      <c r="CA6" s="548"/>
      <c r="CB6" s="548"/>
      <c r="CC6" s="548"/>
      <c r="CD6" s="548"/>
      <c r="CE6" s="548"/>
      <c r="CF6" s="548"/>
      <c r="CG6" s="548"/>
      <c r="CH6" s="548"/>
      <c r="CI6" s="548"/>
      <c r="CJ6" s="548"/>
      <c r="CK6" s="548"/>
      <c r="CL6" s="548"/>
      <c r="CM6" s="548"/>
      <c r="CN6" s="548"/>
      <c r="CO6" s="548"/>
      <c r="CP6" s="548"/>
      <c r="CQ6" s="548"/>
      <c r="CR6" s="548"/>
      <c r="CS6" s="548"/>
      <c r="CT6" s="548"/>
      <c r="CU6" s="548"/>
      <c r="CV6" s="548"/>
      <c r="CW6" s="548"/>
      <c r="CX6" s="548"/>
      <c r="CY6" s="548"/>
      <c r="CZ6" s="548"/>
      <c r="DA6" s="548"/>
      <c r="DB6" s="548"/>
      <c r="DC6" s="548"/>
      <c r="DD6" s="548"/>
      <c r="DE6" s="548"/>
      <c r="DF6" s="548"/>
      <c r="DG6" s="548"/>
      <c r="DH6" s="548"/>
      <c r="DI6" s="548"/>
      <c r="DJ6" s="548"/>
      <c r="DK6" s="548"/>
      <c r="DL6" s="548"/>
      <c r="DM6" s="548"/>
      <c r="DN6" s="548"/>
      <c r="DO6" s="548"/>
      <c r="DP6" s="548"/>
      <c r="DQ6" s="548"/>
      <c r="DR6" s="548"/>
      <c r="DS6" s="548"/>
      <c r="DT6" s="548"/>
      <c r="DU6" s="548"/>
      <c r="DV6" s="548"/>
      <c r="DW6" s="548"/>
      <c r="DX6" s="548"/>
      <c r="DY6" s="548"/>
      <c r="DZ6" s="548"/>
      <c r="EA6" s="548"/>
      <c r="EB6" s="548"/>
      <c r="EC6" s="548"/>
      <c r="ED6" s="548"/>
      <c r="EE6" s="548"/>
      <c r="EF6" s="548"/>
      <c r="EG6" s="548"/>
      <c r="EH6" s="548"/>
      <c r="EI6" s="548"/>
      <c r="EJ6" s="548"/>
      <c r="EK6" s="548"/>
      <c r="EL6" s="548"/>
      <c r="EM6" s="548"/>
      <c r="EN6" s="548"/>
      <c r="EO6" s="548"/>
      <c r="EP6" s="548"/>
      <c r="EQ6" s="548"/>
      <c r="ER6" s="548"/>
      <c r="ES6" s="548"/>
      <c r="ET6" s="548"/>
      <c r="EU6" s="548"/>
      <c r="EV6" s="548"/>
      <c r="EW6" s="548"/>
      <c r="EX6" s="548"/>
      <c r="EY6" s="548"/>
      <c r="EZ6" s="548"/>
      <c r="FA6" s="548"/>
      <c r="FB6" s="548"/>
      <c r="FC6" s="548"/>
      <c r="FD6" s="548"/>
      <c r="FE6" s="548"/>
      <c r="FF6" s="548"/>
      <c r="FG6" s="548"/>
      <c r="FH6" s="548"/>
      <c r="FI6" s="548"/>
      <c r="FJ6" s="548"/>
      <c r="FK6" s="548"/>
      <c r="FL6" s="548"/>
      <c r="FM6" s="548"/>
      <c r="FN6" s="548"/>
      <c r="FO6" s="548"/>
      <c r="FP6" s="548"/>
      <c r="FQ6" s="548"/>
      <c r="FR6" s="548"/>
      <c r="FS6" s="548"/>
      <c r="FT6" s="548"/>
      <c r="FU6" s="548"/>
      <c r="FV6" s="548"/>
      <c r="FW6" s="548"/>
      <c r="FX6" s="548"/>
      <c r="FY6" s="548"/>
      <c r="FZ6" s="548"/>
      <c r="GA6" s="548"/>
      <c r="GB6" s="548"/>
      <c r="GC6" s="548"/>
      <c r="GD6" s="548"/>
      <c r="GE6" s="548"/>
      <c r="GF6" s="548"/>
      <c r="GG6" s="548"/>
      <c r="GH6" s="548"/>
      <c r="GI6" s="548"/>
      <c r="GJ6" s="548"/>
      <c r="GK6" s="548"/>
      <c r="GL6" s="548"/>
      <c r="GM6" s="548"/>
      <c r="GN6" s="548"/>
      <c r="GO6" s="548"/>
      <c r="GP6" s="548"/>
      <c r="GQ6" s="548"/>
      <c r="GR6" s="548"/>
      <c r="GS6" s="548"/>
      <c r="GT6" s="548"/>
      <c r="GU6" s="548"/>
      <c r="GV6" s="548"/>
      <c r="GW6" s="548"/>
      <c r="GX6" s="548"/>
      <c r="GY6" s="548"/>
      <c r="GZ6" s="548"/>
      <c r="HA6" s="548"/>
      <c r="HB6" s="548"/>
      <c r="HC6" s="548"/>
      <c r="HD6" s="548"/>
      <c r="HE6" s="548"/>
      <c r="HF6" s="548"/>
      <c r="HG6" s="548"/>
      <c r="HH6" s="548"/>
      <c r="HI6" s="548"/>
      <c r="HJ6" s="548"/>
      <c r="HK6" s="548"/>
      <c r="HL6" s="548"/>
      <c r="HM6" s="548"/>
      <c r="HN6" s="548"/>
      <c r="HO6" s="548"/>
      <c r="HP6" s="548"/>
      <c r="HQ6" s="548"/>
      <c r="HR6" s="548"/>
      <c r="HS6" s="548"/>
      <c r="HT6" s="548"/>
      <c r="HU6" s="548"/>
      <c r="HV6" s="548"/>
      <c r="HW6" s="548"/>
      <c r="HX6" s="548"/>
      <c r="HY6" s="548"/>
      <c r="HZ6" s="548"/>
      <c r="IA6" s="548"/>
      <c r="IB6" s="548"/>
      <c r="IC6" s="548"/>
      <c r="ID6" s="548"/>
      <c r="IE6" s="548"/>
      <c r="IF6" s="548"/>
      <c r="IG6" s="548"/>
      <c r="IH6" s="548"/>
      <c r="II6" s="548"/>
      <c r="IJ6" s="548"/>
      <c r="IK6" s="548"/>
      <c r="IL6" s="548"/>
      <c r="IM6" s="548"/>
      <c r="IN6" s="548"/>
      <c r="IO6" s="548"/>
      <c r="IP6" s="548"/>
      <c r="IQ6" s="548"/>
      <c r="IR6" s="548"/>
      <c r="IS6" s="548"/>
      <c r="IT6" s="548"/>
      <c r="IU6" s="548"/>
      <c r="IV6" s="548"/>
      <c r="IW6" s="548"/>
    </row>
    <row r="7" spans="1:257" s="549" customFormat="1" ht="18.75" customHeight="1">
      <c r="A7" s="814" t="s">
        <v>2085</v>
      </c>
      <c r="B7" s="814"/>
      <c r="C7" s="830"/>
      <c r="D7" s="833"/>
      <c r="E7" s="815" t="s">
        <v>2080</v>
      </c>
      <c r="F7" s="506" t="s">
        <v>2092</v>
      </c>
      <c r="G7" s="815" t="s">
        <v>827</v>
      </c>
      <c r="H7" s="823"/>
      <c r="I7" s="545" t="s">
        <v>2082</v>
      </c>
      <c r="J7" s="545" t="s">
        <v>2093</v>
      </c>
      <c r="K7" s="447">
        <v>23</v>
      </c>
      <c r="L7" s="545" t="s">
        <v>14</v>
      </c>
      <c r="M7" s="545">
        <v>74</v>
      </c>
      <c r="N7" s="545">
        <v>70.02</v>
      </c>
      <c r="O7" s="545">
        <v>109</v>
      </c>
      <c r="P7" s="545">
        <v>79</v>
      </c>
      <c r="Q7" s="494">
        <f t="shared" si="0"/>
        <v>0.32110091743119268</v>
      </c>
      <c r="R7" s="546">
        <f t="shared" si="0"/>
        <v>0.11367088607594941</v>
      </c>
      <c r="S7" s="447">
        <v>119</v>
      </c>
      <c r="T7" s="545"/>
      <c r="U7" s="545"/>
      <c r="V7" s="545"/>
      <c r="W7" s="544">
        <f t="shared" si="1"/>
        <v>-8.980000000000004</v>
      </c>
      <c r="X7" s="547"/>
      <c r="Y7" s="545"/>
      <c r="Z7" s="545"/>
      <c r="AA7" s="545"/>
      <c r="AB7" s="545"/>
      <c r="AC7" s="545"/>
      <c r="AD7" s="548"/>
      <c r="AE7" s="548"/>
      <c r="AF7" s="548"/>
      <c r="AG7" s="548"/>
      <c r="AH7" s="548"/>
      <c r="AI7" s="548"/>
      <c r="AJ7" s="548"/>
      <c r="AK7" s="548"/>
      <c r="AL7" s="548"/>
      <c r="AM7" s="548"/>
      <c r="AN7" s="548"/>
      <c r="AO7" s="548"/>
      <c r="AP7" s="548"/>
      <c r="AQ7" s="548"/>
      <c r="AR7" s="548"/>
      <c r="AS7" s="548"/>
      <c r="AT7" s="548"/>
      <c r="AU7" s="548"/>
      <c r="AV7" s="548"/>
      <c r="AW7" s="548"/>
      <c r="AX7" s="548"/>
      <c r="AY7" s="548"/>
      <c r="AZ7" s="548"/>
      <c r="BA7" s="548"/>
      <c r="BB7" s="548"/>
      <c r="BC7" s="548"/>
      <c r="BD7" s="548"/>
      <c r="BE7" s="548"/>
      <c r="BF7" s="548"/>
      <c r="BG7" s="548"/>
      <c r="BH7" s="548"/>
      <c r="BI7" s="548"/>
      <c r="BJ7" s="548"/>
      <c r="BK7" s="548"/>
      <c r="BL7" s="548"/>
      <c r="BM7" s="548"/>
      <c r="BN7" s="548"/>
      <c r="BO7" s="548"/>
      <c r="BP7" s="548"/>
      <c r="BQ7" s="548"/>
      <c r="BR7" s="548"/>
      <c r="BS7" s="548"/>
      <c r="BT7" s="548"/>
      <c r="BU7" s="548"/>
      <c r="BV7" s="548"/>
      <c r="BW7" s="548"/>
      <c r="BX7" s="548"/>
      <c r="BY7" s="548"/>
      <c r="BZ7" s="548"/>
      <c r="CA7" s="548"/>
      <c r="CB7" s="548"/>
      <c r="CC7" s="548"/>
      <c r="CD7" s="548"/>
      <c r="CE7" s="548"/>
      <c r="CF7" s="548"/>
      <c r="CG7" s="548"/>
      <c r="CH7" s="548"/>
      <c r="CI7" s="548"/>
      <c r="CJ7" s="548"/>
      <c r="CK7" s="548"/>
      <c r="CL7" s="548"/>
      <c r="CM7" s="548"/>
      <c r="CN7" s="548"/>
      <c r="CO7" s="548"/>
      <c r="CP7" s="548"/>
      <c r="CQ7" s="548"/>
      <c r="CR7" s="548"/>
      <c r="CS7" s="548"/>
      <c r="CT7" s="548"/>
      <c r="CU7" s="548"/>
      <c r="CV7" s="548"/>
      <c r="CW7" s="548"/>
      <c r="CX7" s="548"/>
      <c r="CY7" s="548"/>
      <c r="CZ7" s="548"/>
      <c r="DA7" s="548"/>
      <c r="DB7" s="548"/>
      <c r="DC7" s="548"/>
      <c r="DD7" s="548"/>
      <c r="DE7" s="548"/>
      <c r="DF7" s="548"/>
      <c r="DG7" s="548"/>
      <c r="DH7" s="548"/>
      <c r="DI7" s="548"/>
      <c r="DJ7" s="548"/>
      <c r="DK7" s="548"/>
      <c r="DL7" s="548"/>
      <c r="DM7" s="548"/>
      <c r="DN7" s="548"/>
      <c r="DO7" s="548"/>
      <c r="DP7" s="548"/>
      <c r="DQ7" s="548"/>
      <c r="DR7" s="548"/>
      <c r="DS7" s="548"/>
      <c r="DT7" s="548"/>
      <c r="DU7" s="548"/>
      <c r="DV7" s="548"/>
      <c r="DW7" s="548"/>
      <c r="DX7" s="548"/>
      <c r="DY7" s="548"/>
      <c r="DZ7" s="548"/>
      <c r="EA7" s="548"/>
      <c r="EB7" s="548"/>
      <c r="EC7" s="548"/>
      <c r="ED7" s="548"/>
      <c r="EE7" s="548"/>
      <c r="EF7" s="548"/>
      <c r="EG7" s="548"/>
      <c r="EH7" s="548"/>
      <c r="EI7" s="548"/>
      <c r="EJ7" s="548"/>
      <c r="EK7" s="548"/>
      <c r="EL7" s="548"/>
      <c r="EM7" s="548"/>
      <c r="EN7" s="548"/>
      <c r="EO7" s="548"/>
      <c r="EP7" s="548"/>
      <c r="EQ7" s="548"/>
      <c r="ER7" s="548"/>
      <c r="ES7" s="548"/>
      <c r="ET7" s="548"/>
      <c r="EU7" s="548"/>
      <c r="EV7" s="548"/>
      <c r="EW7" s="548"/>
      <c r="EX7" s="548"/>
      <c r="EY7" s="548"/>
      <c r="EZ7" s="548"/>
      <c r="FA7" s="548"/>
      <c r="FB7" s="548"/>
      <c r="FC7" s="548"/>
      <c r="FD7" s="548"/>
      <c r="FE7" s="548"/>
      <c r="FF7" s="548"/>
      <c r="FG7" s="548"/>
      <c r="FH7" s="548"/>
      <c r="FI7" s="548"/>
      <c r="FJ7" s="548"/>
      <c r="FK7" s="548"/>
      <c r="FL7" s="548"/>
      <c r="FM7" s="548"/>
      <c r="FN7" s="548"/>
      <c r="FO7" s="548"/>
      <c r="FP7" s="548"/>
      <c r="FQ7" s="548"/>
      <c r="FR7" s="548"/>
      <c r="FS7" s="548"/>
      <c r="FT7" s="548"/>
      <c r="FU7" s="548"/>
      <c r="FV7" s="548"/>
      <c r="FW7" s="548"/>
      <c r="FX7" s="548"/>
      <c r="FY7" s="548"/>
      <c r="FZ7" s="548"/>
      <c r="GA7" s="548"/>
      <c r="GB7" s="548"/>
      <c r="GC7" s="548"/>
      <c r="GD7" s="548"/>
      <c r="GE7" s="548"/>
      <c r="GF7" s="548"/>
      <c r="GG7" s="548"/>
      <c r="GH7" s="548"/>
      <c r="GI7" s="548"/>
      <c r="GJ7" s="548"/>
      <c r="GK7" s="548"/>
      <c r="GL7" s="548"/>
      <c r="GM7" s="548"/>
      <c r="GN7" s="548"/>
      <c r="GO7" s="548"/>
      <c r="GP7" s="548"/>
      <c r="GQ7" s="548"/>
      <c r="GR7" s="548"/>
      <c r="GS7" s="548"/>
      <c r="GT7" s="548"/>
      <c r="GU7" s="548"/>
      <c r="GV7" s="548"/>
      <c r="GW7" s="548"/>
      <c r="GX7" s="548"/>
      <c r="GY7" s="548"/>
      <c r="GZ7" s="548"/>
      <c r="HA7" s="548"/>
      <c r="HB7" s="548"/>
      <c r="HC7" s="548"/>
      <c r="HD7" s="548"/>
      <c r="HE7" s="548"/>
      <c r="HF7" s="548"/>
      <c r="HG7" s="548"/>
      <c r="HH7" s="548"/>
      <c r="HI7" s="548"/>
      <c r="HJ7" s="548"/>
      <c r="HK7" s="548"/>
      <c r="HL7" s="548"/>
      <c r="HM7" s="548"/>
      <c r="HN7" s="548"/>
      <c r="HO7" s="548"/>
      <c r="HP7" s="548"/>
      <c r="HQ7" s="548"/>
      <c r="HR7" s="548"/>
      <c r="HS7" s="548"/>
      <c r="HT7" s="548"/>
      <c r="HU7" s="548"/>
      <c r="HV7" s="548"/>
      <c r="HW7" s="548"/>
      <c r="HX7" s="548"/>
      <c r="HY7" s="548"/>
      <c r="HZ7" s="548"/>
      <c r="IA7" s="548"/>
      <c r="IB7" s="548"/>
      <c r="IC7" s="548"/>
      <c r="ID7" s="548"/>
      <c r="IE7" s="548"/>
      <c r="IF7" s="548"/>
      <c r="IG7" s="548"/>
      <c r="IH7" s="548"/>
      <c r="II7" s="548"/>
      <c r="IJ7" s="548"/>
      <c r="IK7" s="548"/>
      <c r="IL7" s="548"/>
      <c r="IM7" s="548"/>
      <c r="IN7" s="548"/>
      <c r="IO7" s="548"/>
      <c r="IP7" s="548"/>
      <c r="IQ7" s="548"/>
      <c r="IR7" s="548"/>
      <c r="IS7" s="548"/>
      <c r="IT7" s="548"/>
      <c r="IU7" s="548"/>
      <c r="IV7" s="548"/>
      <c r="IW7" s="548"/>
    </row>
    <row r="8" spans="1:257" s="549" customFormat="1" ht="18.75" customHeight="1">
      <c r="A8" s="814" t="s">
        <v>799</v>
      </c>
      <c r="B8" s="814">
        <v>2</v>
      </c>
      <c r="C8" s="830"/>
      <c r="D8" s="833"/>
      <c r="E8" s="815" t="s">
        <v>2094</v>
      </c>
      <c r="F8" s="550" t="s">
        <v>2095</v>
      </c>
      <c r="G8" s="815" t="s">
        <v>827</v>
      </c>
      <c r="H8" s="827" t="s">
        <v>2096</v>
      </c>
      <c r="I8" s="550" t="s">
        <v>2096</v>
      </c>
      <c r="J8" s="545" t="s">
        <v>2097</v>
      </c>
      <c r="K8" s="447">
        <v>67</v>
      </c>
      <c r="L8" s="545" t="s">
        <v>14</v>
      </c>
      <c r="M8" s="545">
        <v>40</v>
      </c>
      <c r="N8" s="545">
        <v>35</v>
      </c>
      <c r="O8" s="545">
        <v>46</v>
      </c>
      <c r="P8" s="545">
        <v>38</v>
      </c>
      <c r="Q8" s="551">
        <f t="shared" si="0"/>
        <v>0.13043478260869565</v>
      </c>
      <c r="R8" s="546">
        <f t="shared" si="0"/>
        <v>7.8947368421052627E-2</v>
      </c>
      <c r="S8" s="447">
        <v>59</v>
      </c>
      <c r="T8" s="545"/>
      <c r="U8" s="545"/>
      <c r="V8" s="545"/>
      <c r="W8" s="544">
        <f t="shared" si="1"/>
        <v>-3</v>
      </c>
      <c r="X8" s="547"/>
      <c r="Y8" s="545"/>
      <c r="Z8" s="545"/>
      <c r="AA8" s="545"/>
      <c r="AB8" s="545"/>
      <c r="AC8" s="545"/>
      <c r="AD8" s="548"/>
      <c r="AE8" s="548"/>
      <c r="AF8" s="548"/>
      <c r="AG8" s="548"/>
      <c r="AH8" s="548"/>
      <c r="AI8" s="548"/>
      <c r="AJ8" s="548"/>
      <c r="AK8" s="548"/>
      <c r="AL8" s="548"/>
      <c r="AM8" s="548"/>
      <c r="AN8" s="548"/>
      <c r="AO8" s="548"/>
      <c r="AP8" s="548"/>
      <c r="AQ8" s="548"/>
      <c r="AR8" s="548"/>
      <c r="AS8" s="548"/>
      <c r="AT8" s="548"/>
      <c r="AU8" s="548"/>
      <c r="AV8" s="548"/>
      <c r="AW8" s="548"/>
      <c r="AX8" s="548"/>
      <c r="AY8" s="548"/>
      <c r="AZ8" s="548"/>
      <c r="BA8" s="548"/>
      <c r="BB8" s="548"/>
      <c r="BC8" s="548"/>
      <c r="BD8" s="548"/>
      <c r="BE8" s="548"/>
      <c r="BF8" s="548"/>
      <c r="BG8" s="548"/>
      <c r="BH8" s="548"/>
      <c r="BI8" s="548"/>
      <c r="BJ8" s="548"/>
      <c r="BK8" s="548"/>
      <c r="BL8" s="548"/>
      <c r="BM8" s="548"/>
      <c r="BN8" s="548"/>
      <c r="BO8" s="548"/>
      <c r="BP8" s="548"/>
      <c r="BQ8" s="548"/>
      <c r="BR8" s="548"/>
      <c r="BS8" s="548"/>
      <c r="BT8" s="548"/>
      <c r="BU8" s="548"/>
      <c r="BV8" s="548"/>
      <c r="BW8" s="548"/>
      <c r="BX8" s="548"/>
      <c r="BY8" s="548"/>
      <c r="BZ8" s="548"/>
      <c r="CA8" s="548"/>
      <c r="CB8" s="548"/>
      <c r="CC8" s="548"/>
      <c r="CD8" s="548"/>
      <c r="CE8" s="548"/>
      <c r="CF8" s="548"/>
      <c r="CG8" s="548"/>
      <c r="CH8" s="548"/>
      <c r="CI8" s="548"/>
      <c r="CJ8" s="548"/>
      <c r="CK8" s="548"/>
      <c r="CL8" s="548"/>
      <c r="CM8" s="548"/>
      <c r="CN8" s="548"/>
      <c r="CO8" s="548"/>
      <c r="CP8" s="548"/>
      <c r="CQ8" s="548"/>
      <c r="CR8" s="548"/>
      <c r="CS8" s="548"/>
      <c r="CT8" s="548"/>
      <c r="CU8" s="548"/>
      <c r="CV8" s="548"/>
      <c r="CW8" s="548"/>
      <c r="CX8" s="548"/>
      <c r="CY8" s="548"/>
      <c r="CZ8" s="548"/>
      <c r="DA8" s="548"/>
      <c r="DB8" s="548"/>
      <c r="DC8" s="548"/>
      <c r="DD8" s="548"/>
      <c r="DE8" s="548"/>
      <c r="DF8" s="548"/>
      <c r="DG8" s="548"/>
      <c r="DH8" s="548"/>
      <c r="DI8" s="548"/>
      <c r="DJ8" s="548"/>
      <c r="DK8" s="548"/>
      <c r="DL8" s="548"/>
      <c r="DM8" s="548"/>
      <c r="DN8" s="548"/>
      <c r="DO8" s="548"/>
      <c r="DP8" s="548"/>
      <c r="DQ8" s="548"/>
      <c r="DR8" s="548"/>
      <c r="DS8" s="548"/>
      <c r="DT8" s="548"/>
      <c r="DU8" s="548"/>
      <c r="DV8" s="548"/>
      <c r="DW8" s="548"/>
      <c r="DX8" s="548"/>
      <c r="DY8" s="548"/>
      <c r="DZ8" s="548"/>
      <c r="EA8" s="548"/>
      <c r="EB8" s="548"/>
      <c r="EC8" s="548"/>
      <c r="ED8" s="548"/>
      <c r="EE8" s="548"/>
      <c r="EF8" s="548"/>
      <c r="EG8" s="548"/>
      <c r="EH8" s="548"/>
      <c r="EI8" s="548"/>
      <c r="EJ8" s="548"/>
      <c r="EK8" s="548"/>
      <c r="EL8" s="548"/>
      <c r="EM8" s="548"/>
      <c r="EN8" s="548"/>
      <c r="EO8" s="548"/>
      <c r="EP8" s="548"/>
      <c r="EQ8" s="548"/>
      <c r="ER8" s="548"/>
      <c r="ES8" s="548"/>
      <c r="ET8" s="548"/>
      <c r="EU8" s="548"/>
      <c r="EV8" s="548"/>
      <c r="EW8" s="548"/>
      <c r="EX8" s="548"/>
      <c r="EY8" s="548"/>
      <c r="EZ8" s="548"/>
      <c r="FA8" s="548"/>
      <c r="FB8" s="548"/>
      <c r="FC8" s="548"/>
      <c r="FD8" s="548"/>
      <c r="FE8" s="548"/>
      <c r="FF8" s="548"/>
      <c r="FG8" s="548"/>
      <c r="FH8" s="548"/>
      <c r="FI8" s="548"/>
      <c r="FJ8" s="548"/>
      <c r="FK8" s="548"/>
      <c r="FL8" s="548"/>
      <c r="FM8" s="548"/>
      <c r="FN8" s="548"/>
      <c r="FO8" s="548"/>
      <c r="FP8" s="548"/>
      <c r="FQ8" s="548"/>
      <c r="FR8" s="548"/>
      <c r="FS8" s="548"/>
      <c r="FT8" s="548"/>
      <c r="FU8" s="548"/>
      <c r="FV8" s="548"/>
      <c r="FW8" s="548"/>
      <c r="FX8" s="548"/>
      <c r="FY8" s="548"/>
      <c r="FZ8" s="548"/>
      <c r="GA8" s="548"/>
      <c r="GB8" s="548"/>
      <c r="GC8" s="548"/>
      <c r="GD8" s="548"/>
      <c r="GE8" s="548"/>
      <c r="GF8" s="548"/>
      <c r="GG8" s="548"/>
      <c r="GH8" s="548"/>
      <c r="GI8" s="548"/>
      <c r="GJ8" s="548"/>
      <c r="GK8" s="548"/>
      <c r="GL8" s="548"/>
      <c r="GM8" s="548"/>
      <c r="GN8" s="548"/>
      <c r="GO8" s="548"/>
      <c r="GP8" s="548"/>
      <c r="GQ8" s="548"/>
      <c r="GR8" s="548"/>
      <c r="GS8" s="548"/>
      <c r="GT8" s="548"/>
      <c r="GU8" s="548"/>
      <c r="GV8" s="548"/>
      <c r="GW8" s="548"/>
      <c r="GX8" s="548"/>
      <c r="GY8" s="548"/>
      <c r="GZ8" s="548"/>
      <c r="HA8" s="548"/>
      <c r="HB8" s="548"/>
      <c r="HC8" s="548"/>
      <c r="HD8" s="548"/>
      <c r="HE8" s="548"/>
      <c r="HF8" s="548"/>
      <c r="HG8" s="548"/>
      <c r="HH8" s="548"/>
      <c r="HI8" s="548"/>
      <c r="HJ8" s="548"/>
      <c r="HK8" s="548"/>
      <c r="HL8" s="548"/>
      <c r="HM8" s="548"/>
      <c r="HN8" s="548"/>
      <c r="HO8" s="548"/>
      <c r="HP8" s="548"/>
      <c r="HQ8" s="548"/>
      <c r="HR8" s="548"/>
      <c r="HS8" s="548"/>
      <c r="HT8" s="548"/>
      <c r="HU8" s="548"/>
      <c r="HV8" s="548"/>
      <c r="HW8" s="548"/>
      <c r="HX8" s="548"/>
      <c r="HY8" s="548"/>
      <c r="HZ8" s="548"/>
      <c r="IA8" s="548"/>
      <c r="IB8" s="548"/>
      <c r="IC8" s="548"/>
      <c r="ID8" s="548"/>
      <c r="IE8" s="548"/>
      <c r="IF8" s="548"/>
      <c r="IG8" s="548"/>
      <c r="IH8" s="548"/>
      <c r="II8" s="548"/>
      <c r="IJ8" s="548"/>
      <c r="IK8" s="548"/>
      <c r="IL8" s="548"/>
      <c r="IM8" s="548"/>
      <c r="IN8" s="548"/>
      <c r="IO8" s="548"/>
      <c r="IP8" s="548"/>
      <c r="IQ8" s="548"/>
      <c r="IR8" s="548"/>
      <c r="IS8" s="548"/>
      <c r="IT8" s="548"/>
      <c r="IU8" s="548"/>
      <c r="IV8" s="548"/>
      <c r="IW8" s="548"/>
    </row>
    <row r="9" spans="1:257" s="549" customFormat="1" ht="18.75" customHeight="1">
      <c r="A9" s="814" t="s">
        <v>2085</v>
      </c>
      <c r="B9" s="814"/>
      <c r="C9" s="830"/>
      <c r="D9" s="833"/>
      <c r="E9" s="815" t="s">
        <v>2094</v>
      </c>
      <c r="F9" s="550" t="s">
        <v>2098</v>
      </c>
      <c r="G9" s="815" t="s">
        <v>827</v>
      </c>
      <c r="H9" s="829"/>
      <c r="I9" s="550" t="s">
        <v>2099</v>
      </c>
      <c r="J9" s="545" t="s">
        <v>2100</v>
      </c>
      <c r="K9" s="447">
        <v>98</v>
      </c>
      <c r="L9" s="545" t="s">
        <v>14</v>
      </c>
      <c r="M9" s="545">
        <v>40</v>
      </c>
      <c r="N9" s="545">
        <v>35</v>
      </c>
      <c r="O9" s="545">
        <v>46</v>
      </c>
      <c r="P9" s="545">
        <v>38</v>
      </c>
      <c r="Q9" s="551">
        <f t="shared" si="0"/>
        <v>0.13043478260869565</v>
      </c>
      <c r="R9" s="546">
        <f t="shared" si="0"/>
        <v>7.8947368421052627E-2</v>
      </c>
      <c r="S9" s="447">
        <v>59</v>
      </c>
      <c r="T9" s="545"/>
      <c r="U9" s="545"/>
      <c r="V9" s="545"/>
      <c r="W9" s="544">
        <f t="shared" si="1"/>
        <v>-3</v>
      </c>
      <c r="X9" s="547"/>
      <c r="Y9" s="545"/>
      <c r="Z9" s="545"/>
      <c r="AA9" s="545"/>
      <c r="AB9" s="545"/>
      <c r="AC9" s="545"/>
      <c r="AD9" s="548"/>
      <c r="AE9" s="548"/>
      <c r="AF9" s="548"/>
      <c r="AG9" s="548"/>
      <c r="AH9" s="548"/>
      <c r="AI9" s="548"/>
      <c r="AJ9" s="548"/>
      <c r="AK9" s="548"/>
      <c r="AL9" s="548"/>
      <c r="AM9" s="548"/>
      <c r="AN9" s="548"/>
      <c r="AO9" s="548"/>
      <c r="AP9" s="548"/>
      <c r="AQ9" s="548"/>
      <c r="AR9" s="548"/>
      <c r="AS9" s="548"/>
      <c r="AT9" s="548"/>
      <c r="AU9" s="548"/>
      <c r="AV9" s="548"/>
      <c r="AW9" s="548"/>
      <c r="AX9" s="548"/>
      <c r="AY9" s="548"/>
      <c r="AZ9" s="548"/>
      <c r="BA9" s="548"/>
      <c r="BB9" s="548"/>
      <c r="BC9" s="548"/>
      <c r="BD9" s="548"/>
      <c r="BE9" s="548"/>
      <c r="BF9" s="548"/>
      <c r="BG9" s="548"/>
      <c r="BH9" s="548"/>
      <c r="BI9" s="548"/>
      <c r="BJ9" s="548"/>
      <c r="BK9" s="548"/>
      <c r="BL9" s="548"/>
      <c r="BM9" s="548"/>
      <c r="BN9" s="548"/>
      <c r="BO9" s="548"/>
      <c r="BP9" s="548"/>
      <c r="BQ9" s="548"/>
      <c r="BR9" s="548"/>
      <c r="BS9" s="548"/>
      <c r="BT9" s="548"/>
      <c r="BU9" s="548"/>
      <c r="BV9" s="548"/>
      <c r="BW9" s="548"/>
      <c r="BX9" s="548"/>
      <c r="BY9" s="548"/>
      <c r="BZ9" s="548"/>
      <c r="CA9" s="548"/>
      <c r="CB9" s="548"/>
      <c r="CC9" s="548"/>
      <c r="CD9" s="548"/>
      <c r="CE9" s="548"/>
      <c r="CF9" s="548"/>
      <c r="CG9" s="548"/>
      <c r="CH9" s="548"/>
      <c r="CI9" s="548"/>
      <c r="CJ9" s="548"/>
      <c r="CK9" s="548"/>
      <c r="CL9" s="548"/>
      <c r="CM9" s="548"/>
      <c r="CN9" s="548"/>
      <c r="CO9" s="548"/>
      <c r="CP9" s="548"/>
      <c r="CQ9" s="548"/>
      <c r="CR9" s="548"/>
      <c r="CS9" s="548"/>
      <c r="CT9" s="548"/>
      <c r="CU9" s="548"/>
      <c r="CV9" s="548"/>
      <c r="CW9" s="548"/>
      <c r="CX9" s="548"/>
      <c r="CY9" s="548"/>
      <c r="CZ9" s="548"/>
      <c r="DA9" s="548"/>
      <c r="DB9" s="548"/>
      <c r="DC9" s="548"/>
      <c r="DD9" s="548"/>
      <c r="DE9" s="548"/>
      <c r="DF9" s="548"/>
      <c r="DG9" s="548"/>
      <c r="DH9" s="548"/>
      <c r="DI9" s="548"/>
      <c r="DJ9" s="548"/>
      <c r="DK9" s="548"/>
      <c r="DL9" s="548"/>
      <c r="DM9" s="548"/>
      <c r="DN9" s="548"/>
      <c r="DO9" s="548"/>
      <c r="DP9" s="548"/>
      <c r="DQ9" s="548"/>
      <c r="DR9" s="548"/>
      <c r="DS9" s="548"/>
      <c r="DT9" s="548"/>
      <c r="DU9" s="548"/>
      <c r="DV9" s="548"/>
      <c r="DW9" s="548"/>
      <c r="DX9" s="548"/>
      <c r="DY9" s="548"/>
      <c r="DZ9" s="548"/>
      <c r="EA9" s="548"/>
      <c r="EB9" s="548"/>
      <c r="EC9" s="548"/>
      <c r="ED9" s="548"/>
      <c r="EE9" s="548"/>
      <c r="EF9" s="548"/>
      <c r="EG9" s="548"/>
      <c r="EH9" s="548"/>
      <c r="EI9" s="548"/>
      <c r="EJ9" s="548"/>
      <c r="EK9" s="548"/>
      <c r="EL9" s="548"/>
      <c r="EM9" s="548"/>
      <c r="EN9" s="548"/>
      <c r="EO9" s="548"/>
      <c r="EP9" s="548"/>
      <c r="EQ9" s="548"/>
      <c r="ER9" s="548"/>
      <c r="ES9" s="548"/>
      <c r="ET9" s="548"/>
      <c r="EU9" s="548"/>
      <c r="EV9" s="548"/>
      <c r="EW9" s="548"/>
      <c r="EX9" s="548"/>
      <c r="EY9" s="548"/>
      <c r="EZ9" s="548"/>
      <c r="FA9" s="548"/>
      <c r="FB9" s="548"/>
      <c r="FC9" s="548"/>
      <c r="FD9" s="548"/>
      <c r="FE9" s="548"/>
      <c r="FF9" s="548"/>
      <c r="FG9" s="548"/>
      <c r="FH9" s="548"/>
      <c r="FI9" s="548"/>
      <c r="FJ9" s="548"/>
      <c r="FK9" s="548"/>
      <c r="FL9" s="548"/>
      <c r="FM9" s="548"/>
      <c r="FN9" s="548"/>
      <c r="FO9" s="548"/>
      <c r="FP9" s="548"/>
      <c r="FQ9" s="548"/>
      <c r="FR9" s="548"/>
      <c r="FS9" s="548"/>
      <c r="FT9" s="548"/>
      <c r="FU9" s="548"/>
      <c r="FV9" s="548"/>
      <c r="FW9" s="548"/>
      <c r="FX9" s="548"/>
      <c r="FY9" s="548"/>
      <c r="FZ9" s="548"/>
      <c r="GA9" s="548"/>
      <c r="GB9" s="548"/>
      <c r="GC9" s="548"/>
      <c r="GD9" s="548"/>
      <c r="GE9" s="548"/>
      <c r="GF9" s="548"/>
      <c r="GG9" s="548"/>
      <c r="GH9" s="548"/>
      <c r="GI9" s="548"/>
      <c r="GJ9" s="548"/>
      <c r="GK9" s="548"/>
      <c r="GL9" s="548"/>
      <c r="GM9" s="548"/>
      <c r="GN9" s="548"/>
      <c r="GO9" s="548"/>
      <c r="GP9" s="548"/>
      <c r="GQ9" s="548"/>
      <c r="GR9" s="548"/>
      <c r="GS9" s="548"/>
      <c r="GT9" s="548"/>
      <c r="GU9" s="548"/>
      <c r="GV9" s="548"/>
      <c r="GW9" s="548"/>
      <c r="GX9" s="548"/>
      <c r="GY9" s="548"/>
      <c r="GZ9" s="548"/>
      <c r="HA9" s="548"/>
      <c r="HB9" s="548"/>
      <c r="HC9" s="548"/>
      <c r="HD9" s="548"/>
      <c r="HE9" s="548"/>
      <c r="HF9" s="548"/>
      <c r="HG9" s="548"/>
      <c r="HH9" s="548"/>
      <c r="HI9" s="548"/>
      <c r="HJ9" s="548"/>
      <c r="HK9" s="548"/>
      <c r="HL9" s="548"/>
      <c r="HM9" s="548"/>
      <c r="HN9" s="548"/>
      <c r="HO9" s="548"/>
      <c r="HP9" s="548"/>
      <c r="HQ9" s="548"/>
      <c r="HR9" s="548"/>
      <c r="HS9" s="548"/>
      <c r="HT9" s="548"/>
      <c r="HU9" s="548"/>
      <c r="HV9" s="548"/>
      <c r="HW9" s="548"/>
      <c r="HX9" s="548"/>
      <c r="HY9" s="548"/>
      <c r="HZ9" s="548"/>
      <c r="IA9" s="548"/>
      <c r="IB9" s="548"/>
      <c r="IC9" s="548"/>
      <c r="ID9" s="548"/>
      <c r="IE9" s="548"/>
      <c r="IF9" s="548"/>
      <c r="IG9" s="548"/>
      <c r="IH9" s="548"/>
      <c r="II9" s="548"/>
      <c r="IJ9" s="548"/>
      <c r="IK9" s="548"/>
      <c r="IL9" s="548"/>
      <c r="IM9" s="548"/>
      <c r="IN9" s="548"/>
      <c r="IO9" s="548"/>
      <c r="IP9" s="548"/>
      <c r="IQ9" s="548"/>
      <c r="IR9" s="548"/>
      <c r="IS9" s="548"/>
      <c r="IT9" s="548"/>
      <c r="IU9" s="548"/>
      <c r="IV9" s="548"/>
      <c r="IW9" s="548"/>
    </row>
    <row r="10" spans="1:257" s="549" customFormat="1" ht="18.75" customHeight="1">
      <c r="A10" s="814" t="s">
        <v>799</v>
      </c>
      <c r="B10" s="814">
        <v>3</v>
      </c>
      <c r="C10" s="830"/>
      <c r="D10" s="833"/>
      <c r="E10" s="815" t="s">
        <v>2101</v>
      </c>
      <c r="F10" s="550" t="s">
        <v>2102</v>
      </c>
      <c r="G10" s="815" t="s">
        <v>827</v>
      </c>
      <c r="H10" s="827" t="s">
        <v>2103</v>
      </c>
      <c r="I10" s="550" t="s">
        <v>2104</v>
      </c>
      <c r="J10" s="545" t="s">
        <v>2105</v>
      </c>
      <c r="K10" s="447">
        <v>28</v>
      </c>
      <c r="L10" s="545" t="s">
        <v>14</v>
      </c>
      <c r="M10" s="545">
        <v>35</v>
      </c>
      <c r="N10" s="545">
        <v>26</v>
      </c>
      <c r="O10" s="545">
        <v>69</v>
      </c>
      <c r="P10" s="545">
        <v>25</v>
      </c>
      <c r="Q10" s="551">
        <f t="shared" si="0"/>
        <v>0.49275362318840582</v>
      </c>
      <c r="R10" s="546">
        <f t="shared" si="0"/>
        <v>-0.04</v>
      </c>
      <c r="S10" s="447">
        <v>39</v>
      </c>
      <c r="T10" s="545"/>
      <c r="U10" s="545"/>
      <c r="V10" s="545"/>
      <c r="W10" s="544">
        <f t="shared" si="1"/>
        <v>1</v>
      </c>
      <c r="X10" s="547"/>
      <c r="Y10" s="545"/>
      <c r="Z10" s="545"/>
      <c r="AA10" s="545"/>
      <c r="AB10" s="545"/>
      <c r="AC10" s="545"/>
      <c r="AD10" s="548"/>
      <c r="AE10" s="548"/>
      <c r="AF10" s="548"/>
      <c r="AG10" s="548"/>
      <c r="AH10" s="548"/>
      <c r="AI10" s="548"/>
      <c r="AJ10" s="548"/>
      <c r="AK10" s="548"/>
      <c r="AL10" s="548"/>
      <c r="AM10" s="548"/>
      <c r="AN10" s="548"/>
      <c r="AO10" s="548"/>
      <c r="AP10" s="548"/>
      <c r="AQ10" s="548"/>
      <c r="AR10" s="548"/>
      <c r="AS10" s="548"/>
      <c r="AT10" s="548"/>
      <c r="AU10" s="548"/>
      <c r="AV10" s="548"/>
      <c r="AW10" s="548"/>
      <c r="AX10" s="548"/>
      <c r="AY10" s="548"/>
      <c r="AZ10" s="548"/>
      <c r="BA10" s="548"/>
      <c r="BB10" s="548"/>
      <c r="BC10" s="548"/>
      <c r="BD10" s="548"/>
      <c r="BE10" s="548"/>
      <c r="BF10" s="548"/>
      <c r="BG10" s="548"/>
      <c r="BH10" s="548"/>
      <c r="BI10" s="548"/>
      <c r="BJ10" s="548"/>
      <c r="BK10" s="548"/>
      <c r="BL10" s="548"/>
      <c r="BM10" s="548"/>
      <c r="BN10" s="548"/>
      <c r="BO10" s="548"/>
      <c r="BP10" s="548"/>
      <c r="BQ10" s="548"/>
      <c r="BR10" s="548"/>
      <c r="BS10" s="548"/>
      <c r="BT10" s="548"/>
      <c r="BU10" s="548"/>
      <c r="BV10" s="548"/>
      <c r="BW10" s="548"/>
      <c r="BX10" s="548"/>
      <c r="BY10" s="548"/>
      <c r="BZ10" s="548"/>
      <c r="CA10" s="548"/>
      <c r="CB10" s="548"/>
      <c r="CC10" s="548"/>
      <c r="CD10" s="548"/>
      <c r="CE10" s="548"/>
      <c r="CF10" s="548"/>
      <c r="CG10" s="548"/>
      <c r="CH10" s="548"/>
      <c r="CI10" s="548"/>
      <c r="CJ10" s="548"/>
      <c r="CK10" s="548"/>
      <c r="CL10" s="548"/>
      <c r="CM10" s="548"/>
      <c r="CN10" s="548"/>
      <c r="CO10" s="548"/>
      <c r="CP10" s="548"/>
      <c r="CQ10" s="548"/>
      <c r="CR10" s="548"/>
      <c r="CS10" s="548"/>
      <c r="CT10" s="548"/>
      <c r="CU10" s="548"/>
      <c r="CV10" s="548"/>
      <c r="CW10" s="548"/>
      <c r="CX10" s="548"/>
      <c r="CY10" s="548"/>
      <c r="CZ10" s="548"/>
      <c r="DA10" s="548"/>
      <c r="DB10" s="548"/>
      <c r="DC10" s="548"/>
      <c r="DD10" s="548"/>
      <c r="DE10" s="548"/>
      <c r="DF10" s="548"/>
      <c r="DG10" s="548"/>
      <c r="DH10" s="548"/>
      <c r="DI10" s="548"/>
      <c r="DJ10" s="548"/>
      <c r="DK10" s="548"/>
      <c r="DL10" s="548"/>
      <c r="DM10" s="548"/>
      <c r="DN10" s="548"/>
      <c r="DO10" s="548"/>
      <c r="DP10" s="548"/>
      <c r="DQ10" s="548"/>
      <c r="DR10" s="548"/>
      <c r="DS10" s="548"/>
      <c r="DT10" s="548"/>
      <c r="DU10" s="548"/>
      <c r="DV10" s="548"/>
      <c r="DW10" s="548"/>
      <c r="DX10" s="548"/>
      <c r="DY10" s="548"/>
      <c r="DZ10" s="548"/>
      <c r="EA10" s="548"/>
      <c r="EB10" s="548"/>
      <c r="EC10" s="548"/>
      <c r="ED10" s="548"/>
      <c r="EE10" s="548"/>
      <c r="EF10" s="548"/>
      <c r="EG10" s="548"/>
      <c r="EH10" s="548"/>
      <c r="EI10" s="548"/>
      <c r="EJ10" s="548"/>
      <c r="EK10" s="548"/>
      <c r="EL10" s="548"/>
      <c r="EM10" s="548"/>
      <c r="EN10" s="548"/>
      <c r="EO10" s="548"/>
      <c r="EP10" s="548"/>
      <c r="EQ10" s="548"/>
      <c r="ER10" s="548"/>
      <c r="ES10" s="548"/>
      <c r="ET10" s="548"/>
      <c r="EU10" s="548"/>
      <c r="EV10" s="548"/>
      <c r="EW10" s="548"/>
      <c r="EX10" s="548"/>
      <c r="EY10" s="548"/>
      <c r="EZ10" s="548"/>
      <c r="FA10" s="548"/>
      <c r="FB10" s="548"/>
      <c r="FC10" s="548"/>
      <c r="FD10" s="548"/>
      <c r="FE10" s="548"/>
      <c r="FF10" s="548"/>
      <c r="FG10" s="548"/>
      <c r="FH10" s="548"/>
      <c r="FI10" s="548"/>
      <c r="FJ10" s="548"/>
      <c r="FK10" s="548"/>
      <c r="FL10" s="548"/>
      <c r="FM10" s="548"/>
      <c r="FN10" s="548"/>
      <c r="FO10" s="548"/>
      <c r="FP10" s="548"/>
      <c r="FQ10" s="548"/>
      <c r="FR10" s="548"/>
      <c r="FS10" s="548"/>
      <c r="FT10" s="548"/>
      <c r="FU10" s="548"/>
      <c r="FV10" s="548"/>
      <c r="FW10" s="548"/>
      <c r="FX10" s="548"/>
      <c r="FY10" s="548"/>
      <c r="FZ10" s="548"/>
      <c r="GA10" s="548"/>
      <c r="GB10" s="548"/>
      <c r="GC10" s="548"/>
      <c r="GD10" s="548"/>
      <c r="GE10" s="548"/>
      <c r="GF10" s="548"/>
      <c r="GG10" s="548"/>
      <c r="GH10" s="548"/>
      <c r="GI10" s="548"/>
      <c r="GJ10" s="548"/>
      <c r="GK10" s="548"/>
      <c r="GL10" s="548"/>
      <c r="GM10" s="548"/>
      <c r="GN10" s="548"/>
      <c r="GO10" s="548"/>
      <c r="GP10" s="548"/>
      <c r="GQ10" s="548"/>
      <c r="GR10" s="548"/>
      <c r="GS10" s="548"/>
      <c r="GT10" s="548"/>
      <c r="GU10" s="548"/>
      <c r="GV10" s="548"/>
      <c r="GW10" s="548"/>
      <c r="GX10" s="548"/>
      <c r="GY10" s="548"/>
      <c r="GZ10" s="548"/>
      <c r="HA10" s="548"/>
      <c r="HB10" s="548"/>
      <c r="HC10" s="548"/>
      <c r="HD10" s="548"/>
      <c r="HE10" s="548"/>
      <c r="HF10" s="548"/>
      <c r="HG10" s="548"/>
      <c r="HH10" s="548"/>
      <c r="HI10" s="548"/>
      <c r="HJ10" s="548"/>
      <c r="HK10" s="548"/>
      <c r="HL10" s="548"/>
      <c r="HM10" s="548"/>
      <c r="HN10" s="548"/>
      <c r="HO10" s="548"/>
      <c r="HP10" s="548"/>
      <c r="HQ10" s="548"/>
      <c r="HR10" s="548"/>
      <c r="HS10" s="548"/>
      <c r="HT10" s="548"/>
      <c r="HU10" s="548"/>
      <c r="HV10" s="548"/>
      <c r="HW10" s="548"/>
      <c r="HX10" s="548"/>
      <c r="HY10" s="548"/>
      <c r="HZ10" s="548"/>
      <c r="IA10" s="548"/>
      <c r="IB10" s="548"/>
      <c r="IC10" s="548"/>
      <c r="ID10" s="548"/>
      <c r="IE10" s="548"/>
      <c r="IF10" s="548"/>
      <c r="IG10" s="548"/>
      <c r="IH10" s="548"/>
      <c r="II10" s="548"/>
      <c r="IJ10" s="548"/>
      <c r="IK10" s="548"/>
      <c r="IL10" s="548"/>
      <c r="IM10" s="548"/>
      <c r="IN10" s="548"/>
      <c r="IO10" s="548"/>
      <c r="IP10" s="548"/>
      <c r="IQ10" s="548"/>
      <c r="IR10" s="548"/>
      <c r="IS10" s="548"/>
      <c r="IT10" s="548"/>
      <c r="IU10" s="548"/>
      <c r="IV10" s="548"/>
      <c r="IW10" s="548"/>
    </row>
    <row r="11" spans="1:257" s="549" customFormat="1" ht="18.75" customHeight="1">
      <c r="A11" s="814" t="s">
        <v>2085</v>
      </c>
      <c r="B11" s="814"/>
      <c r="C11" s="830"/>
      <c r="D11" s="833"/>
      <c r="E11" s="815" t="s">
        <v>2101</v>
      </c>
      <c r="F11" s="550" t="s">
        <v>2106</v>
      </c>
      <c r="G11" s="815" t="s">
        <v>827</v>
      </c>
      <c r="H11" s="828"/>
      <c r="I11" s="550" t="s">
        <v>2107</v>
      </c>
      <c r="J11" s="545" t="s">
        <v>2108</v>
      </c>
      <c r="K11" s="447">
        <v>28</v>
      </c>
      <c r="L11" s="545" t="s">
        <v>14</v>
      </c>
      <c r="M11" s="545">
        <v>35</v>
      </c>
      <c r="N11" s="545">
        <v>26</v>
      </c>
      <c r="O11" s="545">
        <v>69</v>
      </c>
      <c r="P11" s="545">
        <v>25</v>
      </c>
      <c r="Q11" s="551">
        <f t="shared" si="0"/>
        <v>0.49275362318840582</v>
      </c>
      <c r="R11" s="546">
        <f t="shared" si="0"/>
        <v>-0.04</v>
      </c>
      <c r="S11" s="447">
        <v>39</v>
      </c>
      <c r="T11" s="545"/>
      <c r="U11" s="545"/>
      <c r="V11" s="545"/>
      <c r="W11" s="544">
        <f t="shared" si="1"/>
        <v>1</v>
      </c>
      <c r="X11" s="547"/>
      <c r="Y11" s="545"/>
      <c r="Z11" s="545"/>
      <c r="AA11" s="545"/>
      <c r="AB11" s="545"/>
      <c r="AC11" s="545"/>
      <c r="AD11" s="548"/>
      <c r="AE11" s="548"/>
      <c r="AF11" s="548"/>
      <c r="AG11" s="548"/>
      <c r="AH11" s="548"/>
      <c r="AI11" s="548"/>
      <c r="AJ11" s="548"/>
      <c r="AK11" s="548"/>
      <c r="AL11" s="548"/>
      <c r="AM11" s="548"/>
      <c r="AN11" s="548"/>
      <c r="AO11" s="548"/>
      <c r="AP11" s="548"/>
      <c r="AQ11" s="548"/>
      <c r="AR11" s="548"/>
      <c r="AS11" s="548"/>
      <c r="AT11" s="548"/>
      <c r="AU11" s="548"/>
      <c r="AV11" s="548"/>
      <c r="AW11" s="548"/>
      <c r="AX11" s="548"/>
      <c r="AY11" s="548"/>
      <c r="AZ11" s="548"/>
      <c r="BA11" s="548"/>
      <c r="BB11" s="548"/>
      <c r="BC11" s="548"/>
      <c r="BD11" s="548"/>
      <c r="BE11" s="548"/>
      <c r="BF11" s="548"/>
      <c r="BG11" s="548"/>
      <c r="BH11" s="548"/>
      <c r="BI11" s="548"/>
      <c r="BJ11" s="548"/>
      <c r="BK11" s="548"/>
      <c r="BL11" s="548"/>
      <c r="BM11" s="548"/>
      <c r="BN11" s="548"/>
      <c r="BO11" s="548"/>
      <c r="BP11" s="548"/>
      <c r="BQ11" s="548"/>
      <c r="BR11" s="548"/>
      <c r="BS11" s="548"/>
      <c r="BT11" s="548"/>
      <c r="BU11" s="548"/>
      <c r="BV11" s="548"/>
      <c r="BW11" s="548"/>
      <c r="BX11" s="548"/>
      <c r="BY11" s="548"/>
      <c r="BZ11" s="548"/>
      <c r="CA11" s="548"/>
      <c r="CB11" s="548"/>
      <c r="CC11" s="548"/>
      <c r="CD11" s="548"/>
      <c r="CE11" s="548"/>
      <c r="CF11" s="548"/>
      <c r="CG11" s="548"/>
      <c r="CH11" s="548"/>
      <c r="CI11" s="548"/>
      <c r="CJ11" s="548"/>
      <c r="CK11" s="548"/>
      <c r="CL11" s="548"/>
      <c r="CM11" s="548"/>
      <c r="CN11" s="548"/>
      <c r="CO11" s="548"/>
      <c r="CP11" s="548"/>
      <c r="CQ11" s="548"/>
      <c r="CR11" s="548"/>
      <c r="CS11" s="548"/>
      <c r="CT11" s="548"/>
      <c r="CU11" s="548"/>
      <c r="CV11" s="548"/>
      <c r="CW11" s="548"/>
      <c r="CX11" s="548"/>
      <c r="CY11" s="548"/>
      <c r="CZ11" s="548"/>
      <c r="DA11" s="548"/>
      <c r="DB11" s="548"/>
      <c r="DC11" s="548"/>
      <c r="DD11" s="548"/>
      <c r="DE11" s="548"/>
      <c r="DF11" s="548"/>
      <c r="DG11" s="548"/>
      <c r="DH11" s="548"/>
      <c r="DI11" s="548"/>
      <c r="DJ11" s="548"/>
      <c r="DK11" s="548"/>
      <c r="DL11" s="548"/>
      <c r="DM11" s="548"/>
      <c r="DN11" s="548"/>
      <c r="DO11" s="548"/>
      <c r="DP11" s="548"/>
      <c r="DQ11" s="548"/>
      <c r="DR11" s="548"/>
      <c r="DS11" s="548"/>
      <c r="DT11" s="548"/>
      <c r="DU11" s="548"/>
      <c r="DV11" s="548"/>
      <c r="DW11" s="548"/>
      <c r="DX11" s="548"/>
      <c r="DY11" s="548"/>
      <c r="DZ11" s="548"/>
      <c r="EA11" s="548"/>
      <c r="EB11" s="548"/>
      <c r="EC11" s="548"/>
      <c r="ED11" s="548"/>
      <c r="EE11" s="548"/>
      <c r="EF11" s="548"/>
      <c r="EG11" s="548"/>
      <c r="EH11" s="548"/>
      <c r="EI11" s="548"/>
      <c r="EJ11" s="548"/>
      <c r="EK11" s="548"/>
      <c r="EL11" s="548"/>
      <c r="EM11" s="548"/>
      <c r="EN11" s="548"/>
      <c r="EO11" s="548"/>
      <c r="EP11" s="548"/>
      <c r="EQ11" s="548"/>
      <c r="ER11" s="548"/>
      <c r="ES11" s="548"/>
      <c r="ET11" s="548"/>
      <c r="EU11" s="548"/>
      <c r="EV11" s="548"/>
      <c r="EW11" s="548"/>
      <c r="EX11" s="548"/>
      <c r="EY11" s="548"/>
      <c r="EZ11" s="548"/>
      <c r="FA11" s="548"/>
      <c r="FB11" s="548"/>
      <c r="FC11" s="548"/>
      <c r="FD11" s="548"/>
      <c r="FE11" s="548"/>
      <c r="FF11" s="548"/>
      <c r="FG11" s="548"/>
      <c r="FH11" s="548"/>
      <c r="FI11" s="548"/>
      <c r="FJ11" s="548"/>
      <c r="FK11" s="548"/>
      <c r="FL11" s="548"/>
      <c r="FM11" s="548"/>
      <c r="FN11" s="548"/>
      <c r="FO11" s="548"/>
      <c r="FP11" s="548"/>
      <c r="FQ11" s="548"/>
      <c r="FR11" s="548"/>
      <c r="FS11" s="548"/>
      <c r="FT11" s="548"/>
      <c r="FU11" s="548"/>
      <c r="FV11" s="548"/>
      <c r="FW11" s="548"/>
      <c r="FX11" s="548"/>
      <c r="FY11" s="548"/>
      <c r="FZ11" s="548"/>
      <c r="GA11" s="548"/>
      <c r="GB11" s="548"/>
      <c r="GC11" s="548"/>
      <c r="GD11" s="548"/>
      <c r="GE11" s="548"/>
      <c r="GF11" s="548"/>
      <c r="GG11" s="548"/>
      <c r="GH11" s="548"/>
      <c r="GI11" s="548"/>
      <c r="GJ11" s="548"/>
      <c r="GK11" s="548"/>
      <c r="GL11" s="548"/>
      <c r="GM11" s="548"/>
      <c r="GN11" s="548"/>
      <c r="GO11" s="548"/>
      <c r="GP11" s="548"/>
      <c r="GQ11" s="548"/>
      <c r="GR11" s="548"/>
      <c r="GS11" s="548"/>
      <c r="GT11" s="548"/>
      <c r="GU11" s="548"/>
      <c r="GV11" s="548"/>
      <c r="GW11" s="548"/>
      <c r="GX11" s="548"/>
      <c r="GY11" s="548"/>
      <c r="GZ11" s="548"/>
      <c r="HA11" s="548"/>
      <c r="HB11" s="548"/>
      <c r="HC11" s="548"/>
      <c r="HD11" s="548"/>
      <c r="HE11" s="548"/>
      <c r="HF11" s="548"/>
      <c r="HG11" s="548"/>
      <c r="HH11" s="548"/>
      <c r="HI11" s="548"/>
      <c r="HJ11" s="548"/>
      <c r="HK11" s="548"/>
      <c r="HL11" s="548"/>
      <c r="HM11" s="548"/>
      <c r="HN11" s="548"/>
      <c r="HO11" s="548"/>
      <c r="HP11" s="548"/>
      <c r="HQ11" s="548"/>
      <c r="HR11" s="548"/>
      <c r="HS11" s="548"/>
      <c r="HT11" s="548"/>
      <c r="HU11" s="548"/>
      <c r="HV11" s="548"/>
      <c r="HW11" s="548"/>
      <c r="HX11" s="548"/>
      <c r="HY11" s="548"/>
      <c r="HZ11" s="548"/>
      <c r="IA11" s="548"/>
      <c r="IB11" s="548"/>
      <c r="IC11" s="548"/>
      <c r="ID11" s="548"/>
      <c r="IE11" s="548"/>
      <c r="IF11" s="548"/>
      <c r="IG11" s="548"/>
      <c r="IH11" s="548"/>
      <c r="II11" s="548"/>
      <c r="IJ11" s="548"/>
      <c r="IK11" s="548"/>
      <c r="IL11" s="548"/>
      <c r="IM11" s="548"/>
      <c r="IN11" s="548"/>
      <c r="IO11" s="548"/>
      <c r="IP11" s="548"/>
      <c r="IQ11" s="548"/>
      <c r="IR11" s="548"/>
      <c r="IS11" s="548"/>
      <c r="IT11" s="548"/>
      <c r="IU11" s="548"/>
      <c r="IV11" s="548"/>
      <c r="IW11" s="548"/>
    </row>
    <row r="12" spans="1:257" s="549" customFormat="1" ht="18.75" customHeight="1">
      <c r="A12" s="814" t="s">
        <v>2085</v>
      </c>
      <c r="B12" s="814"/>
      <c r="C12" s="830"/>
      <c r="D12" s="833"/>
      <c r="E12" s="815" t="s">
        <v>2101</v>
      </c>
      <c r="F12" s="550" t="s">
        <v>2109</v>
      </c>
      <c r="G12" s="815" t="s">
        <v>827</v>
      </c>
      <c r="H12" s="828"/>
      <c r="I12" s="550" t="s">
        <v>2110</v>
      </c>
      <c r="J12" s="545" t="s">
        <v>2111</v>
      </c>
      <c r="K12" s="447">
        <v>27</v>
      </c>
      <c r="L12" s="545" t="s">
        <v>14</v>
      </c>
      <c r="M12" s="545">
        <v>35</v>
      </c>
      <c r="N12" s="545">
        <v>26</v>
      </c>
      <c r="O12" s="545">
        <v>69</v>
      </c>
      <c r="P12" s="545">
        <v>25</v>
      </c>
      <c r="Q12" s="551">
        <f t="shared" si="0"/>
        <v>0.49275362318840582</v>
      </c>
      <c r="R12" s="546">
        <f t="shared" si="0"/>
        <v>-0.04</v>
      </c>
      <c r="S12" s="447">
        <v>39</v>
      </c>
      <c r="T12" s="545"/>
      <c r="U12" s="545"/>
      <c r="V12" s="545"/>
      <c r="W12" s="544">
        <f t="shared" si="1"/>
        <v>1</v>
      </c>
      <c r="X12" s="547"/>
      <c r="Y12" s="545"/>
      <c r="Z12" s="545"/>
      <c r="AA12" s="545"/>
      <c r="AB12" s="545"/>
      <c r="AC12" s="545"/>
      <c r="AD12" s="548"/>
      <c r="AE12" s="548"/>
      <c r="AF12" s="548"/>
      <c r="AG12" s="548"/>
      <c r="AH12" s="548"/>
      <c r="AI12" s="548"/>
      <c r="AJ12" s="548"/>
      <c r="AK12" s="548"/>
      <c r="AL12" s="548"/>
      <c r="AM12" s="548"/>
      <c r="AN12" s="548"/>
      <c r="AO12" s="548"/>
      <c r="AP12" s="548"/>
      <c r="AQ12" s="548"/>
      <c r="AR12" s="548"/>
      <c r="AS12" s="548"/>
      <c r="AT12" s="548"/>
      <c r="AU12" s="548"/>
      <c r="AV12" s="548"/>
      <c r="AW12" s="548"/>
      <c r="AX12" s="548"/>
      <c r="AY12" s="548"/>
      <c r="AZ12" s="548"/>
      <c r="BA12" s="548"/>
      <c r="BB12" s="548"/>
      <c r="BC12" s="548"/>
      <c r="BD12" s="548"/>
      <c r="BE12" s="548"/>
      <c r="BF12" s="548"/>
      <c r="BG12" s="548"/>
      <c r="BH12" s="548"/>
      <c r="BI12" s="548"/>
      <c r="BJ12" s="548"/>
      <c r="BK12" s="548"/>
      <c r="BL12" s="548"/>
      <c r="BM12" s="548"/>
      <c r="BN12" s="548"/>
      <c r="BO12" s="548"/>
      <c r="BP12" s="548"/>
      <c r="BQ12" s="548"/>
      <c r="BR12" s="548"/>
      <c r="BS12" s="548"/>
      <c r="BT12" s="548"/>
      <c r="BU12" s="548"/>
      <c r="BV12" s="548"/>
      <c r="BW12" s="548"/>
      <c r="BX12" s="548"/>
      <c r="BY12" s="548"/>
      <c r="BZ12" s="548"/>
      <c r="CA12" s="548"/>
      <c r="CB12" s="548"/>
      <c r="CC12" s="548"/>
      <c r="CD12" s="548"/>
      <c r="CE12" s="548"/>
      <c r="CF12" s="548"/>
      <c r="CG12" s="548"/>
      <c r="CH12" s="548"/>
      <c r="CI12" s="548"/>
      <c r="CJ12" s="548"/>
      <c r="CK12" s="548"/>
      <c r="CL12" s="548"/>
      <c r="CM12" s="548"/>
      <c r="CN12" s="548"/>
      <c r="CO12" s="548"/>
      <c r="CP12" s="548"/>
      <c r="CQ12" s="548"/>
      <c r="CR12" s="548"/>
      <c r="CS12" s="548"/>
      <c r="CT12" s="548"/>
      <c r="CU12" s="548"/>
      <c r="CV12" s="548"/>
      <c r="CW12" s="548"/>
      <c r="CX12" s="548"/>
      <c r="CY12" s="548"/>
      <c r="CZ12" s="548"/>
      <c r="DA12" s="548"/>
      <c r="DB12" s="548"/>
      <c r="DC12" s="548"/>
      <c r="DD12" s="548"/>
      <c r="DE12" s="548"/>
      <c r="DF12" s="548"/>
      <c r="DG12" s="548"/>
      <c r="DH12" s="548"/>
      <c r="DI12" s="548"/>
      <c r="DJ12" s="548"/>
      <c r="DK12" s="548"/>
      <c r="DL12" s="548"/>
      <c r="DM12" s="548"/>
      <c r="DN12" s="548"/>
      <c r="DO12" s="548"/>
      <c r="DP12" s="548"/>
      <c r="DQ12" s="548"/>
      <c r="DR12" s="548"/>
      <c r="DS12" s="548"/>
      <c r="DT12" s="548"/>
      <c r="DU12" s="548"/>
      <c r="DV12" s="548"/>
      <c r="DW12" s="548"/>
      <c r="DX12" s="548"/>
      <c r="DY12" s="548"/>
      <c r="DZ12" s="548"/>
      <c r="EA12" s="548"/>
      <c r="EB12" s="548"/>
      <c r="EC12" s="548"/>
      <c r="ED12" s="548"/>
      <c r="EE12" s="548"/>
      <c r="EF12" s="548"/>
      <c r="EG12" s="548"/>
      <c r="EH12" s="548"/>
      <c r="EI12" s="548"/>
      <c r="EJ12" s="548"/>
      <c r="EK12" s="548"/>
      <c r="EL12" s="548"/>
      <c r="EM12" s="548"/>
      <c r="EN12" s="548"/>
      <c r="EO12" s="548"/>
      <c r="EP12" s="548"/>
      <c r="EQ12" s="548"/>
      <c r="ER12" s="548"/>
      <c r="ES12" s="548"/>
      <c r="ET12" s="548"/>
      <c r="EU12" s="548"/>
      <c r="EV12" s="548"/>
      <c r="EW12" s="548"/>
      <c r="EX12" s="548"/>
      <c r="EY12" s="548"/>
      <c r="EZ12" s="548"/>
      <c r="FA12" s="548"/>
      <c r="FB12" s="548"/>
      <c r="FC12" s="548"/>
      <c r="FD12" s="548"/>
      <c r="FE12" s="548"/>
      <c r="FF12" s="548"/>
      <c r="FG12" s="548"/>
      <c r="FH12" s="548"/>
      <c r="FI12" s="548"/>
      <c r="FJ12" s="548"/>
      <c r="FK12" s="548"/>
      <c r="FL12" s="548"/>
      <c r="FM12" s="548"/>
      <c r="FN12" s="548"/>
      <c r="FO12" s="548"/>
      <c r="FP12" s="548"/>
      <c r="FQ12" s="548"/>
      <c r="FR12" s="548"/>
      <c r="FS12" s="548"/>
      <c r="FT12" s="548"/>
      <c r="FU12" s="548"/>
      <c r="FV12" s="548"/>
      <c r="FW12" s="548"/>
      <c r="FX12" s="548"/>
      <c r="FY12" s="548"/>
      <c r="FZ12" s="548"/>
      <c r="GA12" s="548"/>
      <c r="GB12" s="548"/>
      <c r="GC12" s="548"/>
      <c r="GD12" s="548"/>
      <c r="GE12" s="548"/>
      <c r="GF12" s="548"/>
      <c r="GG12" s="548"/>
      <c r="GH12" s="548"/>
      <c r="GI12" s="548"/>
      <c r="GJ12" s="548"/>
      <c r="GK12" s="548"/>
      <c r="GL12" s="548"/>
      <c r="GM12" s="548"/>
      <c r="GN12" s="548"/>
      <c r="GO12" s="548"/>
      <c r="GP12" s="548"/>
      <c r="GQ12" s="548"/>
      <c r="GR12" s="548"/>
      <c r="GS12" s="548"/>
      <c r="GT12" s="548"/>
      <c r="GU12" s="548"/>
      <c r="GV12" s="548"/>
      <c r="GW12" s="548"/>
      <c r="GX12" s="548"/>
      <c r="GY12" s="548"/>
      <c r="GZ12" s="548"/>
      <c r="HA12" s="548"/>
      <c r="HB12" s="548"/>
      <c r="HC12" s="548"/>
      <c r="HD12" s="548"/>
      <c r="HE12" s="548"/>
      <c r="HF12" s="548"/>
      <c r="HG12" s="548"/>
      <c r="HH12" s="548"/>
      <c r="HI12" s="548"/>
      <c r="HJ12" s="548"/>
      <c r="HK12" s="548"/>
      <c r="HL12" s="548"/>
      <c r="HM12" s="548"/>
      <c r="HN12" s="548"/>
      <c r="HO12" s="548"/>
      <c r="HP12" s="548"/>
      <c r="HQ12" s="548"/>
      <c r="HR12" s="548"/>
      <c r="HS12" s="548"/>
      <c r="HT12" s="548"/>
      <c r="HU12" s="548"/>
      <c r="HV12" s="548"/>
      <c r="HW12" s="548"/>
      <c r="HX12" s="548"/>
      <c r="HY12" s="548"/>
      <c r="HZ12" s="548"/>
      <c r="IA12" s="548"/>
      <c r="IB12" s="548"/>
      <c r="IC12" s="548"/>
      <c r="ID12" s="548"/>
      <c r="IE12" s="548"/>
      <c r="IF12" s="548"/>
      <c r="IG12" s="548"/>
      <c r="IH12" s="548"/>
      <c r="II12" s="548"/>
      <c r="IJ12" s="548"/>
      <c r="IK12" s="548"/>
      <c r="IL12" s="548"/>
      <c r="IM12" s="548"/>
      <c r="IN12" s="548"/>
      <c r="IO12" s="548"/>
      <c r="IP12" s="548"/>
      <c r="IQ12" s="548"/>
      <c r="IR12" s="548"/>
      <c r="IS12" s="548"/>
      <c r="IT12" s="548"/>
      <c r="IU12" s="548"/>
      <c r="IV12" s="548"/>
      <c r="IW12" s="548"/>
    </row>
    <row r="13" spans="1:257" s="549" customFormat="1" ht="18.75" customHeight="1">
      <c r="A13" s="814" t="s">
        <v>2085</v>
      </c>
      <c r="B13" s="814"/>
      <c r="C13" s="830"/>
      <c r="D13" s="833"/>
      <c r="E13" s="815" t="s">
        <v>2101</v>
      </c>
      <c r="F13" s="550" t="s">
        <v>2112</v>
      </c>
      <c r="G13" s="815" t="s">
        <v>827</v>
      </c>
      <c r="H13" s="828"/>
      <c r="I13" s="550" t="s">
        <v>2113</v>
      </c>
      <c r="J13" s="545" t="s">
        <v>2114</v>
      </c>
      <c r="K13" s="447">
        <v>28</v>
      </c>
      <c r="L13" s="545" t="s">
        <v>14</v>
      </c>
      <c r="M13" s="545">
        <v>35</v>
      </c>
      <c r="N13" s="545">
        <v>26</v>
      </c>
      <c r="O13" s="545">
        <v>69</v>
      </c>
      <c r="P13" s="545">
        <v>25</v>
      </c>
      <c r="Q13" s="551">
        <f t="shared" si="0"/>
        <v>0.49275362318840582</v>
      </c>
      <c r="R13" s="546">
        <f t="shared" si="0"/>
        <v>-0.04</v>
      </c>
      <c r="S13" s="447">
        <v>39</v>
      </c>
      <c r="T13" s="545"/>
      <c r="U13" s="545"/>
      <c r="V13" s="545"/>
      <c r="W13" s="544">
        <f t="shared" si="1"/>
        <v>1</v>
      </c>
      <c r="X13" s="547"/>
      <c r="Y13" s="545"/>
      <c r="Z13" s="545"/>
      <c r="AA13" s="545"/>
      <c r="AB13" s="545"/>
      <c r="AC13" s="545"/>
      <c r="AD13" s="548"/>
      <c r="AE13" s="548"/>
      <c r="AF13" s="548"/>
      <c r="AG13" s="548"/>
      <c r="AH13" s="548"/>
      <c r="AI13" s="548"/>
      <c r="AJ13" s="548"/>
      <c r="AK13" s="548"/>
      <c r="AL13" s="548"/>
      <c r="AM13" s="548"/>
      <c r="AN13" s="548"/>
      <c r="AO13" s="548"/>
      <c r="AP13" s="548"/>
      <c r="AQ13" s="548"/>
      <c r="AR13" s="548"/>
      <c r="AS13" s="548"/>
      <c r="AT13" s="548"/>
      <c r="AU13" s="548"/>
      <c r="AV13" s="548"/>
      <c r="AW13" s="548"/>
      <c r="AX13" s="548"/>
      <c r="AY13" s="548"/>
      <c r="AZ13" s="548"/>
      <c r="BA13" s="548"/>
      <c r="BB13" s="548"/>
      <c r="BC13" s="548"/>
      <c r="BD13" s="548"/>
      <c r="BE13" s="548"/>
      <c r="BF13" s="548"/>
      <c r="BG13" s="548"/>
      <c r="BH13" s="548"/>
      <c r="BI13" s="548"/>
      <c r="BJ13" s="548"/>
      <c r="BK13" s="548"/>
      <c r="BL13" s="548"/>
      <c r="BM13" s="548"/>
      <c r="BN13" s="548"/>
      <c r="BO13" s="548"/>
      <c r="BP13" s="548"/>
      <c r="BQ13" s="548"/>
      <c r="BR13" s="548"/>
      <c r="BS13" s="548"/>
      <c r="BT13" s="548"/>
      <c r="BU13" s="548"/>
      <c r="BV13" s="548"/>
      <c r="BW13" s="548"/>
      <c r="BX13" s="548"/>
      <c r="BY13" s="548"/>
      <c r="BZ13" s="548"/>
      <c r="CA13" s="548"/>
      <c r="CB13" s="548"/>
      <c r="CC13" s="548"/>
      <c r="CD13" s="548"/>
      <c r="CE13" s="548"/>
      <c r="CF13" s="548"/>
      <c r="CG13" s="548"/>
      <c r="CH13" s="548"/>
      <c r="CI13" s="548"/>
      <c r="CJ13" s="548"/>
      <c r="CK13" s="548"/>
      <c r="CL13" s="548"/>
      <c r="CM13" s="548"/>
      <c r="CN13" s="548"/>
      <c r="CO13" s="548"/>
      <c r="CP13" s="548"/>
      <c r="CQ13" s="548"/>
      <c r="CR13" s="548"/>
      <c r="CS13" s="548"/>
      <c r="CT13" s="548"/>
      <c r="CU13" s="548"/>
      <c r="CV13" s="548"/>
      <c r="CW13" s="548"/>
      <c r="CX13" s="548"/>
      <c r="CY13" s="548"/>
      <c r="CZ13" s="548"/>
      <c r="DA13" s="548"/>
      <c r="DB13" s="548"/>
      <c r="DC13" s="548"/>
      <c r="DD13" s="548"/>
      <c r="DE13" s="548"/>
      <c r="DF13" s="548"/>
      <c r="DG13" s="548"/>
      <c r="DH13" s="548"/>
      <c r="DI13" s="548"/>
      <c r="DJ13" s="548"/>
      <c r="DK13" s="548"/>
      <c r="DL13" s="548"/>
      <c r="DM13" s="548"/>
      <c r="DN13" s="548"/>
      <c r="DO13" s="548"/>
      <c r="DP13" s="548"/>
      <c r="DQ13" s="548"/>
      <c r="DR13" s="548"/>
      <c r="DS13" s="548"/>
      <c r="DT13" s="548"/>
      <c r="DU13" s="548"/>
      <c r="DV13" s="548"/>
      <c r="DW13" s="548"/>
      <c r="DX13" s="548"/>
      <c r="DY13" s="548"/>
      <c r="DZ13" s="548"/>
      <c r="EA13" s="548"/>
      <c r="EB13" s="548"/>
      <c r="EC13" s="548"/>
      <c r="ED13" s="548"/>
      <c r="EE13" s="548"/>
      <c r="EF13" s="548"/>
      <c r="EG13" s="548"/>
      <c r="EH13" s="548"/>
      <c r="EI13" s="548"/>
      <c r="EJ13" s="548"/>
      <c r="EK13" s="548"/>
      <c r="EL13" s="548"/>
      <c r="EM13" s="548"/>
      <c r="EN13" s="548"/>
      <c r="EO13" s="548"/>
      <c r="EP13" s="548"/>
      <c r="EQ13" s="548"/>
      <c r="ER13" s="548"/>
      <c r="ES13" s="548"/>
      <c r="ET13" s="548"/>
      <c r="EU13" s="548"/>
      <c r="EV13" s="548"/>
      <c r="EW13" s="548"/>
      <c r="EX13" s="548"/>
      <c r="EY13" s="548"/>
      <c r="EZ13" s="548"/>
      <c r="FA13" s="548"/>
      <c r="FB13" s="548"/>
      <c r="FC13" s="548"/>
      <c r="FD13" s="548"/>
      <c r="FE13" s="548"/>
      <c r="FF13" s="548"/>
      <c r="FG13" s="548"/>
      <c r="FH13" s="548"/>
      <c r="FI13" s="548"/>
      <c r="FJ13" s="548"/>
      <c r="FK13" s="548"/>
      <c r="FL13" s="548"/>
      <c r="FM13" s="548"/>
      <c r="FN13" s="548"/>
      <c r="FO13" s="548"/>
      <c r="FP13" s="548"/>
      <c r="FQ13" s="548"/>
      <c r="FR13" s="548"/>
      <c r="FS13" s="548"/>
      <c r="FT13" s="548"/>
      <c r="FU13" s="548"/>
      <c r="FV13" s="548"/>
      <c r="FW13" s="548"/>
      <c r="FX13" s="548"/>
      <c r="FY13" s="548"/>
      <c r="FZ13" s="548"/>
      <c r="GA13" s="548"/>
      <c r="GB13" s="548"/>
      <c r="GC13" s="548"/>
      <c r="GD13" s="548"/>
      <c r="GE13" s="548"/>
      <c r="GF13" s="548"/>
      <c r="GG13" s="548"/>
      <c r="GH13" s="548"/>
      <c r="GI13" s="548"/>
      <c r="GJ13" s="548"/>
      <c r="GK13" s="548"/>
      <c r="GL13" s="548"/>
      <c r="GM13" s="548"/>
      <c r="GN13" s="548"/>
      <c r="GO13" s="548"/>
      <c r="GP13" s="548"/>
      <c r="GQ13" s="548"/>
      <c r="GR13" s="548"/>
      <c r="GS13" s="548"/>
      <c r="GT13" s="548"/>
      <c r="GU13" s="548"/>
      <c r="GV13" s="548"/>
      <c r="GW13" s="548"/>
      <c r="GX13" s="548"/>
      <c r="GY13" s="548"/>
      <c r="GZ13" s="548"/>
      <c r="HA13" s="548"/>
      <c r="HB13" s="548"/>
      <c r="HC13" s="548"/>
      <c r="HD13" s="548"/>
      <c r="HE13" s="548"/>
      <c r="HF13" s="548"/>
      <c r="HG13" s="548"/>
      <c r="HH13" s="548"/>
      <c r="HI13" s="548"/>
      <c r="HJ13" s="548"/>
      <c r="HK13" s="548"/>
      <c r="HL13" s="548"/>
      <c r="HM13" s="548"/>
      <c r="HN13" s="548"/>
      <c r="HO13" s="548"/>
      <c r="HP13" s="548"/>
      <c r="HQ13" s="548"/>
      <c r="HR13" s="548"/>
      <c r="HS13" s="548"/>
      <c r="HT13" s="548"/>
      <c r="HU13" s="548"/>
      <c r="HV13" s="548"/>
      <c r="HW13" s="548"/>
      <c r="HX13" s="548"/>
      <c r="HY13" s="548"/>
      <c r="HZ13" s="548"/>
      <c r="IA13" s="548"/>
      <c r="IB13" s="548"/>
      <c r="IC13" s="548"/>
      <c r="ID13" s="548"/>
      <c r="IE13" s="548"/>
      <c r="IF13" s="548"/>
      <c r="IG13" s="548"/>
      <c r="IH13" s="548"/>
      <c r="II13" s="548"/>
      <c r="IJ13" s="548"/>
      <c r="IK13" s="548"/>
      <c r="IL13" s="548"/>
      <c r="IM13" s="548"/>
      <c r="IN13" s="548"/>
      <c r="IO13" s="548"/>
      <c r="IP13" s="548"/>
      <c r="IQ13" s="548"/>
      <c r="IR13" s="548"/>
      <c r="IS13" s="548"/>
      <c r="IT13" s="548"/>
      <c r="IU13" s="548"/>
      <c r="IV13" s="548"/>
      <c r="IW13" s="548"/>
    </row>
    <row r="14" spans="1:257" s="549" customFormat="1" ht="18.75" customHeight="1">
      <c r="A14" s="814" t="s">
        <v>2085</v>
      </c>
      <c r="B14" s="814"/>
      <c r="C14" s="830"/>
      <c r="D14" s="833"/>
      <c r="E14" s="815" t="s">
        <v>2101</v>
      </c>
      <c r="F14" s="550" t="s">
        <v>2115</v>
      </c>
      <c r="G14" s="815" t="s">
        <v>827</v>
      </c>
      <c r="H14" s="828"/>
      <c r="I14" s="550" t="s">
        <v>2103</v>
      </c>
      <c r="J14" s="545" t="s">
        <v>2116</v>
      </c>
      <c r="K14" s="447">
        <v>21</v>
      </c>
      <c r="L14" s="545" t="s">
        <v>14</v>
      </c>
      <c r="M14" s="545">
        <v>35</v>
      </c>
      <c r="N14" s="545">
        <v>26</v>
      </c>
      <c r="O14" s="545">
        <v>69</v>
      </c>
      <c r="P14" s="545">
        <v>25</v>
      </c>
      <c r="Q14" s="551">
        <f t="shared" si="0"/>
        <v>0.49275362318840582</v>
      </c>
      <c r="R14" s="546">
        <f t="shared" si="0"/>
        <v>-0.04</v>
      </c>
      <c r="S14" s="447">
        <v>39</v>
      </c>
      <c r="T14" s="545"/>
      <c r="U14" s="545"/>
      <c r="V14" s="545"/>
      <c r="W14" s="544">
        <f t="shared" si="1"/>
        <v>1</v>
      </c>
      <c r="X14" s="547"/>
      <c r="Y14" s="545"/>
      <c r="Z14" s="545"/>
      <c r="AA14" s="545"/>
      <c r="AB14" s="545"/>
      <c r="AC14" s="545"/>
      <c r="AD14" s="548"/>
      <c r="AE14" s="548"/>
      <c r="AF14" s="548"/>
      <c r="AG14" s="548"/>
      <c r="AH14" s="548"/>
      <c r="AI14" s="548"/>
      <c r="AJ14" s="548"/>
      <c r="AK14" s="548"/>
      <c r="AL14" s="548"/>
      <c r="AM14" s="548"/>
      <c r="AN14" s="548"/>
      <c r="AO14" s="548"/>
      <c r="AP14" s="548"/>
      <c r="AQ14" s="548"/>
      <c r="AR14" s="548"/>
      <c r="AS14" s="548"/>
      <c r="AT14" s="548"/>
      <c r="AU14" s="548"/>
      <c r="AV14" s="548"/>
      <c r="AW14" s="548"/>
      <c r="AX14" s="548"/>
      <c r="AY14" s="548"/>
      <c r="AZ14" s="548"/>
      <c r="BA14" s="548"/>
      <c r="BB14" s="548"/>
      <c r="BC14" s="548"/>
      <c r="BD14" s="548"/>
      <c r="BE14" s="548"/>
      <c r="BF14" s="548"/>
      <c r="BG14" s="548"/>
      <c r="BH14" s="548"/>
      <c r="BI14" s="548"/>
      <c r="BJ14" s="548"/>
      <c r="BK14" s="548"/>
      <c r="BL14" s="548"/>
      <c r="BM14" s="548"/>
      <c r="BN14" s="548"/>
      <c r="BO14" s="548"/>
      <c r="BP14" s="548"/>
      <c r="BQ14" s="548"/>
      <c r="BR14" s="548"/>
      <c r="BS14" s="548"/>
      <c r="BT14" s="548"/>
      <c r="BU14" s="548"/>
      <c r="BV14" s="548"/>
      <c r="BW14" s="548"/>
      <c r="BX14" s="548"/>
      <c r="BY14" s="548"/>
      <c r="BZ14" s="548"/>
      <c r="CA14" s="548"/>
      <c r="CB14" s="548"/>
      <c r="CC14" s="548"/>
      <c r="CD14" s="548"/>
      <c r="CE14" s="548"/>
      <c r="CF14" s="548"/>
      <c r="CG14" s="548"/>
      <c r="CH14" s="548"/>
      <c r="CI14" s="548"/>
      <c r="CJ14" s="548"/>
      <c r="CK14" s="548"/>
      <c r="CL14" s="548"/>
      <c r="CM14" s="548"/>
      <c r="CN14" s="548"/>
      <c r="CO14" s="548"/>
      <c r="CP14" s="548"/>
      <c r="CQ14" s="548"/>
      <c r="CR14" s="548"/>
      <c r="CS14" s="548"/>
      <c r="CT14" s="548"/>
      <c r="CU14" s="548"/>
      <c r="CV14" s="548"/>
      <c r="CW14" s="548"/>
      <c r="CX14" s="548"/>
      <c r="CY14" s="548"/>
      <c r="CZ14" s="548"/>
      <c r="DA14" s="548"/>
      <c r="DB14" s="548"/>
      <c r="DC14" s="548"/>
      <c r="DD14" s="548"/>
      <c r="DE14" s="548"/>
      <c r="DF14" s="548"/>
      <c r="DG14" s="548"/>
      <c r="DH14" s="548"/>
      <c r="DI14" s="548"/>
      <c r="DJ14" s="548"/>
      <c r="DK14" s="548"/>
      <c r="DL14" s="548"/>
      <c r="DM14" s="548"/>
      <c r="DN14" s="548"/>
      <c r="DO14" s="548"/>
      <c r="DP14" s="548"/>
      <c r="DQ14" s="548"/>
      <c r="DR14" s="548"/>
      <c r="DS14" s="548"/>
      <c r="DT14" s="548"/>
      <c r="DU14" s="548"/>
      <c r="DV14" s="548"/>
      <c r="DW14" s="548"/>
      <c r="DX14" s="548"/>
      <c r="DY14" s="548"/>
      <c r="DZ14" s="548"/>
      <c r="EA14" s="548"/>
      <c r="EB14" s="548"/>
      <c r="EC14" s="548"/>
      <c r="ED14" s="548"/>
      <c r="EE14" s="548"/>
      <c r="EF14" s="548"/>
      <c r="EG14" s="548"/>
      <c r="EH14" s="548"/>
      <c r="EI14" s="548"/>
      <c r="EJ14" s="548"/>
      <c r="EK14" s="548"/>
      <c r="EL14" s="548"/>
      <c r="EM14" s="548"/>
      <c r="EN14" s="548"/>
      <c r="EO14" s="548"/>
      <c r="EP14" s="548"/>
      <c r="EQ14" s="548"/>
      <c r="ER14" s="548"/>
      <c r="ES14" s="548"/>
      <c r="ET14" s="548"/>
      <c r="EU14" s="548"/>
      <c r="EV14" s="548"/>
      <c r="EW14" s="548"/>
      <c r="EX14" s="548"/>
      <c r="EY14" s="548"/>
      <c r="EZ14" s="548"/>
      <c r="FA14" s="548"/>
      <c r="FB14" s="548"/>
      <c r="FC14" s="548"/>
      <c r="FD14" s="548"/>
      <c r="FE14" s="548"/>
      <c r="FF14" s="548"/>
      <c r="FG14" s="548"/>
      <c r="FH14" s="548"/>
      <c r="FI14" s="548"/>
      <c r="FJ14" s="548"/>
      <c r="FK14" s="548"/>
      <c r="FL14" s="548"/>
      <c r="FM14" s="548"/>
      <c r="FN14" s="548"/>
      <c r="FO14" s="548"/>
      <c r="FP14" s="548"/>
      <c r="FQ14" s="548"/>
      <c r="FR14" s="548"/>
      <c r="FS14" s="548"/>
      <c r="FT14" s="548"/>
      <c r="FU14" s="548"/>
      <c r="FV14" s="548"/>
      <c r="FW14" s="548"/>
      <c r="FX14" s="548"/>
      <c r="FY14" s="548"/>
      <c r="FZ14" s="548"/>
      <c r="GA14" s="548"/>
      <c r="GB14" s="548"/>
      <c r="GC14" s="548"/>
      <c r="GD14" s="548"/>
      <c r="GE14" s="548"/>
      <c r="GF14" s="548"/>
      <c r="GG14" s="548"/>
      <c r="GH14" s="548"/>
      <c r="GI14" s="548"/>
      <c r="GJ14" s="548"/>
      <c r="GK14" s="548"/>
      <c r="GL14" s="548"/>
      <c r="GM14" s="548"/>
      <c r="GN14" s="548"/>
      <c r="GO14" s="548"/>
      <c r="GP14" s="548"/>
      <c r="GQ14" s="548"/>
      <c r="GR14" s="548"/>
      <c r="GS14" s="548"/>
      <c r="GT14" s="548"/>
      <c r="GU14" s="548"/>
      <c r="GV14" s="548"/>
      <c r="GW14" s="548"/>
      <c r="GX14" s="548"/>
      <c r="GY14" s="548"/>
      <c r="GZ14" s="548"/>
      <c r="HA14" s="548"/>
      <c r="HB14" s="548"/>
      <c r="HC14" s="548"/>
      <c r="HD14" s="548"/>
      <c r="HE14" s="548"/>
      <c r="HF14" s="548"/>
      <c r="HG14" s="548"/>
      <c r="HH14" s="548"/>
      <c r="HI14" s="548"/>
      <c r="HJ14" s="548"/>
      <c r="HK14" s="548"/>
      <c r="HL14" s="548"/>
      <c r="HM14" s="548"/>
      <c r="HN14" s="548"/>
      <c r="HO14" s="548"/>
      <c r="HP14" s="548"/>
      <c r="HQ14" s="548"/>
      <c r="HR14" s="548"/>
      <c r="HS14" s="548"/>
      <c r="HT14" s="548"/>
      <c r="HU14" s="548"/>
      <c r="HV14" s="548"/>
      <c r="HW14" s="548"/>
      <c r="HX14" s="548"/>
      <c r="HY14" s="548"/>
      <c r="HZ14" s="548"/>
      <c r="IA14" s="548"/>
      <c r="IB14" s="548"/>
      <c r="IC14" s="548"/>
      <c r="ID14" s="548"/>
      <c r="IE14" s="548"/>
      <c r="IF14" s="548"/>
      <c r="IG14" s="548"/>
      <c r="IH14" s="548"/>
      <c r="II14" s="548"/>
      <c r="IJ14" s="548"/>
      <c r="IK14" s="548"/>
      <c r="IL14" s="548"/>
      <c r="IM14" s="548"/>
      <c r="IN14" s="548"/>
      <c r="IO14" s="548"/>
      <c r="IP14" s="548"/>
      <c r="IQ14" s="548"/>
      <c r="IR14" s="548"/>
      <c r="IS14" s="548"/>
      <c r="IT14" s="548"/>
      <c r="IU14" s="548"/>
      <c r="IV14" s="548"/>
      <c r="IW14" s="548"/>
    </row>
    <row r="15" spans="1:257" s="549" customFormat="1" ht="18.75" customHeight="1">
      <c r="A15" s="814" t="s">
        <v>2085</v>
      </c>
      <c r="B15" s="814"/>
      <c r="C15" s="830"/>
      <c r="D15" s="833"/>
      <c r="E15" s="815" t="s">
        <v>2101</v>
      </c>
      <c r="F15" s="550" t="s">
        <v>2117</v>
      </c>
      <c r="G15" s="815" t="s">
        <v>827</v>
      </c>
      <c r="H15" s="828"/>
      <c r="I15" s="550" t="s">
        <v>2118</v>
      </c>
      <c r="J15" s="545" t="s">
        <v>2119</v>
      </c>
      <c r="K15" s="447">
        <v>29</v>
      </c>
      <c r="L15" s="545" t="s">
        <v>14</v>
      </c>
      <c r="M15" s="545">
        <v>35</v>
      </c>
      <c r="N15" s="545">
        <v>26</v>
      </c>
      <c r="O15" s="545">
        <v>69</v>
      </c>
      <c r="P15" s="545">
        <v>25</v>
      </c>
      <c r="Q15" s="551">
        <f t="shared" si="0"/>
        <v>0.49275362318840582</v>
      </c>
      <c r="R15" s="546">
        <f t="shared" si="0"/>
        <v>-0.04</v>
      </c>
      <c r="S15" s="447">
        <v>39</v>
      </c>
      <c r="T15" s="545"/>
      <c r="U15" s="545"/>
      <c r="V15" s="545"/>
      <c r="W15" s="544">
        <f t="shared" si="1"/>
        <v>1</v>
      </c>
      <c r="X15" s="547"/>
      <c r="Y15" s="545"/>
      <c r="Z15" s="545"/>
      <c r="AA15" s="545"/>
      <c r="AB15" s="545"/>
      <c r="AC15" s="545"/>
      <c r="AD15" s="548"/>
      <c r="AE15" s="548"/>
      <c r="AF15" s="548"/>
      <c r="AG15" s="548"/>
      <c r="AH15" s="548"/>
      <c r="AI15" s="548"/>
      <c r="AJ15" s="548"/>
      <c r="AK15" s="548"/>
      <c r="AL15" s="548"/>
      <c r="AM15" s="548"/>
      <c r="AN15" s="548"/>
      <c r="AO15" s="548"/>
      <c r="AP15" s="548"/>
      <c r="AQ15" s="548"/>
      <c r="AR15" s="548"/>
      <c r="AS15" s="548"/>
      <c r="AT15" s="548"/>
      <c r="AU15" s="548"/>
      <c r="AV15" s="548"/>
      <c r="AW15" s="548"/>
      <c r="AX15" s="548"/>
      <c r="AY15" s="548"/>
      <c r="AZ15" s="548"/>
      <c r="BA15" s="548"/>
      <c r="BB15" s="548"/>
      <c r="BC15" s="548"/>
      <c r="BD15" s="548"/>
      <c r="BE15" s="548"/>
      <c r="BF15" s="548"/>
      <c r="BG15" s="548"/>
      <c r="BH15" s="548"/>
      <c r="BI15" s="548"/>
      <c r="BJ15" s="548"/>
      <c r="BK15" s="548"/>
      <c r="BL15" s="548"/>
      <c r="BM15" s="548"/>
      <c r="BN15" s="548"/>
      <c r="BO15" s="548"/>
      <c r="BP15" s="548"/>
      <c r="BQ15" s="548"/>
      <c r="BR15" s="548"/>
      <c r="BS15" s="548"/>
      <c r="BT15" s="548"/>
      <c r="BU15" s="548"/>
      <c r="BV15" s="548"/>
      <c r="BW15" s="548"/>
      <c r="BX15" s="548"/>
      <c r="BY15" s="548"/>
      <c r="BZ15" s="548"/>
      <c r="CA15" s="548"/>
      <c r="CB15" s="548"/>
      <c r="CC15" s="548"/>
      <c r="CD15" s="548"/>
      <c r="CE15" s="548"/>
      <c r="CF15" s="548"/>
      <c r="CG15" s="548"/>
      <c r="CH15" s="548"/>
      <c r="CI15" s="548"/>
      <c r="CJ15" s="548"/>
      <c r="CK15" s="548"/>
      <c r="CL15" s="548"/>
      <c r="CM15" s="548"/>
      <c r="CN15" s="548"/>
      <c r="CO15" s="548"/>
      <c r="CP15" s="548"/>
      <c r="CQ15" s="548"/>
      <c r="CR15" s="548"/>
      <c r="CS15" s="548"/>
      <c r="CT15" s="548"/>
      <c r="CU15" s="548"/>
      <c r="CV15" s="548"/>
      <c r="CW15" s="548"/>
      <c r="CX15" s="548"/>
      <c r="CY15" s="548"/>
      <c r="CZ15" s="548"/>
      <c r="DA15" s="548"/>
      <c r="DB15" s="548"/>
      <c r="DC15" s="548"/>
      <c r="DD15" s="548"/>
      <c r="DE15" s="548"/>
      <c r="DF15" s="548"/>
      <c r="DG15" s="548"/>
      <c r="DH15" s="548"/>
      <c r="DI15" s="548"/>
      <c r="DJ15" s="548"/>
      <c r="DK15" s="548"/>
      <c r="DL15" s="548"/>
      <c r="DM15" s="548"/>
      <c r="DN15" s="548"/>
      <c r="DO15" s="548"/>
      <c r="DP15" s="548"/>
      <c r="DQ15" s="548"/>
      <c r="DR15" s="548"/>
      <c r="DS15" s="548"/>
      <c r="DT15" s="548"/>
      <c r="DU15" s="548"/>
      <c r="DV15" s="548"/>
      <c r="DW15" s="548"/>
      <c r="DX15" s="548"/>
      <c r="DY15" s="548"/>
      <c r="DZ15" s="548"/>
      <c r="EA15" s="548"/>
      <c r="EB15" s="548"/>
      <c r="EC15" s="548"/>
      <c r="ED15" s="548"/>
      <c r="EE15" s="548"/>
      <c r="EF15" s="548"/>
      <c r="EG15" s="548"/>
      <c r="EH15" s="548"/>
      <c r="EI15" s="548"/>
      <c r="EJ15" s="548"/>
      <c r="EK15" s="548"/>
      <c r="EL15" s="548"/>
      <c r="EM15" s="548"/>
      <c r="EN15" s="548"/>
      <c r="EO15" s="548"/>
      <c r="EP15" s="548"/>
      <c r="EQ15" s="548"/>
      <c r="ER15" s="548"/>
      <c r="ES15" s="548"/>
      <c r="ET15" s="548"/>
      <c r="EU15" s="548"/>
      <c r="EV15" s="548"/>
      <c r="EW15" s="548"/>
      <c r="EX15" s="548"/>
      <c r="EY15" s="548"/>
      <c r="EZ15" s="548"/>
      <c r="FA15" s="548"/>
      <c r="FB15" s="548"/>
      <c r="FC15" s="548"/>
      <c r="FD15" s="548"/>
      <c r="FE15" s="548"/>
      <c r="FF15" s="548"/>
      <c r="FG15" s="548"/>
      <c r="FH15" s="548"/>
      <c r="FI15" s="548"/>
      <c r="FJ15" s="548"/>
      <c r="FK15" s="548"/>
      <c r="FL15" s="548"/>
      <c r="FM15" s="548"/>
      <c r="FN15" s="548"/>
      <c r="FO15" s="548"/>
      <c r="FP15" s="548"/>
      <c r="FQ15" s="548"/>
      <c r="FR15" s="548"/>
      <c r="FS15" s="548"/>
      <c r="FT15" s="548"/>
      <c r="FU15" s="548"/>
      <c r="FV15" s="548"/>
      <c r="FW15" s="548"/>
      <c r="FX15" s="548"/>
      <c r="FY15" s="548"/>
      <c r="FZ15" s="548"/>
      <c r="GA15" s="548"/>
      <c r="GB15" s="548"/>
      <c r="GC15" s="548"/>
      <c r="GD15" s="548"/>
      <c r="GE15" s="548"/>
      <c r="GF15" s="548"/>
      <c r="GG15" s="548"/>
      <c r="GH15" s="548"/>
      <c r="GI15" s="548"/>
      <c r="GJ15" s="548"/>
      <c r="GK15" s="548"/>
      <c r="GL15" s="548"/>
      <c r="GM15" s="548"/>
      <c r="GN15" s="548"/>
      <c r="GO15" s="548"/>
      <c r="GP15" s="548"/>
      <c r="GQ15" s="548"/>
      <c r="GR15" s="548"/>
      <c r="GS15" s="548"/>
      <c r="GT15" s="548"/>
      <c r="GU15" s="548"/>
      <c r="GV15" s="548"/>
      <c r="GW15" s="548"/>
      <c r="GX15" s="548"/>
      <c r="GY15" s="548"/>
      <c r="GZ15" s="548"/>
      <c r="HA15" s="548"/>
      <c r="HB15" s="548"/>
      <c r="HC15" s="548"/>
      <c r="HD15" s="548"/>
      <c r="HE15" s="548"/>
      <c r="HF15" s="548"/>
      <c r="HG15" s="548"/>
      <c r="HH15" s="548"/>
      <c r="HI15" s="548"/>
      <c r="HJ15" s="548"/>
      <c r="HK15" s="548"/>
      <c r="HL15" s="548"/>
      <c r="HM15" s="548"/>
      <c r="HN15" s="548"/>
      <c r="HO15" s="548"/>
      <c r="HP15" s="548"/>
      <c r="HQ15" s="548"/>
      <c r="HR15" s="548"/>
      <c r="HS15" s="548"/>
      <c r="HT15" s="548"/>
      <c r="HU15" s="548"/>
      <c r="HV15" s="548"/>
      <c r="HW15" s="548"/>
      <c r="HX15" s="548"/>
      <c r="HY15" s="548"/>
      <c r="HZ15" s="548"/>
      <c r="IA15" s="548"/>
      <c r="IB15" s="548"/>
      <c r="IC15" s="548"/>
      <c r="ID15" s="548"/>
      <c r="IE15" s="548"/>
      <c r="IF15" s="548"/>
      <c r="IG15" s="548"/>
      <c r="IH15" s="548"/>
      <c r="II15" s="548"/>
      <c r="IJ15" s="548"/>
      <c r="IK15" s="548"/>
      <c r="IL15" s="548"/>
      <c r="IM15" s="548"/>
      <c r="IN15" s="548"/>
      <c r="IO15" s="548"/>
      <c r="IP15" s="548"/>
      <c r="IQ15" s="548"/>
      <c r="IR15" s="548"/>
      <c r="IS15" s="548"/>
      <c r="IT15" s="548"/>
      <c r="IU15" s="548"/>
      <c r="IV15" s="548"/>
      <c r="IW15" s="548"/>
    </row>
    <row r="16" spans="1:257" s="549" customFormat="1" ht="18.75" customHeight="1">
      <c r="A16" s="814" t="s">
        <v>2085</v>
      </c>
      <c r="B16" s="814"/>
      <c r="C16" s="830"/>
      <c r="D16" s="833"/>
      <c r="E16" s="815" t="s">
        <v>2101</v>
      </c>
      <c r="F16" s="550" t="s">
        <v>2120</v>
      </c>
      <c r="G16" s="815" t="s">
        <v>827</v>
      </c>
      <c r="H16" s="829"/>
      <c r="I16" s="550" t="s">
        <v>2121</v>
      </c>
      <c r="J16" s="545" t="s">
        <v>2122</v>
      </c>
      <c r="K16" s="447">
        <v>27</v>
      </c>
      <c r="L16" s="545" t="s">
        <v>14</v>
      </c>
      <c r="M16" s="545">
        <v>35</v>
      </c>
      <c r="N16" s="545">
        <v>26</v>
      </c>
      <c r="O16" s="545">
        <v>69</v>
      </c>
      <c r="P16" s="545">
        <v>25</v>
      </c>
      <c r="Q16" s="551">
        <f t="shared" si="0"/>
        <v>0.49275362318840582</v>
      </c>
      <c r="R16" s="546">
        <f t="shared" si="0"/>
        <v>-0.04</v>
      </c>
      <c r="S16" s="447">
        <v>39</v>
      </c>
      <c r="T16" s="545"/>
      <c r="U16" s="545"/>
      <c r="V16" s="545"/>
      <c r="W16" s="544">
        <f t="shared" si="1"/>
        <v>1</v>
      </c>
      <c r="X16" s="547"/>
      <c r="Y16" s="545"/>
      <c r="Z16" s="545"/>
      <c r="AA16" s="545"/>
      <c r="AB16" s="545"/>
      <c r="AC16" s="545"/>
      <c r="AD16" s="548"/>
      <c r="AE16" s="548"/>
      <c r="AF16" s="548"/>
      <c r="AG16" s="548"/>
      <c r="AH16" s="548"/>
      <c r="AI16" s="548"/>
      <c r="AJ16" s="548"/>
      <c r="AK16" s="548"/>
      <c r="AL16" s="548"/>
      <c r="AM16" s="548"/>
      <c r="AN16" s="548"/>
      <c r="AO16" s="548"/>
      <c r="AP16" s="548"/>
      <c r="AQ16" s="548"/>
      <c r="AR16" s="548"/>
      <c r="AS16" s="548"/>
      <c r="AT16" s="548"/>
      <c r="AU16" s="548"/>
      <c r="AV16" s="548"/>
      <c r="AW16" s="548"/>
      <c r="AX16" s="548"/>
      <c r="AY16" s="548"/>
      <c r="AZ16" s="548"/>
      <c r="BA16" s="548"/>
      <c r="BB16" s="548"/>
      <c r="BC16" s="548"/>
      <c r="BD16" s="548"/>
      <c r="BE16" s="548"/>
      <c r="BF16" s="548"/>
      <c r="BG16" s="548"/>
      <c r="BH16" s="548"/>
      <c r="BI16" s="548"/>
      <c r="BJ16" s="548"/>
      <c r="BK16" s="548"/>
      <c r="BL16" s="548"/>
      <c r="BM16" s="548"/>
      <c r="BN16" s="548"/>
      <c r="BO16" s="548"/>
      <c r="BP16" s="548"/>
      <c r="BQ16" s="548"/>
      <c r="BR16" s="548"/>
      <c r="BS16" s="548"/>
      <c r="BT16" s="548"/>
      <c r="BU16" s="548"/>
      <c r="BV16" s="548"/>
      <c r="BW16" s="548"/>
      <c r="BX16" s="548"/>
      <c r="BY16" s="548"/>
      <c r="BZ16" s="548"/>
      <c r="CA16" s="548"/>
      <c r="CB16" s="548"/>
      <c r="CC16" s="548"/>
      <c r="CD16" s="548"/>
      <c r="CE16" s="548"/>
      <c r="CF16" s="548"/>
      <c r="CG16" s="548"/>
      <c r="CH16" s="548"/>
      <c r="CI16" s="548"/>
      <c r="CJ16" s="548"/>
      <c r="CK16" s="548"/>
      <c r="CL16" s="548"/>
      <c r="CM16" s="548"/>
      <c r="CN16" s="548"/>
      <c r="CO16" s="548"/>
      <c r="CP16" s="548"/>
      <c r="CQ16" s="548"/>
      <c r="CR16" s="548"/>
      <c r="CS16" s="548"/>
      <c r="CT16" s="548"/>
      <c r="CU16" s="548"/>
      <c r="CV16" s="548"/>
      <c r="CW16" s="548"/>
      <c r="CX16" s="548"/>
      <c r="CY16" s="548"/>
      <c r="CZ16" s="548"/>
      <c r="DA16" s="548"/>
      <c r="DB16" s="548"/>
      <c r="DC16" s="548"/>
      <c r="DD16" s="548"/>
      <c r="DE16" s="548"/>
      <c r="DF16" s="548"/>
      <c r="DG16" s="548"/>
      <c r="DH16" s="548"/>
      <c r="DI16" s="548"/>
      <c r="DJ16" s="548"/>
      <c r="DK16" s="548"/>
      <c r="DL16" s="548"/>
      <c r="DM16" s="548"/>
      <c r="DN16" s="548"/>
      <c r="DO16" s="548"/>
      <c r="DP16" s="548"/>
      <c r="DQ16" s="548"/>
      <c r="DR16" s="548"/>
      <c r="DS16" s="548"/>
      <c r="DT16" s="548"/>
      <c r="DU16" s="548"/>
      <c r="DV16" s="548"/>
      <c r="DW16" s="548"/>
      <c r="DX16" s="548"/>
      <c r="DY16" s="548"/>
      <c r="DZ16" s="548"/>
      <c r="EA16" s="548"/>
      <c r="EB16" s="548"/>
      <c r="EC16" s="548"/>
      <c r="ED16" s="548"/>
      <c r="EE16" s="548"/>
      <c r="EF16" s="548"/>
      <c r="EG16" s="548"/>
      <c r="EH16" s="548"/>
      <c r="EI16" s="548"/>
      <c r="EJ16" s="548"/>
      <c r="EK16" s="548"/>
      <c r="EL16" s="548"/>
      <c r="EM16" s="548"/>
      <c r="EN16" s="548"/>
      <c r="EO16" s="548"/>
      <c r="EP16" s="548"/>
      <c r="EQ16" s="548"/>
      <c r="ER16" s="548"/>
      <c r="ES16" s="548"/>
      <c r="ET16" s="548"/>
      <c r="EU16" s="548"/>
      <c r="EV16" s="548"/>
      <c r="EW16" s="548"/>
      <c r="EX16" s="548"/>
      <c r="EY16" s="548"/>
      <c r="EZ16" s="548"/>
      <c r="FA16" s="548"/>
      <c r="FB16" s="548"/>
      <c r="FC16" s="548"/>
      <c r="FD16" s="548"/>
      <c r="FE16" s="548"/>
      <c r="FF16" s="548"/>
      <c r="FG16" s="548"/>
      <c r="FH16" s="548"/>
      <c r="FI16" s="548"/>
      <c r="FJ16" s="548"/>
      <c r="FK16" s="548"/>
      <c r="FL16" s="548"/>
      <c r="FM16" s="548"/>
      <c r="FN16" s="548"/>
      <c r="FO16" s="548"/>
      <c r="FP16" s="548"/>
      <c r="FQ16" s="548"/>
      <c r="FR16" s="548"/>
      <c r="FS16" s="548"/>
      <c r="FT16" s="548"/>
      <c r="FU16" s="548"/>
      <c r="FV16" s="548"/>
      <c r="FW16" s="548"/>
      <c r="FX16" s="548"/>
      <c r="FY16" s="548"/>
      <c r="FZ16" s="548"/>
      <c r="GA16" s="548"/>
      <c r="GB16" s="548"/>
      <c r="GC16" s="548"/>
      <c r="GD16" s="548"/>
      <c r="GE16" s="548"/>
      <c r="GF16" s="548"/>
      <c r="GG16" s="548"/>
      <c r="GH16" s="548"/>
      <c r="GI16" s="548"/>
      <c r="GJ16" s="548"/>
      <c r="GK16" s="548"/>
      <c r="GL16" s="548"/>
      <c r="GM16" s="548"/>
      <c r="GN16" s="548"/>
      <c r="GO16" s="548"/>
      <c r="GP16" s="548"/>
      <c r="GQ16" s="548"/>
      <c r="GR16" s="548"/>
      <c r="GS16" s="548"/>
      <c r="GT16" s="548"/>
      <c r="GU16" s="548"/>
      <c r="GV16" s="548"/>
      <c r="GW16" s="548"/>
      <c r="GX16" s="548"/>
      <c r="GY16" s="548"/>
      <c r="GZ16" s="548"/>
      <c r="HA16" s="548"/>
      <c r="HB16" s="548"/>
      <c r="HC16" s="548"/>
      <c r="HD16" s="548"/>
      <c r="HE16" s="548"/>
      <c r="HF16" s="548"/>
      <c r="HG16" s="548"/>
      <c r="HH16" s="548"/>
      <c r="HI16" s="548"/>
      <c r="HJ16" s="548"/>
      <c r="HK16" s="548"/>
      <c r="HL16" s="548"/>
      <c r="HM16" s="548"/>
      <c r="HN16" s="548"/>
      <c r="HO16" s="548"/>
      <c r="HP16" s="548"/>
      <c r="HQ16" s="548"/>
      <c r="HR16" s="548"/>
      <c r="HS16" s="548"/>
      <c r="HT16" s="548"/>
      <c r="HU16" s="548"/>
      <c r="HV16" s="548"/>
      <c r="HW16" s="548"/>
      <c r="HX16" s="548"/>
      <c r="HY16" s="548"/>
      <c r="HZ16" s="548"/>
      <c r="IA16" s="548"/>
      <c r="IB16" s="548"/>
      <c r="IC16" s="548"/>
      <c r="ID16" s="548"/>
      <c r="IE16" s="548"/>
      <c r="IF16" s="548"/>
      <c r="IG16" s="548"/>
      <c r="IH16" s="548"/>
      <c r="II16" s="548"/>
      <c r="IJ16" s="548"/>
      <c r="IK16" s="548"/>
      <c r="IL16" s="548"/>
      <c r="IM16" s="548"/>
      <c r="IN16" s="548"/>
      <c r="IO16" s="548"/>
      <c r="IP16" s="548"/>
      <c r="IQ16" s="548"/>
      <c r="IR16" s="548"/>
      <c r="IS16" s="548"/>
      <c r="IT16" s="548"/>
      <c r="IU16" s="548"/>
      <c r="IV16" s="548"/>
      <c r="IW16" s="548"/>
    </row>
    <row r="17" spans="1:257" s="549" customFormat="1" ht="18.75" customHeight="1">
      <c r="A17" s="816" t="s">
        <v>799</v>
      </c>
      <c r="B17" s="816">
        <v>4</v>
      </c>
      <c r="C17" s="830"/>
      <c r="D17" s="833"/>
      <c r="E17" s="820" t="s">
        <v>2123</v>
      </c>
      <c r="F17" s="547" t="s">
        <v>2124</v>
      </c>
      <c r="G17" s="813" t="s">
        <v>827</v>
      </c>
      <c r="H17" s="666" t="s">
        <v>2125</v>
      </c>
      <c r="I17" s="547" t="s">
        <v>2125</v>
      </c>
      <c r="J17" s="547" t="s">
        <v>2126</v>
      </c>
      <c r="K17" s="447">
        <v>15</v>
      </c>
      <c r="L17" s="545" t="s">
        <v>14</v>
      </c>
      <c r="M17" s="547">
        <v>19</v>
      </c>
      <c r="N17" s="547">
        <v>17</v>
      </c>
      <c r="O17" s="547">
        <v>28</v>
      </c>
      <c r="P17" s="547">
        <v>19</v>
      </c>
      <c r="Q17" s="551">
        <f t="shared" si="0"/>
        <v>0.32142857142857145</v>
      </c>
      <c r="R17" s="546">
        <f t="shared" si="0"/>
        <v>0.10526315789473684</v>
      </c>
      <c r="S17" s="547">
        <v>29</v>
      </c>
      <c r="T17" s="547"/>
      <c r="U17" s="547"/>
      <c r="V17" s="545"/>
      <c r="W17" s="544">
        <f t="shared" si="1"/>
        <v>-2</v>
      </c>
      <c r="X17" s="547"/>
      <c r="Y17" s="547"/>
      <c r="Z17" s="547"/>
      <c r="AA17" s="547"/>
      <c r="AB17" s="547"/>
      <c r="AC17" s="547"/>
    </row>
    <row r="18" spans="1:257" s="549" customFormat="1" ht="18.75" customHeight="1">
      <c r="A18" s="816" t="s">
        <v>2085</v>
      </c>
      <c r="B18" s="816"/>
      <c r="C18" s="830"/>
      <c r="D18" s="833"/>
      <c r="E18" s="820" t="s">
        <v>2123</v>
      </c>
      <c r="F18" s="547" t="s">
        <v>2127</v>
      </c>
      <c r="G18" s="813" t="s">
        <v>827</v>
      </c>
      <c r="H18" s="667"/>
      <c r="I18" s="547" t="s">
        <v>2128</v>
      </c>
      <c r="J18" s="547" t="s">
        <v>2129</v>
      </c>
      <c r="K18" s="447">
        <v>20</v>
      </c>
      <c r="L18" s="545" t="s">
        <v>14</v>
      </c>
      <c r="M18" s="547">
        <v>19</v>
      </c>
      <c r="N18" s="547">
        <v>17</v>
      </c>
      <c r="O18" s="547">
        <v>28</v>
      </c>
      <c r="P18" s="547">
        <v>19</v>
      </c>
      <c r="Q18" s="551">
        <f t="shared" si="0"/>
        <v>0.32142857142857145</v>
      </c>
      <c r="R18" s="546">
        <f t="shared" si="0"/>
        <v>0.10526315789473684</v>
      </c>
      <c r="S18" s="547">
        <v>29</v>
      </c>
      <c r="T18" s="547"/>
      <c r="U18" s="547"/>
      <c r="V18" s="545"/>
      <c r="W18" s="544">
        <f t="shared" si="1"/>
        <v>-2</v>
      </c>
      <c r="X18" s="547"/>
      <c r="Y18" s="547"/>
      <c r="Z18" s="547"/>
      <c r="AA18" s="547"/>
      <c r="AB18" s="547"/>
      <c r="AC18" s="547"/>
    </row>
    <row r="19" spans="1:257" s="549" customFormat="1" ht="18.75" customHeight="1">
      <c r="A19" s="816" t="s">
        <v>2085</v>
      </c>
      <c r="B19" s="816"/>
      <c r="C19" s="830"/>
      <c r="D19" s="834"/>
      <c r="E19" s="820" t="s">
        <v>2123</v>
      </c>
      <c r="F19" s="547" t="s">
        <v>2130</v>
      </c>
      <c r="G19" s="813" t="s">
        <v>827</v>
      </c>
      <c r="H19" s="668"/>
      <c r="I19" s="547" t="s">
        <v>2131</v>
      </c>
      <c r="J19" s="547" t="s">
        <v>2132</v>
      </c>
      <c r="K19" s="447">
        <v>12</v>
      </c>
      <c r="L19" s="545" t="s">
        <v>14</v>
      </c>
      <c r="M19" s="547">
        <v>19</v>
      </c>
      <c r="N19" s="547">
        <v>17</v>
      </c>
      <c r="O19" s="547">
        <v>28</v>
      </c>
      <c r="P19" s="547">
        <v>19</v>
      </c>
      <c r="Q19" s="551">
        <f t="shared" si="0"/>
        <v>0.32142857142857145</v>
      </c>
      <c r="R19" s="546">
        <f t="shared" si="0"/>
        <v>0.10526315789473684</v>
      </c>
      <c r="S19" s="547">
        <v>29</v>
      </c>
      <c r="T19" s="547"/>
      <c r="U19" s="547"/>
      <c r="V19" s="545"/>
      <c r="W19" s="544">
        <f t="shared" si="1"/>
        <v>-2</v>
      </c>
      <c r="X19" s="547"/>
      <c r="Y19" s="547"/>
      <c r="Z19" s="547"/>
      <c r="AA19" s="547"/>
      <c r="AB19" s="547"/>
      <c r="AC19" s="547"/>
    </row>
    <row r="20" spans="1:257" s="549" customFormat="1" ht="18.75" customHeight="1">
      <c r="A20" s="552" t="s">
        <v>799</v>
      </c>
      <c r="B20" s="552">
        <v>5</v>
      </c>
      <c r="C20" s="830"/>
      <c r="D20" s="553"/>
      <c r="E20" s="509" t="s">
        <v>2133</v>
      </c>
      <c r="F20" s="554" t="s">
        <v>2134</v>
      </c>
      <c r="G20" s="555" t="s">
        <v>827</v>
      </c>
      <c r="H20" s="554" t="s">
        <v>2135</v>
      </c>
      <c r="I20" s="554" t="s">
        <v>2135</v>
      </c>
      <c r="J20" s="547" t="s">
        <v>2136</v>
      </c>
      <c r="K20" s="447">
        <v>30</v>
      </c>
      <c r="L20" s="545" t="s">
        <v>14</v>
      </c>
      <c r="M20" s="547">
        <v>79</v>
      </c>
      <c r="N20" s="547">
        <v>73</v>
      </c>
      <c r="O20" s="547">
        <v>89</v>
      </c>
      <c r="P20" s="547">
        <v>79</v>
      </c>
      <c r="Q20" s="551">
        <f t="shared" ref="Q20:R35" si="2">(O20-M20)/O20</f>
        <v>0.11235955056179775</v>
      </c>
      <c r="R20" s="546">
        <f t="shared" si="2"/>
        <v>7.5949367088607597E-2</v>
      </c>
      <c r="S20" s="547">
        <v>148</v>
      </c>
      <c r="T20" s="547"/>
      <c r="U20" s="547"/>
      <c r="V20" s="547"/>
      <c r="W20" s="544">
        <f t="shared" si="1"/>
        <v>-6</v>
      </c>
      <c r="X20" s="547"/>
      <c r="Y20" s="547"/>
      <c r="Z20" s="547"/>
      <c r="AA20" s="547"/>
      <c r="AB20" s="547"/>
      <c r="AC20" s="547"/>
    </row>
    <row r="21" spans="1:257" s="549" customFormat="1" ht="18.75" customHeight="1">
      <c r="A21" s="552" t="s">
        <v>799</v>
      </c>
      <c r="B21" s="552">
        <v>6</v>
      </c>
      <c r="C21" s="830"/>
      <c r="D21" s="556" t="s">
        <v>2137</v>
      </c>
      <c r="E21" s="509" t="s">
        <v>2138</v>
      </c>
      <c r="F21" s="554" t="s">
        <v>2139</v>
      </c>
      <c r="G21" s="555" t="s">
        <v>827</v>
      </c>
      <c r="H21" s="554" t="s">
        <v>2140</v>
      </c>
      <c r="I21" s="554" t="s">
        <v>2141</v>
      </c>
      <c r="J21" s="547" t="s">
        <v>2142</v>
      </c>
      <c r="K21" s="447">
        <v>13</v>
      </c>
      <c r="L21" s="545" t="s">
        <v>14</v>
      </c>
      <c r="M21" s="547">
        <v>350</v>
      </c>
      <c r="N21" s="547">
        <v>269</v>
      </c>
      <c r="O21" s="547">
        <v>369</v>
      </c>
      <c r="P21" s="547">
        <v>299</v>
      </c>
      <c r="Q21" s="551">
        <f t="shared" si="2"/>
        <v>5.1490514905149054E-2</v>
      </c>
      <c r="R21" s="546">
        <f t="shared" si="2"/>
        <v>0.10033444816053512</v>
      </c>
      <c r="S21" s="547">
        <v>349</v>
      </c>
      <c r="T21" s="547"/>
      <c r="U21" s="547"/>
      <c r="V21" s="547"/>
      <c r="W21" s="544">
        <f t="shared" si="1"/>
        <v>-30</v>
      </c>
      <c r="X21" s="547"/>
      <c r="Y21" s="547"/>
      <c r="Z21" s="547"/>
      <c r="AA21" s="547"/>
      <c r="AB21" s="547"/>
      <c r="AC21" s="547"/>
    </row>
    <row r="22" spans="1:257" s="549" customFormat="1" ht="18.75" customHeight="1">
      <c r="A22" s="816" t="s">
        <v>799</v>
      </c>
      <c r="B22" s="816">
        <v>7</v>
      </c>
      <c r="C22" s="830"/>
      <c r="D22" s="666" t="s">
        <v>2079</v>
      </c>
      <c r="E22" s="820" t="s">
        <v>2143</v>
      </c>
      <c r="F22" s="554" t="s">
        <v>2144</v>
      </c>
      <c r="G22" s="813" t="s">
        <v>827</v>
      </c>
      <c r="H22" s="623" t="s">
        <v>2145</v>
      </c>
      <c r="I22" s="554" t="s">
        <v>2146</v>
      </c>
      <c r="J22" s="547" t="s">
        <v>2147</v>
      </c>
      <c r="K22" s="447">
        <v>32</v>
      </c>
      <c r="L22" s="545" t="s">
        <v>14</v>
      </c>
      <c r="M22" s="547">
        <v>45</v>
      </c>
      <c r="N22" s="547">
        <v>35</v>
      </c>
      <c r="O22" s="547">
        <v>49</v>
      </c>
      <c r="P22" s="547">
        <v>39</v>
      </c>
      <c r="Q22" s="551">
        <f t="shared" si="2"/>
        <v>8.1632653061224483E-2</v>
      </c>
      <c r="R22" s="546">
        <f t="shared" si="2"/>
        <v>0.10256410256410256</v>
      </c>
      <c r="S22" s="547">
        <v>59</v>
      </c>
      <c r="T22" s="547"/>
      <c r="U22" s="547"/>
      <c r="V22" s="545"/>
      <c r="W22" s="544">
        <f t="shared" si="1"/>
        <v>-4</v>
      </c>
      <c r="X22" s="547"/>
      <c r="Y22" s="547"/>
      <c r="Z22" s="547"/>
      <c r="AA22" s="547"/>
      <c r="AB22" s="547"/>
      <c r="AC22" s="547"/>
    </row>
    <row r="23" spans="1:257" s="549" customFormat="1" ht="18.75" customHeight="1">
      <c r="A23" s="816" t="s">
        <v>2085</v>
      </c>
      <c r="B23" s="816"/>
      <c r="C23" s="830"/>
      <c r="D23" s="667"/>
      <c r="E23" s="820" t="s">
        <v>2143</v>
      </c>
      <c r="F23" s="554" t="s">
        <v>2148</v>
      </c>
      <c r="G23" s="813" t="s">
        <v>827</v>
      </c>
      <c r="H23" s="640"/>
      <c r="I23" s="554" t="s">
        <v>2149</v>
      </c>
      <c r="J23" s="547" t="s">
        <v>2150</v>
      </c>
      <c r="K23" s="447">
        <v>8</v>
      </c>
      <c r="L23" s="545" t="s">
        <v>14</v>
      </c>
      <c r="M23" s="547">
        <v>45</v>
      </c>
      <c r="N23" s="547">
        <v>35</v>
      </c>
      <c r="O23" s="547">
        <v>49</v>
      </c>
      <c r="P23" s="547">
        <v>39</v>
      </c>
      <c r="Q23" s="551">
        <f t="shared" si="2"/>
        <v>8.1632653061224483E-2</v>
      </c>
      <c r="R23" s="546">
        <f t="shared" si="2"/>
        <v>0.10256410256410256</v>
      </c>
      <c r="S23" s="547">
        <v>59</v>
      </c>
      <c r="T23" s="547"/>
      <c r="U23" s="547"/>
      <c r="V23" s="545"/>
      <c r="W23" s="544">
        <f t="shared" si="1"/>
        <v>-4</v>
      </c>
      <c r="X23" s="547"/>
      <c r="Y23" s="547"/>
      <c r="Z23" s="547"/>
      <c r="AA23" s="547"/>
      <c r="AB23" s="547"/>
      <c r="AC23" s="547"/>
    </row>
    <row r="24" spans="1:257" s="549" customFormat="1" ht="18.75" customHeight="1">
      <c r="A24" s="816" t="s">
        <v>2085</v>
      </c>
      <c r="B24" s="816"/>
      <c r="C24" s="830"/>
      <c r="D24" s="667"/>
      <c r="E24" s="820" t="s">
        <v>2143</v>
      </c>
      <c r="F24" s="554" t="s">
        <v>2151</v>
      </c>
      <c r="G24" s="813" t="s">
        <v>827</v>
      </c>
      <c r="H24" s="640"/>
      <c r="I24" s="554" t="s">
        <v>2145</v>
      </c>
      <c r="J24" s="547" t="s">
        <v>2152</v>
      </c>
      <c r="K24" s="447">
        <v>30</v>
      </c>
      <c r="L24" s="545" t="s">
        <v>14</v>
      </c>
      <c r="M24" s="547">
        <v>45</v>
      </c>
      <c r="N24" s="547">
        <v>35</v>
      </c>
      <c r="O24" s="547">
        <v>49</v>
      </c>
      <c r="P24" s="547">
        <v>39</v>
      </c>
      <c r="Q24" s="551">
        <f t="shared" si="2"/>
        <v>8.1632653061224483E-2</v>
      </c>
      <c r="R24" s="546">
        <f t="shared" si="2"/>
        <v>0.10256410256410256</v>
      </c>
      <c r="S24" s="547">
        <v>59</v>
      </c>
      <c r="T24" s="547"/>
      <c r="U24" s="547"/>
      <c r="V24" s="545"/>
      <c r="W24" s="544">
        <f t="shared" si="1"/>
        <v>-4</v>
      </c>
      <c r="X24" s="547"/>
      <c r="Y24" s="547"/>
      <c r="Z24" s="547"/>
      <c r="AA24" s="547"/>
      <c r="AB24" s="547"/>
      <c r="AC24" s="547"/>
    </row>
    <row r="25" spans="1:257" s="549" customFormat="1" ht="18.75" customHeight="1">
      <c r="A25" s="816" t="s">
        <v>2085</v>
      </c>
      <c r="B25" s="816"/>
      <c r="C25" s="830"/>
      <c r="D25" s="667"/>
      <c r="E25" s="820" t="s">
        <v>2143</v>
      </c>
      <c r="F25" s="554" t="s">
        <v>2153</v>
      </c>
      <c r="G25" s="813" t="s">
        <v>827</v>
      </c>
      <c r="H25" s="624"/>
      <c r="I25" s="554" t="s">
        <v>2154</v>
      </c>
      <c r="J25" s="547" t="s">
        <v>2155</v>
      </c>
      <c r="K25" s="447">
        <v>38</v>
      </c>
      <c r="L25" s="545" t="s">
        <v>14</v>
      </c>
      <c r="M25" s="547">
        <v>45</v>
      </c>
      <c r="N25" s="547">
        <v>35</v>
      </c>
      <c r="O25" s="547">
        <v>49</v>
      </c>
      <c r="P25" s="547">
        <v>39</v>
      </c>
      <c r="Q25" s="551">
        <f t="shared" si="2"/>
        <v>8.1632653061224483E-2</v>
      </c>
      <c r="R25" s="546">
        <f t="shared" si="2"/>
        <v>0.10256410256410256</v>
      </c>
      <c r="S25" s="547">
        <v>59</v>
      </c>
      <c r="T25" s="547"/>
      <c r="U25" s="547"/>
      <c r="V25" s="545"/>
      <c r="W25" s="544">
        <f t="shared" si="1"/>
        <v>-4</v>
      </c>
      <c r="X25" s="547"/>
      <c r="Y25" s="547"/>
      <c r="Z25" s="547"/>
      <c r="AA25" s="547"/>
      <c r="AB25" s="547"/>
      <c r="AC25" s="547"/>
    </row>
    <row r="26" spans="1:257" s="549" customFormat="1" ht="18.75" customHeight="1">
      <c r="A26" s="814" t="s">
        <v>799</v>
      </c>
      <c r="B26" s="814">
        <v>8</v>
      </c>
      <c r="C26" s="830"/>
      <c r="D26" s="667"/>
      <c r="E26" s="815" t="s">
        <v>2156</v>
      </c>
      <c r="F26" s="550" t="s">
        <v>2157</v>
      </c>
      <c r="G26" s="815" t="s">
        <v>827</v>
      </c>
      <c r="H26" s="666" t="s">
        <v>2158</v>
      </c>
      <c r="I26" s="550" t="s">
        <v>2158</v>
      </c>
      <c r="J26" s="545" t="s">
        <v>2159</v>
      </c>
      <c r="K26" s="447">
        <v>16</v>
      </c>
      <c r="L26" s="545" t="s">
        <v>14</v>
      </c>
      <c r="M26" s="545">
        <v>70</v>
      </c>
      <c r="N26" s="545">
        <v>50</v>
      </c>
      <c r="O26" s="545">
        <v>99</v>
      </c>
      <c r="P26" s="545">
        <v>55</v>
      </c>
      <c r="Q26" s="551">
        <f t="shared" si="2"/>
        <v>0.29292929292929293</v>
      </c>
      <c r="R26" s="546">
        <f t="shared" si="2"/>
        <v>9.0909090909090912E-2</v>
      </c>
      <c r="S26" s="447">
        <v>99</v>
      </c>
      <c r="T26" s="545"/>
      <c r="U26" s="545"/>
      <c r="V26" s="547"/>
      <c r="W26" s="544">
        <f t="shared" si="1"/>
        <v>-5</v>
      </c>
      <c r="X26" s="547"/>
      <c r="Y26" s="545"/>
      <c r="Z26" s="545"/>
      <c r="AA26" s="545"/>
      <c r="AB26" s="545"/>
      <c r="AC26" s="545"/>
      <c r="AD26" s="548"/>
      <c r="AE26" s="548"/>
      <c r="AF26" s="548"/>
      <c r="AG26" s="548"/>
      <c r="AH26" s="548"/>
      <c r="AI26" s="548"/>
      <c r="AJ26" s="548"/>
      <c r="AK26" s="548"/>
      <c r="AL26" s="548"/>
      <c r="AM26" s="548"/>
      <c r="AN26" s="548"/>
      <c r="AO26" s="548"/>
      <c r="AP26" s="548"/>
      <c r="AQ26" s="548"/>
      <c r="AR26" s="548"/>
      <c r="AS26" s="548"/>
      <c r="AT26" s="548"/>
      <c r="AU26" s="548"/>
      <c r="AV26" s="548"/>
      <c r="AW26" s="548"/>
      <c r="AX26" s="548"/>
      <c r="AY26" s="548"/>
      <c r="AZ26" s="548"/>
      <c r="BA26" s="548"/>
      <c r="BB26" s="548"/>
      <c r="BC26" s="548"/>
      <c r="BD26" s="548"/>
      <c r="BE26" s="548"/>
      <c r="BF26" s="548"/>
      <c r="BG26" s="548"/>
      <c r="BH26" s="548"/>
      <c r="BI26" s="548"/>
      <c r="BJ26" s="548"/>
      <c r="BK26" s="548"/>
      <c r="BL26" s="548"/>
      <c r="BM26" s="548"/>
      <c r="BN26" s="548"/>
      <c r="BO26" s="548"/>
      <c r="BP26" s="548"/>
      <c r="BQ26" s="548"/>
      <c r="BR26" s="548"/>
      <c r="BS26" s="548"/>
      <c r="BT26" s="548"/>
      <c r="BU26" s="548"/>
      <c r="BV26" s="548"/>
      <c r="BW26" s="548"/>
      <c r="BX26" s="548"/>
      <c r="BY26" s="548"/>
      <c r="BZ26" s="548"/>
      <c r="CA26" s="548"/>
      <c r="CB26" s="548"/>
      <c r="CC26" s="548"/>
      <c r="CD26" s="548"/>
      <c r="CE26" s="548"/>
      <c r="CF26" s="548"/>
      <c r="CG26" s="548"/>
      <c r="CH26" s="548"/>
      <c r="CI26" s="548"/>
      <c r="CJ26" s="548"/>
      <c r="CK26" s="548"/>
      <c r="CL26" s="548"/>
      <c r="CM26" s="548"/>
      <c r="CN26" s="548"/>
      <c r="CO26" s="548"/>
      <c r="CP26" s="548"/>
      <c r="CQ26" s="548"/>
      <c r="CR26" s="548"/>
      <c r="CS26" s="548"/>
      <c r="CT26" s="548"/>
      <c r="CU26" s="548"/>
      <c r="CV26" s="548"/>
      <c r="CW26" s="548"/>
      <c r="CX26" s="548"/>
      <c r="CY26" s="548"/>
      <c r="CZ26" s="548"/>
      <c r="DA26" s="548"/>
      <c r="DB26" s="548"/>
      <c r="DC26" s="548"/>
      <c r="DD26" s="548"/>
      <c r="DE26" s="548"/>
      <c r="DF26" s="548"/>
      <c r="DG26" s="548"/>
      <c r="DH26" s="548"/>
      <c r="DI26" s="548"/>
      <c r="DJ26" s="548"/>
      <c r="DK26" s="548"/>
      <c r="DL26" s="548"/>
      <c r="DM26" s="548"/>
      <c r="DN26" s="548"/>
      <c r="DO26" s="548"/>
      <c r="DP26" s="548"/>
      <c r="DQ26" s="548"/>
      <c r="DR26" s="548"/>
      <c r="DS26" s="548"/>
      <c r="DT26" s="548"/>
      <c r="DU26" s="548"/>
      <c r="DV26" s="548"/>
      <c r="DW26" s="548"/>
      <c r="DX26" s="548"/>
      <c r="DY26" s="548"/>
      <c r="DZ26" s="548"/>
      <c r="EA26" s="548"/>
      <c r="EB26" s="548"/>
      <c r="EC26" s="548"/>
      <c r="ED26" s="548"/>
      <c r="EE26" s="548"/>
      <c r="EF26" s="548"/>
      <c r="EG26" s="548"/>
      <c r="EH26" s="548"/>
      <c r="EI26" s="548"/>
      <c r="EJ26" s="548"/>
      <c r="EK26" s="548"/>
      <c r="EL26" s="548"/>
      <c r="EM26" s="548"/>
      <c r="EN26" s="548"/>
      <c r="EO26" s="548"/>
      <c r="EP26" s="548"/>
      <c r="EQ26" s="548"/>
      <c r="ER26" s="548"/>
      <c r="ES26" s="548"/>
      <c r="ET26" s="548"/>
      <c r="EU26" s="548"/>
      <c r="EV26" s="548"/>
      <c r="EW26" s="548"/>
      <c r="EX26" s="548"/>
      <c r="EY26" s="548"/>
      <c r="EZ26" s="548"/>
      <c r="FA26" s="548"/>
      <c r="FB26" s="548"/>
      <c r="FC26" s="548"/>
      <c r="FD26" s="548"/>
      <c r="FE26" s="548"/>
      <c r="FF26" s="548"/>
      <c r="FG26" s="548"/>
      <c r="FH26" s="548"/>
      <c r="FI26" s="548"/>
      <c r="FJ26" s="548"/>
      <c r="FK26" s="548"/>
      <c r="FL26" s="548"/>
      <c r="FM26" s="548"/>
      <c r="FN26" s="548"/>
      <c r="FO26" s="548"/>
      <c r="FP26" s="548"/>
      <c r="FQ26" s="548"/>
      <c r="FR26" s="548"/>
      <c r="FS26" s="548"/>
      <c r="FT26" s="548"/>
      <c r="FU26" s="548"/>
      <c r="FV26" s="548"/>
      <c r="FW26" s="548"/>
      <c r="FX26" s="548"/>
      <c r="FY26" s="548"/>
      <c r="FZ26" s="548"/>
      <c r="GA26" s="548"/>
      <c r="GB26" s="548"/>
      <c r="GC26" s="548"/>
      <c r="GD26" s="548"/>
      <c r="GE26" s="548"/>
      <c r="GF26" s="548"/>
      <c r="GG26" s="548"/>
      <c r="GH26" s="548"/>
      <c r="GI26" s="548"/>
      <c r="GJ26" s="548"/>
      <c r="GK26" s="548"/>
      <c r="GL26" s="548"/>
      <c r="GM26" s="548"/>
      <c r="GN26" s="548"/>
      <c r="GO26" s="548"/>
      <c r="GP26" s="548"/>
      <c r="GQ26" s="548"/>
      <c r="GR26" s="548"/>
      <c r="GS26" s="548"/>
      <c r="GT26" s="548"/>
      <c r="GU26" s="548"/>
      <c r="GV26" s="548"/>
      <c r="GW26" s="548"/>
      <c r="GX26" s="548"/>
      <c r="GY26" s="548"/>
      <c r="GZ26" s="548"/>
      <c r="HA26" s="548"/>
      <c r="HB26" s="548"/>
      <c r="HC26" s="548"/>
      <c r="HD26" s="548"/>
      <c r="HE26" s="548"/>
      <c r="HF26" s="548"/>
      <c r="HG26" s="548"/>
      <c r="HH26" s="548"/>
      <c r="HI26" s="548"/>
      <c r="HJ26" s="548"/>
      <c r="HK26" s="548"/>
      <c r="HL26" s="548"/>
      <c r="HM26" s="548"/>
      <c r="HN26" s="548"/>
      <c r="HO26" s="548"/>
      <c r="HP26" s="548"/>
      <c r="HQ26" s="548"/>
      <c r="HR26" s="548"/>
      <c r="HS26" s="548"/>
      <c r="HT26" s="548"/>
      <c r="HU26" s="548"/>
      <c r="HV26" s="548"/>
      <c r="HW26" s="548"/>
      <c r="HX26" s="548"/>
      <c r="HY26" s="548"/>
      <c r="HZ26" s="548"/>
      <c r="IA26" s="548"/>
      <c r="IB26" s="548"/>
      <c r="IC26" s="548"/>
      <c r="ID26" s="548"/>
      <c r="IE26" s="548"/>
      <c r="IF26" s="548"/>
      <c r="IG26" s="548"/>
      <c r="IH26" s="548"/>
      <c r="II26" s="548"/>
      <c r="IJ26" s="548"/>
      <c r="IK26" s="548"/>
      <c r="IL26" s="548"/>
      <c r="IM26" s="548"/>
      <c r="IN26" s="548"/>
      <c r="IO26" s="548"/>
      <c r="IP26" s="548"/>
      <c r="IQ26" s="548"/>
      <c r="IR26" s="548"/>
      <c r="IS26" s="548"/>
      <c r="IT26" s="548"/>
      <c r="IU26" s="548"/>
      <c r="IV26" s="548"/>
      <c r="IW26" s="548"/>
    </row>
    <row r="27" spans="1:257" s="549" customFormat="1" ht="18.75" customHeight="1">
      <c r="A27" s="814" t="s">
        <v>2085</v>
      </c>
      <c r="B27" s="814"/>
      <c r="C27" s="830"/>
      <c r="D27" s="667"/>
      <c r="E27" s="815" t="s">
        <v>2156</v>
      </c>
      <c r="F27" s="550" t="s">
        <v>2160</v>
      </c>
      <c r="G27" s="815" t="s">
        <v>827</v>
      </c>
      <c r="H27" s="668"/>
      <c r="I27" s="550" t="s">
        <v>2161</v>
      </c>
      <c r="J27" s="545" t="s">
        <v>2162</v>
      </c>
      <c r="K27" s="447">
        <v>16</v>
      </c>
      <c r="L27" s="545" t="s">
        <v>14</v>
      </c>
      <c r="M27" s="545">
        <v>70</v>
      </c>
      <c r="N27" s="545">
        <v>50</v>
      </c>
      <c r="O27" s="545">
        <v>99</v>
      </c>
      <c r="P27" s="545">
        <v>55</v>
      </c>
      <c r="Q27" s="551">
        <f t="shared" si="2"/>
        <v>0.29292929292929293</v>
      </c>
      <c r="R27" s="546">
        <f t="shared" si="2"/>
        <v>9.0909090909090912E-2</v>
      </c>
      <c r="S27" s="447">
        <v>99</v>
      </c>
      <c r="T27" s="545"/>
      <c r="U27" s="545"/>
      <c r="V27" s="547"/>
      <c r="W27" s="544">
        <f t="shared" si="1"/>
        <v>-5</v>
      </c>
      <c r="X27" s="547"/>
      <c r="Y27" s="545"/>
      <c r="Z27" s="545"/>
      <c r="AA27" s="545"/>
      <c r="AB27" s="545"/>
      <c r="AC27" s="545"/>
      <c r="AD27" s="548"/>
      <c r="AE27" s="548"/>
      <c r="AF27" s="548"/>
      <c r="AG27" s="548"/>
      <c r="AH27" s="548"/>
      <c r="AI27" s="548"/>
      <c r="AJ27" s="548"/>
      <c r="AK27" s="548"/>
      <c r="AL27" s="548"/>
      <c r="AM27" s="548"/>
      <c r="AN27" s="548"/>
      <c r="AO27" s="548"/>
      <c r="AP27" s="548"/>
      <c r="AQ27" s="548"/>
      <c r="AR27" s="548"/>
      <c r="AS27" s="548"/>
      <c r="AT27" s="548"/>
      <c r="AU27" s="548"/>
      <c r="AV27" s="548"/>
      <c r="AW27" s="548"/>
      <c r="AX27" s="548"/>
      <c r="AY27" s="548"/>
      <c r="AZ27" s="548"/>
      <c r="BA27" s="548"/>
      <c r="BB27" s="548"/>
      <c r="BC27" s="548"/>
      <c r="BD27" s="548"/>
      <c r="BE27" s="548"/>
      <c r="BF27" s="548"/>
      <c r="BG27" s="548"/>
      <c r="BH27" s="548"/>
      <c r="BI27" s="548"/>
      <c r="BJ27" s="548"/>
      <c r="BK27" s="548"/>
      <c r="BL27" s="548"/>
      <c r="BM27" s="548"/>
      <c r="BN27" s="548"/>
      <c r="BO27" s="548"/>
      <c r="BP27" s="548"/>
      <c r="BQ27" s="548"/>
      <c r="BR27" s="548"/>
      <c r="BS27" s="548"/>
      <c r="BT27" s="548"/>
      <c r="BU27" s="548"/>
      <c r="BV27" s="548"/>
      <c r="BW27" s="548"/>
      <c r="BX27" s="548"/>
      <c r="BY27" s="548"/>
      <c r="BZ27" s="548"/>
      <c r="CA27" s="548"/>
      <c r="CB27" s="548"/>
      <c r="CC27" s="548"/>
      <c r="CD27" s="548"/>
      <c r="CE27" s="548"/>
      <c r="CF27" s="548"/>
      <c r="CG27" s="548"/>
      <c r="CH27" s="548"/>
      <c r="CI27" s="548"/>
      <c r="CJ27" s="548"/>
      <c r="CK27" s="548"/>
      <c r="CL27" s="548"/>
      <c r="CM27" s="548"/>
      <c r="CN27" s="548"/>
      <c r="CO27" s="548"/>
      <c r="CP27" s="548"/>
      <c r="CQ27" s="548"/>
      <c r="CR27" s="548"/>
      <c r="CS27" s="548"/>
      <c r="CT27" s="548"/>
      <c r="CU27" s="548"/>
      <c r="CV27" s="548"/>
      <c r="CW27" s="548"/>
      <c r="CX27" s="548"/>
      <c r="CY27" s="548"/>
      <c r="CZ27" s="548"/>
      <c r="DA27" s="548"/>
      <c r="DB27" s="548"/>
      <c r="DC27" s="548"/>
      <c r="DD27" s="548"/>
      <c r="DE27" s="548"/>
      <c r="DF27" s="548"/>
      <c r="DG27" s="548"/>
      <c r="DH27" s="548"/>
      <c r="DI27" s="548"/>
      <c r="DJ27" s="548"/>
      <c r="DK27" s="548"/>
      <c r="DL27" s="548"/>
      <c r="DM27" s="548"/>
      <c r="DN27" s="548"/>
      <c r="DO27" s="548"/>
      <c r="DP27" s="548"/>
      <c r="DQ27" s="548"/>
      <c r="DR27" s="548"/>
      <c r="DS27" s="548"/>
      <c r="DT27" s="548"/>
      <c r="DU27" s="548"/>
      <c r="DV27" s="548"/>
      <c r="DW27" s="548"/>
      <c r="DX27" s="548"/>
      <c r="DY27" s="548"/>
      <c r="DZ27" s="548"/>
      <c r="EA27" s="548"/>
      <c r="EB27" s="548"/>
      <c r="EC27" s="548"/>
      <c r="ED27" s="548"/>
      <c r="EE27" s="548"/>
      <c r="EF27" s="548"/>
      <c r="EG27" s="548"/>
      <c r="EH27" s="548"/>
      <c r="EI27" s="548"/>
      <c r="EJ27" s="548"/>
      <c r="EK27" s="548"/>
      <c r="EL27" s="548"/>
      <c r="EM27" s="548"/>
      <c r="EN27" s="548"/>
      <c r="EO27" s="548"/>
      <c r="EP27" s="548"/>
      <c r="EQ27" s="548"/>
      <c r="ER27" s="548"/>
      <c r="ES27" s="548"/>
      <c r="ET27" s="548"/>
      <c r="EU27" s="548"/>
      <c r="EV27" s="548"/>
      <c r="EW27" s="548"/>
      <c r="EX27" s="548"/>
      <c r="EY27" s="548"/>
      <c r="EZ27" s="548"/>
      <c r="FA27" s="548"/>
      <c r="FB27" s="548"/>
      <c r="FC27" s="548"/>
      <c r="FD27" s="548"/>
      <c r="FE27" s="548"/>
      <c r="FF27" s="548"/>
      <c r="FG27" s="548"/>
      <c r="FH27" s="548"/>
      <c r="FI27" s="548"/>
      <c r="FJ27" s="548"/>
      <c r="FK27" s="548"/>
      <c r="FL27" s="548"/>
      <c r="FM27" s="548"/>
      <c r="FN27" s="548"/>
      <c r="FO27" s="548"/>
      <c r="FP27" s="548"/>
      <c r="FQ27" s="548"/>
      <c r="FR27" s="548"/>
      <c r="FS27" s="548"/>
      <c r="FT27" s="548"/>
      <c r="FU27" s="548"/>
      <c r="FV27" s="548"/>
      <c r="FW27" s="548"/>
      <c r="FX27" s="548"/>
      <c r="FY27" s="548"/>
      <c r="FZ27" s="548"/>
      <c r="GA27" s="548"/>
      <c r="GB27" s="548"/>
      <c r="GC27" s="548"/>
      <c r="GD27" s="548"/>
      <c r="GE27" s="548"/>
      <c r="GF27" s="548"/>
      <c r="GG27" s="548"/>
      <c r="GH27" s="548"/>
      <c r="GI27" s="548"/>
      <c r="GJ27" s="548"/>
      <c r="GK27" s="548"/>
      <c r="GL27" s="548"/>
      <c r="GM27" s="548"/>
      <c r="GN27" s="548"/>
      <c r="GO27" s="548"/>
      <c r="GP27" s="548"/>
      <c r="GQ27" s="548"/>
      <c r="GR27" s="548"/>
      <c r="GS27" s="548"/>
      <c r="GT27" s="548"/>
      <c r="GU27" s="548"/>
      <c r="GV27" s="548"/>
      <c r="GW27" s="548"/>
      <c r="GX27" s="548"/>
      <c r="GY27" s="548"/>
      <c r="GZ27" s="548"/>
      <c r="HA27" s="548"/>
      <c r="HB27" s="548"/>
      <c r="HC27" s="548"/>
      <c r="HD27" s="548"/>
      <c r="HE27" s="548"/>
      <c r="HF27" s="548"/>
      <c r="HG27" s="548"/>
      <c r="HH27" s="548"/>
      <c r="HI27" s="548"/>
      <c r="HJ27" s="548"/>
      <c r="HK27" s="548"/>
      <c r="HL27" s="548"/>
      <c r="HM27" s="548"/>
      <c r="HN27" s="548"/>
      <c r="HO27" s="548"/>
      <c r="HP27" s="548"/>
      <c r="HQ27" s="548"/>
      <c r="HR27" s="548"/>
      <c r="HS27" s="548"/>
      <c r="HT27" s="548"/>
      <c r="HU27" s="548"/>
      <c r="HV27" s="548"/>
      <c r="HW27" s="548"/>
      <c r="HX27" s="548"/>
      <c r="HY27" s="548"/>
      <c r="HZ27" s="548"/>
      <c r="IA27" s="548"/>
      <c r="IB27" s="548"/>
      <c r="IC27" s="548"/>
      <c r="ID27" s="548"/>
      <c r="IE27" s="548"/>
      <c r="IF27" s="548"/>
      <c r="IG27" s="548"/>
      <c r="IH27" s="548"/>
      <c r="II27" s="548"/>
      <c r="IJ27" s="548"/>
      <c r="IK27" s="548"/>
      <c r="IL27" s="548"/>
      <c r="IM27" s="548"/>
      <c r="IN27" s="548"/>
      <c r="IO27" s="548"/>
      <c r="IP27" s="548"/>
      <c r="IQ27" s="548"/>
      <c r="IR27" s="548"/>
      <c r="IS27" s="548"/>
      <c r="IT27" s="548"/>
      <c r="IU27" s="548"/>
      <c r="IV27" s="548"/>
      <c r="IW27" s="548"/>
    </row>
    <row r="28" spans="1:257" s="549" customFormat="1" ht="18.75" customHeight="1">
      <c r="A28" s="814" t="s">
        <v>799</v>
      </c>
      <c r="B28" s="814">
        <v>9</v>
      </c>
      <c r="C28" s="830"/>
      <c r="D28" s="667"/>
      <c r="E28" s="815" t="s">
        <v>2163</v>
      </c>
      <c r="F28" s="550" t="s">
        <v>2164</v>
      </c>
      <c r="G28" s="815" t="s">
        <v>1877</v>
      </c>
      <c r="H28" s="827" t="s">
        <v>2165</v>
      </c>
      <c r="I28" s="550" t="s">
        <v>2165</v>
      </c>
      <c r="J28" s="545" t="s">
        <v>2166</v>
      </c>
      <c r="K28" s="447">
        <v>18</v>
      </c>
      <c r="L28" s="545" t="s">
        <v>14</v>
      </c>
      <c r="M28" s="545">
        <v>130</v>
      </c>
      <c r="N28" s="545">
        <v>90</v>
      </c>
      <c r="O28" s="545">
        <v>129</v>
      </c>
      <c r="P28" s="545">
        <v>82</v>
      </c>
      <c r="Q28" s="551">
        <f t="shared" si="2"/>
        <v>-7.7519379844961239E-3</v>
      </c>
      <c r="R28" s="546">
        <f t="shared" si="2"/>
        <v>-9.7560975609756101E-2</v>
      </c>
      <c r="S28" s="447">
        <f>VLOOKUP(I28,[5]源数据!$J:$W,14,0)</f>
        <v>163</v>
      </c>
      <c r="T28" s="545"/>
      <c r="U28" s="545"/>
      <c r="V28" s="545"/>
      <c r="W28" s="544">
        <f t="shared" si="1"/>
        <v>8</v>
      </c>
      <c r="X28" s="547"/>
      <c r="Y28" s="545"/>
      <c r="Z28" s="545"/>
      <c r="AA28" s="545"/>
      <c r="AB28" s="545"/>
      <c r="AC28" s="545"/>
      <c r="AD28" s="548"/>
      <c r="AE28" s="548"/>
      <c r="AF28" s="548"/>
      <c r="AG28" s="548"/>
      <c r="AH28" s="548"/>
      <c r="AI28" s="548"/>
      <c r="AJ28" s="548"/>
      <c r="AK28" s="548"/>
      <c r="AL28" s="548"/>
      <c r="AM28" s="548"/>
      <c r="AN28" s="548"/>
      <c r="AO28" s="548"/>
      <c r="AP28" s="548"/>
      <c r="AQ28" s="548"/>
      <c r="AR28" s="548"/>
      <c r="AS28" s="548"/>
      <c r="AT28" s="548"/>
      <c r="AU28" s="548"/>
      <c r="AV28" s="548"/>
      <c r="AW28" s="548"/>
      <c r="AX28" s="548"/>
      <c r="AY28" s="548"/>
      <c r="AZ28" s="548"/>
      <c r="BA28" s="548"/>
      <c r="BB28" s="548"/>
      <c r="BC28" s="548"/>
      <c r="BD28" s="548"/>
      <c r="BE28" s="548"/>
      <c r="BF28" s="548"/>
      <c r="BG28" s="548"/>
      <c r="BH28" s="548"/>
      <c r="BI28" s="548"/>
      <c r="BJ28" s="548"/>
      <c r="BK28" s="548"/>
      <c r="BL28" s="548"/>
      <c r="BM28" s="548"/>
      <c r="BN28" s="548"/>
      <c r="BO28" s="548"/>
      <c r="BP28" s="548"/>
      <c r="BQ28" s="548"/>
      <c r="BR28" s="548"/>
      <c r="BS28" s="548"/>
      <c r="BT28" s="548"/>
      <c r="BU28" s="548"/>
      <c r="BV28" s="548"/>
      <c r="BW28" s="548"/>
      <c r="BX28" s="548"/>
      <c r="BY28" s="548"/>
      <c r="BZ28" s="548"/>
      <c r="CA28" s="548"/>
      <c r="CB28" s="548"/>
      <c r="CC28" s="548"/>
      <c r="CD28" s="548"/>
      <c r="CE28" s="548"/>
      <c r="CF28" s="548"/>
      <c r="CG28" s="548"/>
      <c r="CH28" s="548"/>
      <c r="CI28" s="548"/>
      <c r="CJ28" s="548"/>
      <c r="CK28" s="548"/>
      <c r="CL28" s="548"/>
      <c r="CM28" s="548"/>
      <c r="CN28" s="548"/>
      <c r="CO28" s="548"/>
      <c r="CP28" s="548"/>
      <c r="CQ28" s="548"/>
      <c r="CR28" s="548"/>
      <c r="CS28" s="548"/>
      <c r="CT28" s="548"/>
      <c r="CU28" s="548"/>
      <c r="CV28" s="548"/>
      <c r="CW28" s="548"/>
      <c r="CX28" s="548"/>
      <c r="CY28" s="548"/>
      <c r="CZ28" s="548"/>
      <c r="DA28" s="548"/>
      <c r="DB28" s="548"/>
      <c r="DC28" s="548"/>
      <c r="DD28" s="548"/>
      <c r="DE28" s="548"/>
      <c r="DF28" s="548"/>
      <c r="DG28" s="548"/>
      <c r="DH28" s="548"/>
      <c r="DI28" s="548"/>
      <c r="DJ28" s="548"/>
      <c r="DK28" s="548"/>
      <c r="DL28" s="548"/>
      <c r="DM28" s="548"/>
      <c r="DN28" s="548"/>
      <c r="DO28" s="548"/>
      <c r="DP28" s="548"/>
      <c r="DQ28" s="548"/>
      <c r="DR28" s="548"/>
      <c r="DS28" s="548"/>
      <c r="DT28" s="548"/>
      <c r="DU28" s="548"/>
      <c r="DV28" s="548"/>
      <c r="DW28" s="548"/>
      <c r="DX28" s="548"/>
      <c r="DY28" s="548"/>
      <c r="DZ28" s="548"/>
      <c r="EA28" s="548"/>
      <c r="EB28" s="548"/>
      <c r="EC28" s="548"/>
      <c r="ED28" s="548"/>
      <c r="EE28" s="548"/>
      <c r="EF28" s="548"/>
      <c r="EG28" s="548"/>
      <c r="EH28" s="548"/>
      <c r="EI28" s="548"/>
      <c r="EJ28" s="548"/>
      <c r="EK28" s="548"/>
      <c r="EL28" s="548"/>
      <c r="EM28" s="548"/>
      <c r="EN28" s="548"/>
      <c r="EO28" s="548"/>
      <c r="EP28" s="548"/>
      <c r="EQ28" s="548"/>
      <c r="ER28" s="548"/>
      <c r="ES28" s="548"/>
      <c r="ET28" s="548"/>
      <c r="EU28" s="548"/>
      <c r="EV28" s="548"/>
      <c r="EW28" s="548"/>
      <c r="EX28" s="548"/>
      <c r="EY28" s="548"/>
      <c r="EZ28" s="548"/>
      <c r="FA28" s="548"/>
      <c r="FB28" s="548"/>
      <c r="FC28" s="548"/>
      <c r="FD28" s="548"/>
      <c r="FE28" s="548"/>
      <c r="FF28" s="548"/>
      <c r="FG28" s="548"/>
      <c r="FH28" s="548"/>
      <c r="FI28" s="548"/>
      <c r="FJ28" s="548"/>
      <c r="FK28" s="548"/>
      <c r="FL28" s="548"/>
      <c r="FM28" s="548"/>
      <c r="FN28" s="548"/>
      <c r="FO28" s="548"/>
      <c r="FP28" s="548"/>
      <c r="FQ28" s="548"/>
      <c r="FR28" s="548"/>
      <c r="FS28" s="548"/>
      <c r="FT28" s="548"/>
      <c r="FU28" s="548"/>
      <c r="FV28" s="548"/>
      <c r="FW28" s="548"/>
      <c r="FX28" s="548"/>
      <c r="FY28" s="548"/>
      <c r="FZ28" s="548"/>
      <c r="GA28" s="548"/>
      <c r="GB28" s="548"/>
      <c r="GC28" s="548"/>
      <c r="GD28" s="548"/>
      <c r="GE28" s="548"/>
      <c r="GF28" s="548"/>
      <c r="GG28" s="548"/>
      <c r="GH28" s="548"/>
      <c r="GI28" s="548"/>
      <c r="GJ28" s="548"/>
      <c r="GK28" s="548"/>
      <c r="GL28" s="548"/>
      <c r="GM28" s="548"/>
      <c r="GN28" s="548"/>
      <c r="GO28" s="548"/>
      <c r="GP28" s="548"/>
      <c r="GQ28" s="548"/>
      <c r="GR28" s="548"/>
      <c r="GS28" s="548"/>
      <c r="GT28" s="548"/>
      <c r="GU28" s="548"/>
      <c r="GV28" s="548"/>
      <c r="GW28" s="548"/>
      <c r="GX28" s="548"/>
      <c r="GY28" s="548"/>
      <c r="GZ28" s="548"/>
      <c r="HA28" s="548"/>
      <c r="HB28" s="548"/>
      <c r="HC28" s="548"/>
      <c r="HD28" s="548"/>
      <c r="HE28" s="548"/>
      <c r="HF28" s="548"/>
      <c r="HG28" s="548"/>
      <c r="HH28" s="548"/>
      <c r="HI28" s="548"/>
      <c r="HJ28" s="548"/>
      <c r="HK28" s="548"/>
      <c r="HL28" s="548"/>
      <c r="HM28" s="548"/>
      <c r="HN28" s="548"/>
      <c r="HO28" s="548"/>
      <c r="HP28" s="548"/>
      <c r="HQ28" s="548"/>
      <c r="HR28" s="548"/>
      <c r="HS28" s="548"/>
      <c r="HT28" s="548"/>
      <c r="HU28" s="548"/>
      <c r="HV28" s="548"/>
      <c r="HW28" s="548"/>
      <c r="HX28" s="548"/>
      <c r="HY28" s="548"/>
      <c r="HZ28" s="548"/>
      <c r="IA28" s="548"/>
      <c r="IB28" s="548"/>
      <c r="IC28" s="548"/>
      <c r="ID28" s="548"/>
      <c r="IE28" s="548"/>
      <c r="IF28" s="548"/>
      <c r="IG28" s="548"/>
      <c r="IH28" s="548"/>
      <c r="II28" s="548"/>
      <c r="IJ28" s="548"/>
      <c r="IK28" s="548"/>
      <c r="IL28" s="548"/>
      <c r="IM28" s="548"/>
      <c r="IN28" s="548"/>
      <c r="IO28" s="548"/>
      <c r="IP28" s="548"/>
      <c r="IQ28" s="548"/>
      <c r="IR28" s="548"/>
      <c r="IS28" s="548"/>
      <c r="IT28" s="548"/>
      <c r="IU28" s="548"/>
      <c r="IV28" s="548"/>
      <c r="IW28" s="548"/>
    </row>
    <row r="29" spans="1:257" s="549" customFormat="1" ht="18.75" customHeight="1">
      <c r="A29" s="814" t="s">
        <v>2167</v>
      </c>
      <c r="B29" s="814"/>
      <c r="C29" s="830"/>
      <c r="D29" s="667"/>
      <c r="E29" s="815" t="s">
        <v>2163</v>
      </c>
      <c r="F29" s="550" t="s">
        <v>2168</v>
      </c>
      <c r="G29" s="815" t="s">
        <v>1877</v>
      </c>
      <c r="H29" s="828"/>
      <c r="I29" s="550" t="s">
        <v>2169</v>
      </c>
      <c r="J29" s="545" t="s">
        <v>2170</v>
      </c>
      <c r="K29" s="447" t="s">
        <v>2171</v>
      </c>
      <c r="L29" s="545" t="s">
        <v>14</v>
      </c>
      <c r="M29" s="545">
        <v>130</v>
      </c>
      <c r="N29" s="545">
        <v>90</v>
      </c>
      <c r="O29" s="545">
        <v>129</v>
      </c>
      <c r="P29" s="545">
        <v>82</v>
      </c>
      <c r="Q29" s="551">
        <f t="shared" si="2"/>
        <v>-7.7519379844961239E-3</v>
      </c>
      <c r="R29" s="546">
        <f t="shared" si="2"/>
        <v>-9.7560975609756101E-2</v>
      </c>
      <c r="S29" s="447">
        <f>VLOOKUP(I29,[5]源数据!$J:$W,14,0)</f>
        <v>163</v>
      </c>
      <c r="T29" s="545"/>
      <c r="U29" s="545"/>
      <c r="V29" s="545"/>
      <c r="W29" s="544">
        <f t="shared" si="1"/>
        <v>8</v>
      </c>
      <c r="X29" s="547"/>
      <c r="Y29" s="545"/>
      <c r="Z29" s="545"/>
      <c r="AA29" s="545"/>
      <c r="AB29" s="545"/>
      <c r="AC29" s="545"/>
      <c r="AD29" s="548"/>
      <c r="AE29" s="548"/>
      <c r="AF29" s="548"/>
      <c r="AG29" s="548"/>
      <c r="AH29" s="548"/>
      <c r="AI29" s="548"/>
      <c r="AJ29" s="548"/>
      <c r="AK29" s="548"/>
      <c r="AL29" s="548"/>
      <c r="AM29" s="548"/>
      <c r="AN29" s="548"/>
      <c r="AO29" s="548"/>
      <c r="AP29" s="548"/>
      <c r="AQ29" s="548"/>
      <c r="AR29" s="548"/>
      <c r="AS29" s="548"/>
      <c r="AT29" s="548"/>
      <c r="AU29" s="548"/>
      <c r="AV29" s="548"/>
      <c r="AW29" s="548"/>
      <c r="AX29" s="548"/>
      <c r="AY29" s="548"/>
      <c r="AZ29" s="548"/>
      <c r="BA29" s="548"/>
      <c r="BB29" s="548"/>
      <c r="BC29" s="548"/>
      <c r="BD29" s="548"/>
      <c r="BE29" s="548"/>
      <c r="BF29" s="548"/>
      <c r="BG29" s="548"/>
      <c r="BH29" s="548"/>
      <c r="BI29" s="548"/>
      <c r="BJ29" s="548"/>
      <c r="BK29" s="548"/>
      <c r="BL29" s="548"/>
      <c r="BM29" s="548"/>
      <c r="BN29" s="548"/>
      <c r="BO29" s="548"/>
      <c r="BP29" s="548"/>
      <c r="BQ29" s="548"/>
      <c r="BR29" s="548"/>
      <c r="BS29" s="548"/>
      <c r="BT29" s="548"/>
      <c r="BU29" s="548"/>
      <c r="BV29" s="548"/>
      <c r="BW29" s="548"/>
      <c r="BX29" s="548"/>
      <c r="BY29" s="548"/>
      <c r="BZ29" s="548"/>
      <c r="CA29" s="548"/>
      <c r="CB29" s="548"/>
      <c r="CC29" s="548"/>
      <c r="CD29" s="548"/>
      <c r="CE29" s="548"/>
      <c r="CF29" s="548"/>
      <c r="CG29" s="548"/>
      <c r="CH29" s="548"/>
      <c r="CI29" s="548"/>
      <c r="CJ29" s="548"/>
      <c r="CK29" s="548"/>
      <c r="CL29" s="548"/>
      <c r="CM29" s="548"/>
      <c r="CN29" s="548"/>
      <c r="CO29" s="548"/>
      <c r="CP29" s="548"/>
      <c r="CQ29" s="548"/>
      <c r="CR29" s="548"/>
      <c r="CS29" s="548"/>
      <c r="CT29" s="548"/>
      <c r="CU29" s="548"/>
      <c r="CV29" s="548"/>
      <c r="CW29" s="548"/>
      <c r="CX29" s="548"/>
      <c r="CY29" s="548"/>
      <c r="CZ29" s="548"/>
      <c r="DA29" s="548"/>
      <c r="DB29" s="548"/>
      <c r="DC29" s="548"/>
      <c r="DD29" s="548"/>
      <c r="DE29" s="548"/>
      <c r="DF29" s="548"/>
      <c r="DG29" s="548"/>
      <c r="DH29" s="548"/>
      <c r="DI29" s="548"/>
      <c r="DJ29" s="548"/>
      <c r="DK29" s="548"/>
      <c r="DL29" s="548"/>
      <c r="DM29" s="548"/>
      <c r="DN29" s="548"/>
      <c r="DO29" s="548"/>
      <c r="DP29" s="548"/>
      <c r="DQ29" s="548"/>
      <c r="DR29" s="548"/>
      <c r="DS29" s="548"/>
      <c r="DT29" s="548"/>
      <c r="DU29" s="548"/>
      <c r="DV29" s="548"/>
      <c r="DW29" s="548"/>
      <c r="DX29" s="548"/>
      <c r="DY29" s="548"/>
      <c r="DZ29" s="548"/>
      <c r="EA29" s="548"/>
      <c r="EB29" s="548"/>
      <c r="EC29" s="548"/>
      <c r="ED29" s="548"/>
      <c r="EE29" s="548"/>
      <c r="EF29" s="548"/>
      <c r="EG29" s="548"/>
      <c r="EH29" s="548"/>
      <c r="EI29" s="548"/>
      <c r="EJ29" s="548"/>
      <c r="EK29" s="548"/>
      <c r="EL29" s="548"/>
      <c r="EM29" s="548"/>
      <c r="EN29" s="548"/>
      <c r="EO29" s="548"/>
      <c r="EP29" s="548"/>
      <c r="EQ29" s="548"/>
      <c r="ER29" s="548"/>
      <c r="ES29" s="548"/>
      <c r="ET29" s="548"/>
      <c r="EU29" s="548"/>
      <c r="EV29" s="548"/>
      <c r="EW29" s="548"/>
      <c r="EX29" s="548"/>
      <c r="EY29" s="548"/>
      <c r="EZ29" s="548"/>
      <c r="FA29" s="548"/>
      <c r="FB29" s="548"/>
      <c r="FC29" s="548"/>
      <c r="FD29" s="548"/>
      <c r="FE29" s="548"/>
      <c r="FF29" s="548"/>
      <c r="FG29" s="548"/>
      <c r="FH29" s="548"/>
      <c r="FI29" s="548"/>
      <c r="FJ29" s="548"/>
      <c r="FK29" s="548"/>
      <c r="FL29" s="548"/>
      <c r="FM29" s="548"/>
      <c r="FN29" s="548"/>
      <c r="FO29" s="548"/>
      <c r="FP29" s="548"/>
      <c r="FQ29" s="548"/>
      <c r="FR29" s="548"/>
      <c r="FS29" s="548"/>
      <c r="FT29" s="548"/>
      <c r="FU29" s="548"/>
      <c r="FV29" s="548"/>
      <c r="FW29" s="548"/>
      <c r="FX29" s="548"/>
      <c r="FY29" s="548"/>
      <c r="FZ29" s="548"/>
      <c r="GA29" s="548"/>
      <c r="GB29" s="548"/>
      <c r="GC29" s="548"/>
      <c r="GD29" s="548"/>
      <c r="GE29" s="548"/>
      <c r="GF29" s="548"/>
      <c r="GG29" s="548"/>
      <c r="GH29" s="548"/>
      <c r="GI29" s="548"/>
      <c r="GJ29" s="548"/>
      <c r="GK29" s="548"/>
      <c r="GL29" s="548"/>
      <c r="GM29" s="548"/>
      <c r="GN29" s="548"/>
      <c r="GO29" s="548"/>
      <c r="GP29" s="548"/>
      <c r="GQ29" s="548"/>
      <c r="GR29" s="548"/>
      <c r="GS29" s="548"/>
      <c r="GT29" s="548"/>
      <c r="GU29" s="548"/>
      <c r="GV29" s="548"/>
      <c r="GW29" s="548"/>
      <c r="GX29" s="548"/>
      <c r="GY29" s="548"/>
      <c r="GZ29" s="548"/>
      <c r="HA29" s="548"/>
      <c r="HB29" s="548"/>
      <c r="HC29" s="548"/>
      <c r="HD29" s="548"/>
      <c r="HE29" s="548"/>
      <c r="HF29" s="548"/>
      <c r="HG29" s="548"/>
      <c r="HH29" s="548"/>
      <c r="HI29" s="548"/>
      <c r="HJ29" s="548"/>
      <c r="HK29" s="548"/>
      <c r="HL29" s="548"/>
      <c r="HM29" s="548"/>
      <c r="HN29" s="548"/>
      <c r="HO29" s="548"/>
      <c r="HP29" s="548"/>
      <c r="HQ29" s="548"/>
      <c r="HR29" s="548"/>
      <c r="HS29" s="548"/>
      <c r="HT29" s="548"/>
      <c r="HU29" s="548"/>
      <c r="HV29" s="548"/>
      <c r="HW29" s="548"/>
      <c r="HX29" s="548"/>
      <c r="HY29" s="548"/>
      <c r="HZ29" s="548"/>
      <c r="IA29" s="548"/>
      <c r="IB29" s="548"/>
      <c r="IC29" s="548"/>
      <c r="ID29" s="548"/>
      <c r="IE29" s="548"/>
      <c r="IF29" s="548"/>
      <c r="IG29" s="548"/>
      <c r="IH29" s="548"/>
      <c r="II29" s="548"/>
      <c r="IJ29" s="548"/>
      <c r="IK29" s="548"/>
      <c r="IL29" s="548"/>
      <c r="IM29" s="548"/>
      <c r="IN29" s="548"/>
      <c r="IO29" s="548"/>
      <c r="IP29" s="548"/>
      <c r="IQ29" s="548"/>
      <c r="IR29" s="548"/>
      <c r="IS29" s="548"/>
      <c r="IT29" s="548"/>
      <c r="IU29" s="548"/>
      <c r="IV29" s="548"/>
      <c r="IW29" s="548"/>
    </row>
    <row r="30" spans="1:257" s="549" customFormat="1" ht="18.75" customHeight="1">
      <c r="A30" s="814" t="s">
        <v>2167</v>
      </c>
      <c r="B30" s="814"/>
      <c r="C30" s="830"/>
      <c r="D30" s="667"/>
      <c r="E30" s="815" t="s">
        <v>2163</v>
      </c>
      <c r="F30" s="550" t="s">
        <v>2172</v>
      </c>
      <c r="G30" s="815" t="s">
        <v>1877</v>
      </c>
      <c r="H30" s="829"/>
      <c r="I30" s="550" t="s">
        <v>2173</v>
      </c>
      <c r="J30" s="545" t="s">
        <v>2174</v>
      </c>
      <c r="K30" s="447" t="s">
        <v>2175</v>
      </c>
      <c r="L30" s="545" t="s">
        <v>14</v>
      </c>
      <c r="M30" s="545">
        <v>130</v>
      </c>
      <c r="N30" s="545">
        <v>90</v>
      </c>
      <c r="O30" s="545">
        <v>129</v>
      </c>
      <c r="P30" s="545">
        <v>82</v>
      </c>
      <c r="Q30" s="551">
        <f t="shared" si="2"/>
        <v>-7.7519379844961239E-3</v>
      </c>
      <c r="R30" s="546">
        <f t="shared" si="2"/>
        <v>-9.7560975609756101E-2</v>
      </c>
      <c r="S30" s="447">
        <v>163</v>
      </c>
      <c r="T30" s="545"/>
      <c r="U30" s="545"/>
      <c r="V30" s="545"/>
      <c r="W30" s="544">
        <f t="shared" si="1"/>
        <v>8</v>
      </c>
      <c r="X30" s="547"/>
      <c r="Y30" s="545"/>
      <c r="Z30" s="545"/>
      <c r="AA30" s="545"/>
      <c r="AB30" s="545"/>
      <c r="AC30" s="545"/>
      <c r="AD30" s="548"/>
      <c r="AE30" s="548"/>
      <c r="AF30" s="548"/>
      <c r="AG30" s="548"/>
      <c r="AH30" s="548"/>
      <c r="AI30" s="548"/>
      <c r="AJ30" s="548"/>
      <c r="AK30" s="548"/>
      <c r="AL30" s="548"/>
      <c r="AM30" s="548"/>
      <c r="AN30" s="548"/>
      <c r="AO30" s="548"/>
      <c r="AP30" s="548"/>
      <c r="AQ30" s="548"/>
      <c r="AR30" s="548"/>
      <c r="AS30" s="548"/>
      <c r="AT30" s="548"/>
      <c r="AU30" s="548"/>
      <c r="AV30" s="548"/>
      <c r="AW30" s="548"/>
      <c r="AX30" s="548"/>
      <c r="AY30" s="548"/>
      <c r="AZ30" s="548"/>
      <c r="BA30" s="548"/>
      <c r="BB30" s="548"/>
      <c r="BC30" s="548"/>
      <c r="BD30" s="548"/>
      <c r="BE30" s="548"/>
      <c r="BF30" s="548"/>
      <c r="BG30" s="548"/>
      <c r="BH30" s="548"/>
      <c r="BI30" s="548"/>
      <c r="BJ30" s="548"/>
      <c r="BK30" s="548"/>
      <c r="BL30" s="548"/>
      <c r="BM30" s="548"/>
      <c r="BN30" s="548"/>
      <c r="BO30" s="548"/>
      <c r="BP30" s="548"/>
      <c r="BQ30" s="548"/>
      <c r="BR30" s="548"/>
      <c r="BS30" s="548"/>
      <c r="BT30" s="548"/>
      <c r="BU30" s="548"/>
      <c r="BV30" s="548"/>
      <c r="BW30" s="548"/>
      <c r="BX30" s="548"/>
      <c r="BY30" s="548"/>
      <c r="BZ30" s="548"/>
      <c r="CA30" s="548"/>
      <c r="CB30" s="548"/>
      <c r="CC30" s="548"/>
      <c r="CD30" s="548"/>
      <c r="CE30" s="548"/>
      <c r="CF30" s="548"/>
      <c r="CG30" s="548"/>
      <c r="CH30" s="548"/>
      <c r="CI30" s="548"/>
      <c r="CJ30" s="548"/>
      <c r="CK30" s="548"/>
      <c r="CL30" s="548"/>
      <c r="CM30" s="548"/>
      <c r="CN30" s="548"/>
      <c r="CO30" s="548"/>
      <c r="CP30" s="548"/>
      <c r="CQ30" s="548"/>
      <c r="CR30" s="548"/>
      <c r="CS30" s="548"/>
      <c r="CT30" s="548"/>
      <c r="CU30" s="548"/>
      <c r="CV30" s="548"/>
      <c r="CW30" s="548"/>
      <c r="CX30" s="548"/>
      <c r="CY30" s="548"/>
      <c r="CZ30" s="548"/>
      <c r="DA30" s="548"/>
      <c r="DB30" s="548"/>
      <c r="DC30" s="548"/>
      <c r="DD30" s="548"/>
      <c r="DE30" s="548"/>
      <c r="DF30" s="548"/>
      <c r="DG30" s="548"/>
      <c r="DH30" s="548"/>
      <c r="DI30" s="548"/>
      <c r="DJ30" s="548"/>
      <c r="DK30" s="548"/>
      <c r="DL30" s="548"/>
      <c r="DM30" s="548"/>
      <c r="DN30" s="548"/>
      <c r="DO30" s="548"/>
      <c r="DP30" s="548"/>
      <c r="DQ30" s="548"/>
      <c r="DR30" s="548"/>
      <c r="DS30" s="548"/>
      <c r="DT30" s="548"/>
      <c r="DU30" s="548"/>
      <c r="DV30" s="548"/>
      <c r="DW30" s="548"/>
      <c r="DX30" s="548"/>
      <c r="DY30" s="548"/>
      <c r="DZ30" s="548"/>
      <c r="EA30" s="548"/>
      <c r="EB30" s="548"/>
      <c r="EC30" s="548"/>
      <c r="ED30" s="548"/>
      <c r="EE30" s="548"/>
      <c r="EF30" s="548"/>
      <c r="EG30" s="548"/>
      <c r="EH30" s="548"/>
      <c r="EI30" s="548"/>
      <c r="EJ30" s="548"/>
      <c r="EK30" s="548"/>
      <c r="EL30" s="548"/>
      <c r="EM30" s="548"/>
      <c r="EN30" s="548"/>
      <c r="EO30" s="548"/>
      <c r="EP30" s="548"/>
      <c r="EQ30" s="548"/>
      <c r="ER30" s="548"/>
      <c r="ES30" s="548"/>
      <c r="ET30" s="548"/>
      <c r="EU30" s="548"/>
      <c r="EV30" s="548"/>
      <c r="EW30" s="548"/>
      <c r="EX30" s="548"/>
      <c r="EY30" s="548"/>
      <c r="EZ30" s="548"/>
      <c r="FA30" s="548"/>
      <c r="FB30" s="548"/>
      <c r="FC30" s="548"/>
      <c r="FD30" s="548"/>
      <c r="FE30" s="548"/>
      <c r="FF30" s="548"/>
      <c r="FG30" s="548"/>
      <c r="FH30" s="548"/>
      <c r="FI30" s="548"/>
      <c r="FJ30" s="548"/>
      <c r="FK30" s="548"/>
      <c r="FL30" s="548"/>
      <c r="FM30" s="548"/>
      <c r="FN30" s="548"/>
      <c r="FO30" s="548"/>
      <c r="FP30" s="548"/>
      <c r="FQ30" s="548"/>
      <c r="FR30" s="548"/>
      <c r="FS30" s="548"/>
      <c r="FT30" s="548"/>
      <c r="FU30" s="548"/>
      <c r="FV30" s="548"/>
      <c r="FW30" s="548"/>
      <c r="FX30" s="548"/>
      <c r="FY30" s="548"/>
      <c r="FZ30" s="548"/>
      <c r="GA30" s="548"/>
      <c r="GB30" s="548"/>
      <c r="GC30" s="548"/>
      <c r="GD30" s="548"/>
      <c r="GE30" s="548"/>
      <c r="GF30" s="548"/>
      <c r="GG30" s="548"/>
      <c r="GH30" s="548"/>
      <c r="GI30" s="548"/>
      <c r="GJ30" s="548"/>
      <c r="GK30" s="548"/>
      <c r="GL30" s="548"/>
      <c r="GM30" s="548"/>
      <c r="GN30" s="548"/>
      <c r="GO30" s="548"/>
      <c r="GP30" s="548"/>
      <c r="GQ30" s="548"/>
      <c r="GR30" s="548"/>
      <c r="GS30" s="548"/>
      <c r="GT30" s="548"/>
      <c r="GU30" s="548"/>
      <c r="GV30" s="548"/>
      <c r="GW30" s="548"/>
      <c r="GX30" s="548"/>
      <c r="GY30" s="548"/>
      <c r="GZ30" s="548"/>
      <c r="HA30" s="548"/>
      <c r="HB30" s="548"/>
      <c r="HC30" s="548"/>
      <c r="HD30" s="548"/>
      <c r="HE30" s="548"/>
      <c r="HF30" s="548"/>
      <c r="HG30" s="548"/>
      <c r="HH30" s="548"/>
      <c r="HI30" s="548"/>
      <c r="HJ30" s="548"/>
      <c r="HK30" s="548"/>
      <c r="HL30" s="548"/>
      <c r="HM30" s="548"/>
      <c r="HN30" s="548"/>
      <c r="HO30" s="548"/>
      <c r="HP30" s="548"/>
      <c r="HQ30" s="548"/>
      <c r="HR30" s="548"/>
      <c r="HS30" s="548"/>
      <c r="HT30" s="548"/>
      <c r="HU30" s="548"/>
      <c r="HV30" s="548"/>
      <c r="HW30" s="548"/>
      <c r="HX30" s="548"/>
      <c r="HY30" s="548"/>
      <c r="HZ30" s="548"/>
      <c r="IA30" s="548"/>
      <c r="IB30" s="548"/>
      <c r="IC30" s="548"/>
      <c r="ID30" s="548"/>
      <c r="IE30" s="548"/>
      <c r="IF30" s="548"/>
      <c r="IG30" s="548"/>
      <c r="IH30" s="548"/>
      <c r="II30" s="548"/>
      <c r="IJ30" s="548"/>
      <c r="IK30" s="548"/>
      <c r="IL30" s="548"/>
      <c r="IM30" s="548"/>
      <c r="IN30" s="548"/>
      <c r="IO30" s="548"/>
      <c r="IP30" s="548"/>
      <c r="IQ30" s="548"/>
      <c r="IR30" s="548"/>
      <c r="IS30" s="548"/>
      <c r="IT30" s="548"/>
      <c r="IU30" s="548"/>
      <c r="IV30" s="548"/>
      <c r="IW30" s="548"/>
    </row>
    <row r="31" spans="1:257" s="549" customFormat="1" ht="18.75" customHeight="1">
      <c r="A31" s="557" t="s">
        <v>2176</v>
      </c>
      <c r="B31" s="557">
        <v>10</v>
      </c>
      <c r="C31" s="830"/>
      <c r="D31" s="667"/>
      <c r="E31" s="444" t="s">
        <v>2177</v>
      </c>
      <c r="F31" s="550" t="s">
        <v>2178</v>
      </c>
      <c r="G31" s="444" t="s">
        <v>1877</v>
      </c>
      <c r="H31" s="550" t="s">
        <v>2179</v>
      </c>
      <c r="I31" s="550" t="s">
        <v>2179</v>
      </c>
      <c r="J31" s="545" t="s">
        <v>2180</v>
      </c>
      <c r="K31" s="447">
        <v>27</v>
      </c>
      <c r="L31" s="545" t="s">
        <v>14</v>
      </c>
      <c r="M31" s="545">
        <v>315</v>
      </c>
      <c r="N31" s="545">
        <v>230</v>
      </c>
      <c r="O31" s="545">
        <v>349</v>
      </c>
      <c r="P31" s="545">
        <v>249</v>
      </c>
      <c r="Q31" s="551">
        <f t="shared" si="2"/>
        <v>9.7421203438395415E-2</v>
      </c>
      <c r="R31" s="546">
        <f t="shared" si="2"/>
        <v>7.6305220883534142E-2</v>
      </c>
      <c r="S31" s="447">
        <v>399</v>
      </c>
      <c r="T31" s="545"/>
      <c r="U31" s="545"/>
      <c r="V31" s="545"/>
      <c r="W31" s="544">
        <f t="shared" si="1"/>
        <v>-19</v>
      </c>
      <c r="X31" s="547"/>
      <c r="Y31" s="545"/>
      <c r="Z31" s="545"/>
      <c r="AA31" s="545"/>
      <c r="AB31" s="545"/>
      <c r="AC31" s="545"/>
      <c r="AD31" s="548"/>
      <c r="AE31" s="548"/>
      <c r="AF31" s="548"/>
      <c r="AG31" s="548"/>
      <c r="AH31" s="548"/>
      <c r="AI31" s="548"/>
      <c r="AJ31" s="548"/>
      <c r="AK31" s="548"/>
      <c r="AL31" s="548"/>
      <c r="AM31" s="548"/>
      <c r="AN31" s="548"/>
      <c r="AO31" s="548"/>
      <c r="AP31" s="548"/>
      <c r="AQ31" s="548"/>
      <c r="AR31" s="548"/>
      <c r="AS31" s="548"/>
      <c r="AT31" s="548"/>
      <c r="AU31" s="548"/>
      <c r="AV31" s="548"/>
      <c r="AW31" s="548"/>
      <c r="AX31" s="548"/>
      <c r="AY31" s="548"/>
      <c r="AZ31" s="548"/>
      <c r="BA31" s="548"/>
      <c r="BB31" s="548"/>
      <c r="BC31" s="548"/>
      <c r="BD31" s="548"/>
      <c r="BE31" s="548"/>
      <c r="BF31" s="548"/>
      <c r="BG31" s="548"/>
      <c r="BH31" s="548"/>
      <c r="BI31" s="548"/>
      <c r="BJ31" s="548"/>
      <c r="BK31" s="548"/>
      <c r="BL31" s="548"/>
      <c r="BM31" s="548"/>
      <c r="BN31" s="548"/>
      <c r="BO31" s="548"/>
      <c r="BP31" s="548"/>
      <c r="BQ31" s="548"/>
      <c r="BR31" s="548"/>
      <c r="BS31" s="548"/>
      <c r="BT31" s="548"/>
      <c r="BU31" s="548"/>
      <c r="BV31" s="548"/>
      <c r="BW31" s="548"/>
      <c r="BX31" s="548"/>
      <c r="BY31" s="548"/>
      <c r="BZ31" s="548"/>
      <c r="CA31" s="548"/>
      <c r="CB31" s="548"/>
      <c r="CC31" s="548"/>
      <c r="CD31" s="548"/>
      <c r="CE31" s="548"/>
      <c r="CF31" s="548"/>
      <c r="CG31" s="548"/>
      <c r="CH31" s="548"/>
      <c r="CI31" s="548"/>
      <c r="CJ31" s="548"/>
      <c r="CK31" s="548"/>
      <c r="CL31" s="548"/>
      <c r="CM31" s="548"/>
      <c r="CN31" s="548"/>
      <c r="CO31" s="548"/>
      <c r="CP31" s="548"/>
      <c r="CQ31" s="548"/>
      <c r="CR31" s="548"/>
      <c r="CS31" s="548"/>
      <c r="CT31" s="548"/>
      <c r="CU31" s="548"/>
      <c r="CV31" s="548"/>
      <c r="CW31" s="548"/>
      <c r="CX31" s="548"/>
      <c r="CY31" s="548"/>
      <c r="CZ31" s="548"/>
      <c r="DA31" s="548"/>
      <c r="DB31" s="548"/>
      <c r="DC31" s="548"/>
      <c r="DD31" s="548"/>
      <c r="DE31" s="548"/>
      <c r="DF31" s="548"/>
      <c r="DG31" s="548"/>
      <c r="DH31" s="548"/>
      <c r="DI31" s="548"/>
      <c r="DJ31" s="548"/>
      <c r="DK31" s="548"/>
      <c r="DL31" s="548"/>
      <c r="DM31" s="548"/>
      <c r="DN31" s="548"/>
      <c r="DO31" s="548"/>
      <c r="DP31" s="548"/>
      <c r="DQ31" s="548"/>
      <c r="DR31" s="548"/>
      <c r="DS31" s="548"/>
      <c r="DT31" s="548"/>
      <c r="DU31" s="548"/>
      <c r="DV31" s="548"/>
      <c r="DW31" s="548"/>
      <c r="DX31" s="548"/>
      <c r="DY31" s="548"/>
      <c r="DZ31" s="548"/>
      <c r="EA31" s="548"/>
      <c r="EB31" s="548"/>
      <c r="EC31" s="548"/>
      <c r="ED31" s="548"/>
      <c r="EE31" s="548"/>
      <c r="EF31" s="548"/>
      <c r="EG31" s="548"/>
      <c r="EH31" s="548"/>
      <c r="EI31" s="548"/>
      <c r="EJ31" s="548"/>
      <c r="EK31" s="548"/>
      <c r="EL31" s="548"/>
      <c r="EM31" s="548"/>
      <c r="EN31" s="548"/>
      <c r="EO31" s="548"/>
      <c r="EP31" s="548"/>
      <c r="EQ31" s="548"/>
      <c r="ER31" s="548"/>
      <c r="ES31" s="548"/>
      <c r="ET31" s="548"/>
      <c r="EU31" s="548"/>
      <c r="EV31" s="548"/>
      <c r="EW31" s="548"/>
      <c r="EX31" s="548"/>
      <c r="EY31" s="548"/>
      <c r="EZ31" s="548"/>
      <c r="FA31" s="548"/>
      <c r="FB31" s="548"/>
      <c r="FC31" s="548"/>
      <c r="FD31" s="548"/>
      <c r="FE31" s="548"/>
      <c r="FF31" s="548"/>
      <c r="FG31" s="548"/>
      <c r="FH31" s="548"/>
      <c r="FI31" s="548"/>
      <c r="FJ31" s="548"/>
      <c r="FK31" s="548"/>
      <c r="FL31" s="548"/>
      <c r="FM31" s="548"/>
      <c r="FN31" s="548"/>
      <c r="FO31" s="548"/>
      <c r="FP31" s="548"/>
      <c r="FQ31" s="548"/>
      <c r="FR31" s="548"/>
      <c r="FS31" s="548"/>
      <c r="FT31" s="548"/>
      <c r="FU31" s="548"/>
      <c r="FV31" s="548"/>
      <c r="FW31" s="548"/>
      <c r="FX31" s="548"/>
      <c r="FY31" s="548"/>
      <c r="FZ31" s="548"/>
      <c r="GA31" s="548"/>
      <c r="GB31" s="548"/>
      <c r="GC31" s="548"/>
      <c r="GD31" s="548"/>
      <c r="GE31" s="548"/>
      <c r="GF31" s="548"/>
      <c r="GG31" s="548"/>
      <c r="GH31" s="548"/>
      <c r="GI31" s="548"/>
      <c r="GJ31" s="548"/>
      <c r="GK31" s="548"/>
      <c r="GL31" s="548"/>
      <c r="GM31" s="548"/>
      <c r="GN31" s="548"/>
      <c r="GO31" s="548"/>
      <c r="GP31" s="548"/>
      <c r="GQ31" s="548"/>
      <c r="GR31" s="548"/>
      <c r="GS31" s="548"/>
      <c r="GT31" s="548"/>
      <c r="GU31" s="548"/>
      <c r="GV31" s="548"/>
      <c r="GW31" s="548"/>
      <c r="GX31" s="548"/>
      <c r="GY31" s="548"/>
      <c r="GZ31" s="548"/>
      <c r="HA31" s="548"/>
      <c r="HB31" s="548"/>
      <c r="HC31" s="548"/>
      <c r="HD31" s="548"/>
      <c r="HE31" s="548"/>
      <c r="HF31" s="548"/>
      <c r="HG31" s="548"/>
      <c r="HH31" s="548"/>
      <c r="HI31" s="548"/>
      <c r="HJ31" s="548"/>
      <c r="HK31" s="548"/>
      <c r="HL31" s="548"/>
      <c r="HM31" s="548"/>
      <c r="HN31" s="548"/>
      <c r="HO31" s="548"/>
      <c r="HP31" s="548"/>
      <c r="HQ31" s="548"/>
      <c r="HR31" s="548"/>
      <c r="HS31" s="548"/>
      <c r="HT31" s="548"/>
      <c r="HU31" s="548"/>
      <c r="HV31" s="548"/>
      <c r="HW31" s="548"/>
      <c r="HX31" s="548"/>
      <c r="HY31" s="548"/>
      <c r="HZ31" s="548"/>
      <c r="IA31" s="548"/>
      <c r="IB31" s="548"/>
      <c r="IC31" s="548"/>
      <c r="ID31" s="548"/>
      <c r="IE31" s="548"/>
      <c r="IF31" s="548"/>
      <c r="IG31" s="548"/>
      <c r="IH31" s="548"/>
      <c r="II31" s="548"/>
      <c r="IJ31" s="548"/>
      <c r="IK31" s="548"/>
      <c r="IL31" s="548"/>
      <c r="IM31" s="548"/>
      <c r="IN31" s="548"/>
      <c r="IO31" s="548"/>
      <c r="IP31" s="548"/>
      <c r="IQ31" s="548"/>
      <c r="IR31" s="548"/>
      <c r="IS31" s="548"/>
      <c r="IT31" s="548"/>
      <c r="IU31" s="548"/>
      <c r="IV31" s="548"/>
      <c r="IW31" s="548"/>
    </row>
    <row r="32" spans="1:257" s="549" customFormat="1" ht="18.75" customHeight="1">
      <c r="A32" s="557" t="s">
        <v>2176</v>
      </c>
      <c r="B32" s="557">
        <v>11</v>
      </c>
      <c r="C32" s="830"/>
      <c r="D32" s="667"/>
      <c r="E32" s="444" t="s">
        <v>2177</v>
      </c>
      <c r="F32" s="547" t="s">
        <v>2181</v>
      </c>
      <c r="G32" s="444" t="s">
        <v>1877</v>
      </c>
      <c r="H32" s="547" t="s">
        <v>2182</v>
      </c>
      <c r="I32" s="547" t="s">
        <v>2182</v>
      </c>
      <c r="J32" s="547" t="s">
        <v>2183</v>
      </c>
      <c r="K32" s="447" t="s">
        <v>2184</v>
      </c>
      <c r="L32" s="545" t="s">
        <v>14</v>
      </c>
      <c r="M32" s="547">
        <v>233</v>
      </c>
      <c r="N32" s="545">
        <v>137</v>
      </c>
      <c r="O32" s="547">
        <v>258</v>
      </c>
      <c r="P32" s="547">
        <v>149</v>
      </c>
      <c r="Q32" s="551">
        <f t="shared" si="2"/>
        <v>9.6899224806201556E-2</v>
      </c>
      <c r="R32" s="546">
        <f t="shared" si="2"/>
        <v>8.0536912751677847E-2</v>
      </c>
      <c r="S32" s="547"/>
      <c r="T32" s="547"/>
      <c r="U32" s="547"/>
      <c r="V32" s="547">
        <v>359</v>
      </c>
      <c r="W32" s="544">
        <f t="shared" si="1"/>
        <v>-12</v>
      </c>
      <c r="X32" s="547"/>
      <c r="Y32" s="547"/>
      <c r="Z32" s="547"/>
      <c r="AA32" s="547"/>
      <c r="AB32" s="547"/>
      <c r="AC32" s="547"/>
    </row>
    <row r="33" spans="1:257" s="549" customFormat="1" ht="18.75" customHeight="1">
      <c r="A33" s="557" t="s">
        <v>2176</v>
      </c>
      <c r="B33" s="557">
        <v>12</v>
      </c>
      <c r="C33" s="830"/>
      <c r="D33" s="668"/>
      <c r="E33" s="444" t="s">
        <v>2177</v>
      </c>
      <c r="F33" s="547" t="s">
        <v>2185</v>
      </c>
      <c r="G33" s="444" t="s">
        <v>1877</v>
      </c>
      <c r="H33" s="547" t="s">
        <v>2186</v>
      </c>
      <c r="I33" s="547" t="s">
        <v>2186</v>
      </c>
      <c r="J33" s="547" t="s">
        <v>2187</v>
      </c>
      <c r="K33" s="447">
        <v>22</v>
      </c>
      <c r="L33" s="545" t="s">
        <v>14</v>
      </c>
      <c r="M33" s="547">
        <v>50</v>
      </c>
      <c r="N33" s="547">
        <v>27</v>
      </c>
      <c r="O33" s="547">
        <v>59</v>
      </c>
      <c r="P33" s="547">
        <v>29.9</v>
      </c>
      <c r="Q33" s="551">
        <f t="shared" si="2"/>
        <v>0.15254237288135594</v>
      </c>
      <c r="R33" s="546">
        <f t="shared" si="2"/>
        <v>9.698996655518391E-2</v>
      </c>
      <c r="S33" s="547"/>
      <c r="T33" s="547"/>
      <c r="U33" s="547"/>
      <c r="V33" s="547">
        <v>72</v>
      </c>
      <c r="W33" s="544">
        <f t="shared" si="1"/>
        <v>-2.8999999999999986</v>
      </c>
      <c r="X33" s="547"/>
      <c r="Y33" s="547"/>
      <c r="Z33" s="547"/>
      <c r="AA33" s="547"/>
      <c r="AB33" s="547"/>
      <c r="AC33" s="547"/>
    </row>
    <row r="34" spans="1:257" s="549" customFormat="1" ht="18.75" customHeight="1">
      <c r="A34" s="814" t="s">
        <v>2176</v>
      </c>
      <c r="B34" s="814">
        <v>13</v>
      </c>
      <c r="C34" s="830"/>
      <c r="D34" s="821" t="s">
        <v>2188</v>
      </c>
      <c r="E34" s="815" t="s">
        <v>2189</v>
      </c>
      <c r="F34" s="558" t="s">
        <v>2190</v>
      </c>
      <c r="G34" s="815" t="s">
        <v>1877</v>
      </c>
      <c r="H34" s="824" t="s">
        <v>2191</v>
      </c>
      <c r="I34" s="559" t="s">
        <v>2192</v>
      </c>
      <c r="J34" s="547" t="s">
        <v>2193</v>
      </c>
      <c r="K34" s="447">
        <v>10</v>
      </c>
      <c r="L34" s="545" t="s">
        <v>14</v>
      </c>
      <c r="M34" s="547">
        <v>40</v>
      </c>
      <c r="N34" s="547">
        <v>35</v>
      </c>
      <c r="O34" s="547">
        <v>88</v>
      </c>
      <c r="P34" s="547">
        <v>39</v>
      </c>
      <c r="Q34" s="551">
        <f t="shared" si="2"/>
        <v>0.54545454545454541</v>
      </c>
      <c r="R34" s="546">
        <f t="shared" si="2"/>
        <v>0.10256410256410256</v>
      </c>
      <c r="S34" s="547">
        <v>88</v>
      </c>
      <c r="T34" s="547"/>
      <c r="U34" s="547"/>
      <c r="V34" s="547"/>
      <c r="W34" s="544">
        <f t="shared" si="1"/>
        <v>-4</v>
      </c>
      <c r="X34" s="547"/>
      <c r="Y34" s="547"/>
      <c r="Z34" s="547"/>
      <c r="AA34" s="547"/>
      <c r="AB34" s="547"/>
      <c r="AC34" s="547"/>
    </row>
    <row r="35" spans="1:257" s="549" customFormat="1" ht="18.75" customHeight="1">
      <c r="A35" s="814" t="s">
        <v>2167</v>
      </c>
      <c r="B35" s="814"/>
      <c r="C35" s="830"/>
      <c r="D35" s="822"/>
      <c r="E35" s="815" t="s">
        <v>2189</v>
      </c>
      <c r="F35" s="560" t="s">
        <v>2194</v>
      </c>
      <c r="G35" s="815" t="s">
        <v>1877</v>
      </c>
      <c r="H35" s="825"/>
      <c r="I35" s="559" t="s">
        <v>2191</v>
      </c>
      <c r="J35" s="547" t="s">
        <v>2195</v>
      </c>
      <c r="K35" s="447">
        <v>63</v>
      </c>
      <c r="L35" s="545" t="s">
        <v>14</v>
      </c>
      <c r="M35" s="547">
        <v>40</v>
      </c>
      <c r="N35" s="547">
        <v>35</v>
      </c>
      <c r="O35" s="547">
        <v>88</v>
      </c>
      <c r="P35" s="547">
        <v>39</v>
      </c>
      <c r="Q35" s="551">
        <f t="shared" si="2"/>
        <v>0.54545454545454541</v>
      </c>
      <c r="R35" s="546">
        <f t="shared" si="2"/>
        <v>0.10256410256410256</v>
      </c>
      <c r="S35" s="547">
        <v>88</v>
      </c>
      <c r="T35" s="547"/>
      <c r="U35" s="547"/>
      <c r="V35" s="547"/>
      <c r="W35" s="544">
        <f t="shared" si="1"/>
        <v>-4</v>
      </c>
      <c r="X35" s="547"/>
      <c r="Y35" s="547"/>
      <c r="Z35" s="547"/>
      <c r="AA35" s="547"/>
      <c r="AB35" s="547"/>
      <c r="AC35" s="547"/>
    </row>
    <row r="36" spans="1:257" s="549" customFormat="1" ht="18.75" customHeight="1">
      <c r="A36" s="814" t="s">
        <v>2167</v>
      </c>
      <c r="B36" s="814"/>
      <c r="C36" s="830"/>
      <c r="D36" s="823"/>
      <c r="E36" s="815" t="s">
        <v>2189</v>
      </c>
      <c r="F36" s="561" t="s">
        <v>2196</v>
      </c>
      <c r="G36" s="815" t="s">
        <v>1877</v>
      </c>
      <c r="H36" s="826"/>
      <c r="I36" s="559" t="s">
        <v>2197</v>
      </c>
      <c r="J36" s="547" t="s">
        <v>2198</v>
      </c>
      <c r="K36" s="447">
        <v>10</v>
      </c>
      <c r="L36" s="545" t="s">
        <v>14</v>
      </c>
      <c r="M36" s="547">
        <v>40</v>
      </c>
      <c r="N36" s="547">
        <v>35</v>
      </c>
      <c r="O36" s="547">
        <v>88</v>
      </c>
      <c r="P36" s="547">
        <v>39</v>
      </c>
      <c r="Q36" s="551">
        <f t="shared" ref="Q36:R48" si="3">(O36-M36)/O36</f>
        <v>0.54545454545454541</v>
      </c>
      <c r="R36" s="546">
        <f t="shared" si="3"/>
        <v>0.10256410256410256</v>
      </c>
      <c r="S36" s="547">
        <v>88</v>
      </c>
      <c r="T36" s="547"/>
      <c r="U36" s="547"/>
      <c r="V36" s="547"/>
      <c r="W36" s="544">
        <f t="shared" si="1"/>
        <v>-4</v>
      </c>
      <c r="X36" s="547"/>
      <c r="Y36" s="547"/>
      <c r="Z36" s="547"/>
      <c r="AA36" s="547"/>
      <c r="AB36" s="547"/>
      <c r="AC36" s="547"/>
    </row>
    <row r="37" spans="1:257" s="549" customFormat="1" ht="18.75" customHeight="1">
      <c r="A37" s="816" t="s">
        <v>2176</v>
      </c>
      <c r="B37" s="816">
        <v>14</v>
      </c>
      <c r="C37" s="830"/>
      <c r="D37" s="817" t="s">
        <v>2199</v>
      </c>
      <c r="E37" s="820" t="s">
        <v>2200</v>
      </c>
      <c r="F37" s="550" t="s">
        <v>2201</v>
      </c>
      <c r="G37" s="813" t="s">
        <v>1877</v>
      </c>
      <c r="H37" s="812" t="s">
        <v>2202</v>
      </c>
      <c r="I37" s="550" t="s">
        <v>2203</v>
      </c>
      <c r="J37" s="547" t="s">
        <v>2204</v>
      </c>
      <c r="K37" s="447" t="s">
        <v>2184</v>
      </c>
      <c r="L37" s="446"/>
      <c r="M37" s="547"/>
      <c r="N37" s="547">
        <v>82</v>
      </c>
      <c r="O37" s="547">
        <v>129</v>
      </c>
      <c r="P37" s="547">
        <v>89</v>
      </c>
      <c r="Q37" s="551">
        <f>(P37-N37)/P37</f>
        <v>7.8651685393258425E-2</v>
      </c>
      <c r="R37" s="546">
        <f t="shared" si="3"/>
        <v>7.8651685393258425E-2</v>
      </c>
      <c r="S37" s="547">
        <v>129</v>
      </c>
      <c r="T37" s="547"/>
      <c r="U37" s="547"/>
      <c r="V37" s="547"/>
      <c r="W37" s="544">
        <f t="shared" si="1"/>
        <v>-7</v>
      </c>
      <c r="X37" s="547"/>
      <c r="Y37" s="547"/>
      <c r="Z37" s="547"/>
      <c r="AA37" s="547"/>
      <c r="AB37" s="547"/>
      <c r="AC37" s="547"/>
    </row>
    <row r="38" spans="1:257" s="549" customFormat="1" ht="18.75" customHeight="1">
      <c r="A38" s="816" t="s">
        <v>2167</v>
      </c>
      <c r="B38" s="816"/>
      <c r="C38" s="830"/>
      <c r="D38" s="818"/>
      <c r="E38" s="820" t="s">
        <v>2200</v>
      </c>
      <c r="F38" s="550" t="s">
        <v>2205</v>
      </c>
      <c r="G38" s="813" t="s">
        <v>1877</v>
      </c>
      <c r="H38" s="667"/>
      <c r="I38" s="550" t="s">
        <v>2206</v>
      </c>
      <c r="J38" s="547" t="s">
        <v>2207</v>
      </c>
      <c r="K38" s="447" t="s">
        <v>2184</v>
      </c>
      <c r="L38" s="446"/>
      <c r="M38" s="547"/>
      <c r="N38" s="547">
        <v>53</v>
      </c>
      <c r="O38" s="547">
        <v>99</v>
      </c>
      <c r="P38" s="547">
        <v>69</v>
      </c>
      <c r="Q38" s="551">
        <f>(P38-N38)/P38</f>
        <v>0.2318840579710145</v>
      </c>
      <c r="R38" s="546">
        <f t="shared" si="3"/>
        <v>0.2318840579710145</v>
      </c>
      <c r="S38" s="547">
        <v>99</v>
      </c>
      <c r="T38" s="547"/>
      <c r="U38" s="547"/>
      <c r="V38" s="547"/>
      <c r="W38" s="544">
        <f t="shared" si="1"/>
        <v>-16</v>
      </c>
      <c r="X38" s="547"/>
      <c r="Y38" s="547"/>
      <c r="Z38" s="547"/>
      <c r="AA38" s="547"/>
      <c r="AB38" s="547"/>
      <c r="AC38" s="547"/>
    </row>
    <row r="39" spans="1:257" s="549" customFormat="1" ht="17.25" customHeight="1">
      <c r="A39" s="816" t="s">
        <v>2167</v>
      </c>
      <c r="B39" s="816"/>
      <c r="C39" s="830"/>
      <c r="D39" s="818"/>
      <c r="E39" s="820" t="s">
        <v>2200</v>
      </c>
      <c r="F39" s="550" t="s">
        <v>2205</v>
      </c>
      <c r="G39" s="813" t="s">
        <v>1877</v>
      </c>
      <c r="H39" s="668"/>
      <c r="I39" s="550" t="s">
        <v>2202</v>
      </c>
      <c r="J39" s="547" t="s">
        <v>2208</v>
      </c>
      <c r="K39" s="447" t="s">
        <v>2209</v>
      </c>
      <c r="L39" s="446"/>
      <c r="M39" s="547"/>
      <c r="N39" s="547">
        <v>35</v>
      </c>
      <c r="O39" s="547">
        <v>69</v>
      </c>
      <c r="P39" s="547">
        <v>39</v>
      </c>
      <c r="Q39" s="551">
        <f>(P39-N39)/P39</f>
        <v>0.10256410256410256</v>
      </c>
      <c r="R39" s="546">
        <f t="shared" si="3"/>
        <v>0.10256410256410256</v>
      </c>
      <c r="S39" s="547">
        <v>89</v>
      </c>
      <c r="T39" s="547"/>
      <c r="U39" s="547"/>
      <c r="V39" s="547"/>
      <c r="W39" s="544">
        <f t="shared" si="1"/>
        <v>-4</v>
      </c>
      <c r="X39" s="547"/>
      <c r="Y39" s="547"/>
      <c r="Z39" s="547"/>
      <c r="AA39" s="547"/>
      <c r="AB39" s="547"/>
      <c r="AC39" s="547"/>
    </row>
    <row r="40" spans="1:257" s="549" customFormat="1" ht="18.75" customHeight="1">
      <c r="A40" s="552" t="s">
        <v>2176</v>
      </c>
      <c r="B40" s="552">
        <v>15</v>
      </c>
      <c r="C40" s="831"/>
      <c r="D40" s="819"/>
      <c r="E40" s="509" t="s">
        <v>2200</v>
      </c>
      <c r="F40" s="547" t="s">
        <v>2210</v>
      </c>
      <c r="G40" s="555" t="s">
        <v>1877</v>
      </c>
      <c r="H40" s="547" t="s">
        <v>2211</v>
      </c>
      <c r="I40" s="547" t="s">
        <v>2211</v>
      </c>
      <c r="J40" s="547" t="s">
        <v>2212</v>
      </c>
      <c r="K40" s="447" t="s">
        <v>2213</v>
      </c>
      <c r="L40" s="446"/>
      <c r="M40" s="547"/>
      <c r="N40" s="547">
        <v>70</v>
      </c>
      <c r="O40" s="547">
        <v>169</v>
      </c>
      <c r="P40" s="547">
        <v>79</v>
      </c>
      <c r="Q40" s="551">
        <f>(P40-N40)/P40</f>
        <v>0.11392405063291139</v>
      </c>
      <c r="R40" s="546">
        <f t="shared" si="3"/>
        <v>0.11392405063291139</v>
      </c>
      <c r="S40" s="547">
        <v>189</v>
      </c>
      <c r="T40" s="547"/>
      <c r="U40" s="547"/>
      <c r="V40" s="547"/>
      <c r="W40" s="544">
        <f t="shared" si="1"/>
        <v>-9</v>
      </c>
      <c r="X40" s="547"/>
      <c r="Y40" s="547"/>
      <c r="Z40" s="547"/>
      <c r="AA40" s="547"/>
      <c r="AB40" s="547"/>
      <c r="AC40" s="547"/>
    </row>
    <row r="41" spans="1:257" s="549" customFormat="1" ht="18.75" customHeight="1">
      <c r="A41" s="552" t="s">
        <v>2176</v>
      </c>
      <c r="B41" s="552">
        <v>16</v>
      </c>
      <c r="C41" s="766" t="s">
        <v>1904</v>
      </c>
      <c r="D41" s="813" t="s">
        <v>2188</v>
      </c>
      <c r="E41" s="509" t="s">
        <v>1880</v>
      </c>
      <c r="F41" s="554" t="s">
        <v>2214</v>
      </c>
      <c r="G41" s="555" t="s">
        <v>1877</v>
      </c>
      <c r="H41" s="554" t="s">
        <v>2215</v>
      </c>
      <c r="I41" s="554" t="s">
        <v>2215</v>
      </c>
      <c r="J41" s="547" t="s">
        <v>2216</v>
      </c>
      <c r="K41" s="447">
        <v>5</v>
      </c>
      <c r="L41" s="545" t="s">
        <v>14</v>
      </c>
      <c r="M41" s="554">
        <v>260</v>
      </c>
      <c r="N41" s="547">
        <v>230</v>
      </c>
      <c r="O41" s="547">
        <v>299</v>
      </c>
      <c r="P41" s="547">
        <v>249</v>
      </c>
      <c r="Q41" s="551">
        <f>(O41-M41)/O41</f>
        <v>0.13043478260869565</v>
      </c>
      <c r="R41" s="546">
        <f t="shared" si="3"/>
        <v>7.6305220883534142E-2</v>
      </c>
      <c r="S41" s="547">
        <v>499</v>
      </c>
      <c r="T41" s="547"/>
      <c r="U41" s="547"/>
      <c r="V41" s="547"/>
      <c r="W41" s="544">
        <f t="shared" si="1"/>
        <v>-19</v>
      </c>
      <c r="X41" s="547"/>
      <c r="Y41" s="547"/>
      <c r="Z41" s="547"/>
      <c r="AA41" s="547"/>
      <c r="AB41" s="547"/>
      <c r="AC41" s="547"/>
    </row>
    <row r="42" spans="1:257" s="549" customFormat="1" ht="18.75" customHeight="1">
      <c r="A42" s="552" t="s">
        <v>2176</v>
      </c>
      <c r="B42" s="552">
        <v>17</v>
      </c>
      <c r="C42" s="766"/>
      <c r="D42" s="813"/>
      <c r="E42" s="509" t="s">
        <v>1880</v>
      </c>
      <c r="F42" s="562" t="s">
        <v>2217</v>
      </c>
      <c r="G42" s="555" t="s">
        <v>1877</v>
      </c>
      <c r="H42" s="554" t="s">
        <v>2218</v>
      </c>
      <c r="I42" s="554" t="s">
        <v>2218</v>
      </c>
      <c r="J42" s="547" t="s">
        <v>2219</v>
      </c>
      <c r="K42" s="447">
        <v>2</v>
      </c>
      <c r="L42" s="545" t="s">
        <v>14</v>
      </c>
      <c r="M42" s="547">
        <v>105</v>
      </c>
      <c r="N42" s="547">
        <v>90</v>
      </c>
      <c r="O42" s="547">
        <v>129</v>
      </c>
      <c r="P42" s="547">
        <v>99</v>
      </c>
      <c r="Q42" s="551">
        <f>(O42-M42)/O42</f>
        <v>0.18604651162790697</v>
      </c>
      <c r="R42" s="546">
        <f t="shared" si="3"/>
        <v>9.0909090909090912E-2</v>
      </c>
      <c r="S42" s="547">
        <v>198</v>
      </c>
      <c r="T42" s="547"/>
      <c r="U42" s="547"/>
      <c r="V42" s="547"/>
      <c r="W42" s="544">
        <f t="shared" si="1"/>
        <v>-9</v>
      </c>
      <c r="X42" s="547"/>
      <c r="Y42" s="547"/>
      <c r="Z42" s="547"/>
      <c r="AA42" s="547"/>
      <c r="AB42" s="547"/>
      <c r="AC42" s="547"/>
    </row>
    <row r="43" spans="1:257" s="549" customFormat="1" ht="18.75" customHeight="1">
      <c r="A43" s="552" t="s">
        <v>2176</v>
      </c>
      <c r="B43" s="552">
        <v>18</v>
      </c>
      <c r="C43" s="766"/>
      <c r="D43" s="813"/>
      <c r="E43" s="509" t="s">
        <v>1880</v>
      </c>
      <c r="F43" s="554" t="s">
        <v>2220</v>
      </c>
      <c r="G43" s="555" t="s">
        <v>1877</v>
      </c>
      <c r="H43" s="554" t="s">
        <v>2221</v>
      </c>
      <c r="I43" s="554" t="s">
        <v>2221</v>
      </c>
      <c r="J43" s="547" t="s">
        <v>2222</v>
      </c>
      <c r="K43" s="447">
        <v>4</v>
      </c>
      <c r="L43" s="545" t="s">
        <v>14</v>
      </c>
      <c r="M43" s="547">
        <v>98</v>
      </c>
      <c r="N43" s="547">
        <v>90</v>
      </c>
      <c r="O43" s="547">
        <v>109</v>
      </c>
      <c r="P43" s="547">
        <v>99</v>
      </c>
      <c r="Q43" s="551">
        <f t="shared" ref="Q43:Q48" si="4">(O43-M43)/O43</f>
        <v>0.10091743119266056</v>
      </c>
      <c r="R43" s="546">
        <f t="shared" si="3"/>
        <v>9.0909090909090912E-2</v>
      </c>
      <c r="S43" s="547">
        <v>198</v>
      </c>
      <c r="T43" s="547"/>
      <c r="U43" s="547"/>
      <c r="V43" s="547"/>
      <c r="W43" s="544">
        <f t="shared" si="1"/>
        <v>-9</v>
      </c>
      <c r="X43" s="547"/>
      <c r="Y43" s="547"/>
      <c r="Z43" s="547"/>
      <c r="AA43" s="547"/>
      <c r="AB43" s="547"/>
      <c r="AC43" s="547"/>
    </row>
    <row r="44" spans="1:257" s="549" customFormat="1" ht="18.75" customHeight="1">
      <c r="A44" s="557" t="s">
        <v>2176</v>
      </c>
      <c r="B44" s="557">
        <v>19</v>
      </c>
      <c r="C44" s="766"/>
      <c r="D44" s="813"/>
      <c r="E44" s="444" t="s">
        <v>2223</v>
      </c>
      <c r="F44" s="550" t="s">
        <v>2224</v>
      </c>
      <c r="G44" s="444" t="s">
        <v>1877</v>
      </c>
      <c r="H44" s="550" t="s">
        <v>2225</v>
      </c>
      <c r="I44" s="550" t="s">
        <v>2225</v>
      </c>
      <c r="J44" s="545" t="s">
        <v>2226</v>
      </c>
      <c r="K44" s="447">
        <v>10</v>
      </c>
      <c r="L44" s="545" t="s">
        <v>14</v>
      </c>
      <c r="M44" s="545">
        <v>149</v>
      </c>
      <c r="N44" s="545">
        <v>128</v>
      </c>
      <c r="O44" s="545">
        <v>169</v>
      </c>
      <c r="P44" s="545">
        <v>129</v>
      </c>
      <c r="Q44" s="551">
        <f t="shared" si="4"/>
        <v>0.11834319526627218</v>
      </c>
      <c r="R44" s="546">
        <f t="shared" si="3"/>
        <v>7.7519379844961239E-3</v>
      </c>
      <c r="S44" s="447">
        <v>259</v>
      </c>
      <c r="T44" s="545"/>
      <c r="U44" s="545"/>
      <c r="V44" s="545"/>
      <c r="W44" s="544">
        <f t="shared" si="1"/>
        <v>-1</v>
      </c>
      <c r="X44" s="547"/>
      <c r="Y44" s="545"/>
      <c r="Z44" s="545"/>
      <c r="AA44" s="545"/>
      <c r="AB44" s="545"/>
      <c r="AC44" s="545"/>
      <c r="AD44" s="548"/>
      <c r="AE44" s="548"/>
      <c r="AF44" s="548"/>
      <c r="AG44" s="548"/>
      <c r="AH44" s="548"/>
      <c r="AI44" s="548"/>
      <c r="AJ44" s="548"/>
      <c r="AK44" s="548"/>
      <c r="AL44" s="548"/>
      <c r="AM44" s="548"/>
      <c r="AN44" s="548"/>
      <c r="AO44" s="548"/>
      <c r="AP44" s="548"/>
      <c r="AQ44" s="548"/>
      <c r="AR44" s="548"/>
      <c r="AS44" s="548"/>
      <c r="AT44" s="548"/>
      <c r="AU44" s="548"/>
      <c r="AV44" s="548"/>
      <c r="AW44" s="548"/>
      <c r="AX44" s="548"/>
      <c r="AY44" s="548"/>
      <c r="AZ44" s="548"/>
      <c r="BA44" s="548"/>
      <c r="BB44" s="548"/>
      <c r="BC44" s="548"/>
      <c r="BD44" s="548"/>
      <c r="BE44" s="548"/>
      <c r="BF44" s="548"/>
      <c r="BG44" s="548"/>
      <c r="BH44" s="548"/>
      <c r="BI44" s="548"/>
      <c r="BJ44" s="548"/>
      <c r="BK44" s="548"/>
      <c r="BL44" s="548"/>
      <c r="BM44" s="548"/>
      <c r="BN44" s="548"/>
      <c r="BO44" s="548"/>
      <c r="BP44" s="548"/>
      <c r="BQ44" s="548"/>
      <c r="BR44" s="548"/>
      <c r="BS44" s="548"/>
      <c r="BT44" s="548"/>
      <c r="BU44" s="548"/>
      <c r="BV44" s="548"/>
      <c r="BW44" s="548"/>
      <c r="BX44" s="548"/>
      <c r="BY44" s="548"/>
      <c r="BZ44" s="548"/>
      <c r="CA44" s="548"/>
      <c r="CB44" s="548"/>
      <c r="CC44" s="548"/>
      <c r="CD44" s="548"/>
      <c r="CE44" s="548"/>
      <c r="CF44" s="548"/>
      <c r="CG44" s="548"/>
      <c r="CH44" s="548"/>
      <c r="CI44" s="548"/>
      <c r="CJ44" s="548"/>
      <c r="CK44" s="548"/>
      <c r="CL44" s="548"/>
      <c r="CM44" s="548"/>
      <c r="CN44" s="548"/>
      <c r="CO44" s="548"/>
      <c r="CP44" s="548"/>
      <c r="CQ44" s="548"/>
      <c r="CR44" s="548"/>
      <c r="CS44" s="548"/>
      <c r="CT44" s="548"/>
      <c r="CU44" s="548"/>
      <c r="CV44" s="548"/>
      <c r="CW44" s="548"/>
      <c r="CX44" s="548"/>
      <c r="CY44" s="548"/>
      <c r="CZ44" s="548"/>
      <c r="DA44" s="548"/>
      <c r="DB44" s="548"/>
      <c r="DC44" s="548"/>
      <c r="DD44" s="548"/>
      <c r="DE44" s="548"/>
      <c r="DF44" s="548"/>
      <c r="DG44" s="548"/>
      <c r="DH44" s="548"/>
      <c r="DI44" s="548"/>
      <c r="DJ44" s="548"/>
      <c r="DK44" s="548"/>
      <c r="DL44" s="548"/>
      <c r="DM44" s="548"/>
      <c r="DN44" s="548"/>
      <c r="DO44" s="548"/>
      <c r="DP44" s="548"/>
      <c r="DQ44" s="548"/>
      <c r="DR44" s="548"/>
      <c r="DS44" s="548"/>
      <c r="DT44" s="548"/>
      <c r="DU44" s="548"/>
      <c r="DV44" s="548"/>
      <c r="DW44" s="548"/>
      <c r="DX44" s="548"/>
      <c r="DY44" s="548"/>
      <c r="DZ44" s="548"/>
      <c r="EA44" s="548"/>
      <c r="EB44" s="548"/>
      <c r="EC44" s="548"/>
      <c r="ED44" s="548"/>
      <c r="EE44" s="548"/>
      <c r="EF44" s="548"/>
      <c r="EG44" s="548"/>
      <c r="EH44" s="548"/>
      <c r="EI44" s="548"/>
      <c r="EJ44" s="548"/>
      <c r="EK44" s="548"/>
      <c r="EL44" s="548"/>
      <c r="EM44" s="548"/>
      <c r="EN44" s="548"/>
      <c r="EO44" s="548"/>
      <c r="EP44" s="548"/>
      <c r="EQ44" s="548"/>
      <c r="ER44" s="548"/>
      <c r="ES44" s="548"/>
      <c r="ET44" s="548"/>
      <c r="EU44" s="548"/>
      <c r="EV44" s="548"/>
      <c r="EW44" s="548"/>
      <c r="EX44" s="548"/>
      <c r="EY44" s="548"/>
      <c r="EZ44" s="548"/>
      <c r="FA44" s="548"/>
      <c r="FB44" s="548"/>
      <c r="FC44" s="548"/>
      <c r="FD44" s="548"/>
      <c r="FE44" s="548"/>
      <c r="FF44" s="548"/>
      <c r="FG44" s="548"/>
      <c r="FH44" s="548"/>
      <c r="FI44" s="548"/>
      <c r="FJ44" s="548"/>
      <c r="FK44" s="548"/>
      <c r="FL44" s="548"/>
      <c r="FM44" s="548"/>
      <c r="FN44" s="548"/>
      <c r="FO44" s="548"/>
      <c r="FP44" s="548"/>
      <c r="FQ44" s="548"/>
      <c r="FR44" s="548"/>
      <c r="FS44" s="548"/>
      <c r="FT44" s="548"/>
      <c r="FU44" s="548"/>
      <c r="FV44" s="548"/>
      <c r="FW44" s="548"/>
      <c r="FX44" s="548"/>
      <c r="FY44" s="548"/>
      <c r="FZ44" s="548"/>
      <c r="GA44" s="548"/>
      <c r="GB44" s="548"/>
      <c r="GC44" s="548"/>
      <c r="GD44" s="548"/>
      <c r="GE44" s="548"/>
      <c r="GF44" s="548"/>
      <c r="GG44" s="548"/>
      <c r="GH44" s="548"/>
      <c r="GI44" s="548"/>
      <c r="GJ44" s="548"/>
      <c r="GK44" s="548"/>
      <c r="GL44" s="548"/>
      <c r="GM44" s="548"/>
      <c r="GN44" s="548"/>
      <c r="GO44" s="548"/>
      <c r="GP44" s="548"/>
      <c r="GQ44" s="548"/>
      <c r="GR44" s="548"/>
      <c r="GS44" s="548"/>
      <c r="GT44" s="548"/>
      <c r="GU44" s="548"/>
      <c r="GV44" s="548"/>
      <c r="GW44" s="548"/>
      <c r="GX44" s="548"/>
      <c r="GY44" s="548"/>
      <c r="GZ44" s="548"/>
      <c r="HA44" s="548"/>
      <c r="HB44" s="548"/>
      <c r="HC44" s="548"/>
      <c r="HD44" s="548"/>
      <c r="HE44" s="548"/>
      <c r="HF44" s="548"/>
      <c r="HG44" s="548"/>
      <c r="HH44" s="548"/>
      <c r="HI44" s="548"/>
      <c r="HJ44" s="548"/>
      <c r="HK44" s="548"/>
      <c r="HL44" s="548"/>
      <c r="HM44" s="548"/>
      <c r="HN44" s="548"/>
      <c r="HO44" s="548"/>
      <c r="HP44" s="548"/>
      <c r="HQ44" s="548"/>
      <c r="HR44" s="548"/>
      <c r="HS44" s="548"/>
      <c r="HT44" s="548"/>
      <c r="HU44" s="548"/>
      <c r="HV44" s="548"/>
      <c r="HW44" s="548"/>
      <c r="HX44" s="548"/>
      <c r="HY44" s="548"/>
      <c r="HZ44" s="548"/>
      <c r="IA44" s="548"/>
      <c r="IB44" s="548"/>
      <c r="IC44" s="548"/>
      <c r="ID44" s="548"/>
      <c r="IE44" s="548"/>
      <c r="IF44" s="548"/>
      <c r="IG44" s="548"/>
      <c r="IH44" s="548"/>
      <c r="II44" s="548"/>
      <c r="IJ44" s="548"/>
      <c r="IK44" s="548"/>
      <c r="IL44" s="548"/>
      <c r="IM44" s="548"/>
      <c r="IN44" s="548"/>
      <c r="IO44" s="548"/>
      <c r="IP44" s="548"/>
      <c r="IQ44" s="548"/>
      <c r="IR44" s="548"/>
      <c r="IS44" s="548"/>
      <c r="IT44" s="548"/>
      <c r="IU44" s="548"/>
      <c r="IV44" s="548"/>
      <c r="IW44" s="548"/>
    </row>
    <row r="45" spans="1:257" s="549" customFormat="1" ht="18.75" customHeight="1">
      <c r="A45" s="557" t="s">
        <v>2176</v>
      </c>
      <c r="B45" s="557">
        <v>20</v>
      </c>
      <c r="C45" s="766"/>
      <c r="D45" s="813"/>
      <c r="E45" s="444" t="s">
        <v>2177</v>
      </c>
      <c r="F45" s="550" t="s">
        <v>2227</v>
      </c>
      <c r="G45" s="444" t="s">
        <v>1877</v>
      </c>
      <c r="H45" s="550" t="s">
        <v>2228</v>
      </c>
      <c r="I45" s="550" t="s">
        <v>2228</v>
      </c>
      <c r="J45" s="545" t="s">
        <v>2229</v>
      </c>
      <c r="K45" s="447">
        <v>10</v>
      </c>
      <c r="L45" s="545" t="s">
        <v>14</v>
      </c>
      <c r="M45" s="545">
        <v>208</v>
      </c>
      <c r="N45" s="545">
        <v>156</v>
      </c>
      <c r="O45" s="545">
        <v>249</v>
      </c>
      <c r="P45" s="545">
        <v>169</v>
      </c>
      <c r="Q45" s="551">
        <f t="shared" si="4"/>
        <v>0.1646586345381526</v>
      </c>
      <c r="R45" s="546">
        <f t="shared" si="3"/>
        <v>7.6923076923076927E-2</v>
      </c>
      <c r="S45" s="447">
        <v>368</v>
      </c>
      <c r="T45" s="545"/>
      <c r="U45" s="545"/>
      <c r="V45" s="545"/>
      <c r="W45" s="544">
        <f t="shared" si="1"/>
        <v>-13</v>
      </c>
      <c r="X45" s="547"/>
      <c r="Y45" s="545"/>
      <c r="Z45" s="545"/>
      <c r="AA45" s="545"/>
      <c r="AB45" s="545"/>
      <c r="AC45" s="545"/>
      <c r="AD45" s="548"/>
      <c r="AE45" s="548"/>
      <c r="AF45" s="548"/>
      <c r="AG45" s="548"/>
      <c r="AH45" s="548"/>
      <c r="AI45" s="548"/>
      <c r="AJ45" s="548"/>
      <c r="AK45" s="548"/>
      <c r="AL45" s="548"/>
      <c r="AM45" s="548"/>
      <c r="AN45" s="548"/>
      <c r="AO45" s="548"/>
      <c r="AP45" s="548"/>
      <c r="AQ45" s="548"/>
      <c r="AR45" s="548"/>
      <c r="AS45" s="548"/>
      <c r="AT45" s="548"/>
      <c r="AU45" s="548"/>
      <c r="AV45" s="548"/>
      <c r="AW45" s="548"/>
      <c r="AX45" s="548"/>
      <c r="AY45" s="548"/>
      <c r="AZ45" s="548"/>
      <c r="BA45" s="548"/>
      <c r="BB45" s="548"/>
      <c r="BC45" s="548"/>
      <c r="BD45" s="548"/>
      <c r="BE45" s="548"/>
      <c r="BF45" s="548"/>
      <c r="BG45" s="548"/>
      <c r="BH45" s="548"/>
      <c r="BI45" s="548"/>
      <c r="BJ45" s="548"/>
      <c r="BK45" s="548"/>
      <c r="BL45" s="548"/>
      <c r="BM45" s="548"/>
      <c r="BN45" s="548"/>
      <c r="BO45" s="548"/>
      <c r="BP45" s="548"/>
      <c r="BQ45" s="548"/>
      <c r="BR45" s="548"/>
      <c r="BS45" s="548"/>
      <c r="BT45" s="548"/>
      <c r="BU45" s="548"/>
      <c r="BV45" s="548"/>
      <c r="BW45" s="548"/>
      <c r="BX45" s="548"/>
      <c r="BY45" s="548"/>
      <c r="BZ45" s="548"/>
      <c r="CA45" s="548"/>
      <c r="CB45" s="548"/>
      <c r="CC45" s="548"/>
      <c r="CD45" s="548"/>
      <c r="CE45" s="548"/>
      <c r="CF45" s="548"/>
      <c r="CG45" s="548"/>
      <c r="CH45" s="548"/>
      <c r="CI45" s="548"/>
      <c r="CJ45" s="548"/>
      <c r="CK45" s="548"/>
      <c r="CL45" s="548"/>
      <c r="CM45" s="548"/>
      <c r="CN45" s="548"/>
      <c r="CO45" s="548"/>
      <c r="CP45" s="548"/>
      <c r="CQ45" s="548"/>
      <c r="CR45" s="548"/>
      <c r="CS45" s="548"/>
      <c r="CT45" s="548"/>
      <c r="CU45" s="548"/>
      <c r="CV45" s="548"/>
      <c r="CW45" s="548"/>
      <c r="CX45" s="548"/>
      <c r="CY45" s="548"/>
      <c r="CZ45" s="548"/>
      <c r="DA45" s="548"/>
      <c r="DB45" s="548"/>
      <c r="DC45" s="548"/>
      <c r="DD45" s="548"/>
      <c r="DE45" s="548"/>
      <c r="DF45" s="548"/>
      <c r="DG45" s="548"/>
      <c r="DH45" s="548"/>
      <c r="DI45" s="548"/>
      <c r="DJ45" s="548"/>
      <c r="DK45" s="548"/>
      <c r="DL45" s="548"/>
      <c r="DM45" s="548"/>
      <c r="DN45" s="548"/>
      <c r="DO45" s="548"/>
      <c r="DP45" s="548"/>
      <c r="DQ45" s="548"/>
      <c r="DR45" s="548"/>
      <c r="DS45" s="548"/>
      <c r="DT45" s="548"/>
      <c r="DU45" s="548"/>
      <c r="DV45" s="548"/>
      <c r="DW45" s="548"/>
      <c r="DX45" s="548"/>
      <c r="DY45" s="548"/>
      <c r="DZ45" s="548"/>
      <c r="EA45" s="548"/>
      <c r="EB45" s="548"/>
      <c r="EC45" s="548"/>
      <c r="ED45" s="548"/>
      <c r="EE45" s="548"/>
      <c r="EF45" s="548"/>
      <c r="EG45" s="548"/>
      <c r="EH45" s="548"/>
      <c r="EI45" s="548"/>
      <c r="EJ45" s="548"/>
      <c r="EK45" s="548"/>
      <c r="EL45" s="548"/>
      <c r="EM45" s="548"/>
      <c r="EN45" s="548"/>
      <c r="EO45" s="548"/>
      <c r="EP45" s="548"/>
      <c r="EQ45" s="548"/>
      <c r="ER45" s="548"/>
      <c r="ES45" s="548"/>
      <c r="ET45" s="548"/>
      <c r="EU45" s="548"/>
      <c r="EV45" s="548"/>
      <c r="EW45" s="548"/>
      <c r="EX45" s="548"/>
      <c r="EY45" s="548"/>
      <c r="EZ45" s="548"/>
      <c r="FA45" s="548"/>
      <c r="FB45" s="548"/>
      <c r="FC45" s="548"/>
      <c r="FD45" s="548"/>
      <c r="FE45" s="548"/>
      <c r="FF45" s="548"/>
      <c r="FG45" s="548"/>
      <c r="FH45" s="548"/>
      <c r="FI45" s="548"/>
      <c r="FJ45" s="548"/>
      <c r="FK45" s="548"/>
      <c r="FL45" s="548"/>
      <c r="FM45" s="548"/>
      <c r="FN45" s="548"/>
      <c r="FO45" s="548"/>
      <c r="FP45" s="548"/>
      <c r="FQ45" s="548"/>
      <c r="FR45" s="548"/>
      <c r="FS45" s="548"/>
      <c r="FT45" s="548"/>
      <c r="FU45" s="548"/>
      <c r="FV45" s="548"/>
      <c r="FW45" s="548"/>
      <c r="FX45" s="548"/>
      <c r="FY45" s="548"/>
      <c r="FZ45" s="548"/>
      <c r="GA45" s="548"/>
      <c r="GB45" s="548"/>
      <c r="GC45" s="548"/>
      <c r="GD45" s="548"/>
      <c r="GE45" s="548"/>
      <c r="GF45" s="548"/>
      <c r="GG45" s="548"/>
      <c r="GH45" s="548"/>
      <c r="GI45" s="548"/>
      <c r="GJ45" s="548"/>
      <c r="GK45" s="548"/>
      <c r="GL45" s="548"/>
      <c r="GM45" s="548"/>
      <c r="GN45" s="548"/>
      <c r="GO45" s="548"/>
      <c r="GP45" s="548"/>
      <c r="GQ45" s="548"/>
      <c r="GR45" s="548"/>
      <c r="GS45" s="548"/>
      <c r="GT45" s="548"/>
      <c r="GU45" s="548"/>
      <c r="GV45" s="548"/>
      <c r="GW45" s="548"/>
      <c r="GX45" s="548"/>
      <c r="GY45" s="548"/>
      <c r="GZ45" s="548"/>
      <c r="HA45" s="548"/>
      <c r="HB45" s="548"/>
      <c r="HC45" s="548"/>
      <c r="HD45" s="548"/>
      <c r="HE45" s="548"/>
      <c r="HF45" s="548"/>
      <c r="HG45" s="548"/>
      <c r="HH45" s="548"/>
      <c r="HI45" s="548"/>
      <c r="HJ45" s="548"/>
      <c r="HK45" s="548"/>
      <c r="HL45" s="548"/>
      <c r="HM45" s="548"/>
      <c r="HN45" s="548"/>
      <c r="HO45" s="548"/>
      <c r="HP45" s="548"/>
      <c r="HQ45" s="548"/>
      <c r="HR45" s="548"/>
      <c r="HS45" s="548"/>
      <c r="HT45" s="548"/>
      <c r="HU45" s="548"/>
      <c r="HV45" s="548"/>
      <c r="HW45" s="548"/>
      <c r="HX45" s="548"/>
      <c r="HY45" s="548"/>
      <c r="HZ45" s="548"/>
      <c r="IA45" s="548"/>
      <c r="IB45" s="548"/>
      <c r="IC45" s="548"/>
      <c r="ID45" s="548"/>
      <c r="IE45" s="548"/>
      <c r="IF45" s="548"/>
      <c r="IG45" s="548"/>
      <c r="IH45" s="548"/>
      <c r="II45" s="548"/>
      <c r="IJ45" s="548"/>
      <c r="IK45" s="548"/>
      <c r="IL45" s="548"/>
      <c r="IM45" s="548"/>
      <c r="IN45" s="548"/>
      <c r="IO45" s="548"/>
      <c r="IP45" s="548"/>
      <c r="IQ45" s="548"/>
      <c r="IR45" s="548"/>
      <c r="IS45" s="548"/>
      <c r="IT45" s="548"/>
      <c r="IU45" s="548"/>
      <c r="IV45" s="548"/>
      <c r="IW45" s="548"/>
    </row>
    <row r="46" spans="1:257" s="549" customFormat="1" ht="18.75" customHeight="1">
      <c r="A46" s="814" t="s">
        <v>2176</v>
      </c>
      <c r="B46" s="814">
        <v>21</v>
      </c>
      <c r="C46" s="766"/>
      <c r="D46" s="813"/>
      <c r="E46" s="815" t="s">
        <v>2177</v>
      </c>
      <c r="F46" s="547" t="s">
        <v>2230</v>
      </c>
      <c r="G46" s="815" t="s">
        <v>1877</v>
      </c>
      <c r="H46" s="812" t="s">
        <v>2231</v>
      </c>
      <c r="I46" s="547" t="s">
        <v>2231</v>
      </c>
      <c r="J46" s="547" t="s">
        <v>2232</v>
      </c>
      <c r="K46" s="447">
        <v>9</v>
      </c>
      <c r="L46" s="545" t="s">
        <v>14</v>
      </c>
      <c r="M46" s="547">
        <v>119</v>
      </c>
      <c r="N46" s="547">
        <v>81</v>
      </c>
      <c r="O46" s="547">
        <v>159</v>
      </c>
      <c r="P46" s="547">
        <v>88</v>
      </c>
      <c r="Q46" s="551">
        <f t="shared" si="4"/>
        <v>0.25157232704402516</v>
      </c>
      <c r="R46" s="546">
        <f t="shared" si="3"/>
        <v>7.9545454545454544E-2</v>
      </c>
      <c r="S46" s="547"/>
      <c r="T46" s="547"/>
      <c r="U46" s="547"/>
      <c r="V46" s="547">
        <v>208</v>
      </c>
      <c r="W46" s="544">
        <f t="shared" si="1"/>
        <v>-7</v>
      </c>
      <c r="X46" s="547"/>
      <c r="Y46" s="547"/>
      <c r="Z46" s="547"/>
      <c r="AA46" s="547"/>
      <c r="AB46" s="547"/>
      <c r="AC46" s="547"/>
    </row>
    <row r="47" spans="1:257" s="549" customFormat="1" ht="18.75" customHeight="1">
      <c r="A47" s="814" t="s">
        <v>2167</v>
      </c>
      <c r="B47" s="814"/>
      <c r="C47" s="766"/>
      <c r="D47" s="813"/>
      <c r="E47" s="815" t="s">
        <v>2177</v>
      </c>
      <c r="F47" s="547" t="s">
        <v>2233</v>
      </c>
      <c r="G47" s="815" t="s">
        <v>1877</v>
      </c>
      <c r="H47" s="668"/>
      <c r="I47" s="547" t="s">
        <v>2234</v>
      </c>
      <c r="J47" s="547" t="s">
        <v>2235</v>
      </c>
      <c r="K47" s="447">
        <v>10</v>
      </c>
      <c r="L47" s="545" t="s">
        <v>14</v>
      </c>
      <c r="M47" s="547">
        <v>119</v>
      </c>
      <c r="N47" s="547">
        <v>81</v>
      </c>
      <c r="O47" s="547">
        <v>159</v>
      </c>
      <c r="P47" s="547">
        <v>88</v>
      </c>
      <c r="Q47" s="551">
        <f t="shared" si="4"/>
        <v>0.25157232704402516</v>
      </c>
      <c r="R47" s="546">
        <f t="shared" si="3"/>
        <v>7.9545454545454544E-2</v>
      </c>
      <c r="S47" s="547"/>
      <c r="T47" s="547"/>
      <c r="U47" s="547"/>
      <c r="V47" s="547">
        <v>208</v>
      </c>
      <c r="W47" s="544">
        <f t="shared" si="1"/>
        <v>-7</v>
      </c>
      <c r="X47" s="547"/>
      <c r="Y47" s="547"/>
      <c r="Z47" s="547"/>
      <c r="AA47" s="547"/>
      <c r="AB47" s="547"/>
      <c r="AC47" s="547"/>
    </row>
    <row r="48" spans="1:257" s="549" customFormat="1" ht="18.75" customHeight="1">
      <c r="A48" s="557" t="s">
        <v>2176</v>
      </c>
      <c r="B48" s="557">
        <v>22</v>
      </c>
      <c r="C48" s="766"/>
      <c r="D48" s="813"/>
      <c r="E48" s="444" t="s">
        <v>2177</v>
      </c>
      <c r="F48" s="550" t="s">
        <v>2236</v>
      </c>
      <c r="G48" s="444" t="s">
        <v>1877</v>
      </c>
      <c r="H48" s="550" t="s">
        <v>2237</v>
      </c>
      <c r="I48" s="550" t="s">
        <v>2237</v>
      </c>
      <c r="J48" s="545" t="s">
        <v>2238</v>
      </c>
      <c r="K48" s="447" t="s">
        <v>2184</v>
      </c>
      <c r="L48" s="545" t="s">
        <v>14</v>
      </c>
      <c r="M48" s="545">
        <v>205</v>
      </c>
      <c r="N48" s="545">
        <v>137</v>
      </c>
      <c r="O48" s="545">
        <v>249</v>
      </c>
      <c r="P48" s="547">
        <v>149</v>
      </c>
      <c r="Q48" s="551">
        <f t="shared" si="4"/>
        <v>0.17670682730923695</v>
      </c>
      <c r="R48" s="546">
        <f t="shared" si="3"/>
        <v>8.0536912751677847E-2</v>
      </c>
      <c r="S48" s="447">
        <v>269</v>
      </c>
      <c r="T48" s="545"/>
      <c r="U48" s="545"/>
      <c r="V48" s="545"/>
      <c r="W48" s="544">
        <f t="shared" si="1"/>
        <v>-12</v>
      </c>
      <c r="X48" s="547"/>
      <c r="Y48" s="545"/>
      <c r="Z48" s="545"/>
      <c r="AA48" s="545"/>
      <c r="AB48" s="545"/>
      <c r="AC48" s="545"/>
      <c r="AD48" s="548"/>
      <c r="AE48" s="548"/>
      <c r="AF48" s="548"/>
      <c r="AG48" s="548"/>
      <c r="AH48" s="548"/>
      <c r="AI48" s="548"/>
      <c r="AJ48" s="548"/>
      <c r="AK48" s="548"/>
      <c r="AL48" s="548"/>
      <c r="AM48" s="548"/>
      <c r="AN48" s="548"/>
      <c r="AO48" s="548"/>
      <c r="AP48" s="548"/>
      <c r="AQ48" s="548"/>
      <c r="AR48" s="548"/>
      <c r="AS48" s="548"/>
      <c r="AT48" s="548"/>
      <c r="AU48" s="548"/>
      <c r="AV48" s="548"/>
      <c r="AW48" s="548"/>
      <c r="AX48" s="548"/>
      <c r="AY48" s="548"/>
      <c r="AZ48" s="548"/>
      <c r="BA48" s="548"/>
      <c r="BB48" s="548"/>
      <c r="BC48" s="548"/>
      <c r="BD48" s="548"/>
      <c r="BE48" s="548"/>
      <c r="BF48" s="548"/>
      <c r="BG48" s="548"/>
      <c r="BH48" s="548"/>
      <c r="BI48" s="548"/>
      <c r="BJ48" s="548"/>
      <c r="BK48" s="548"/>
      <c r="BL48" s="548"/>
      <c r="BM48" s="548"/>
      <c r="BN48" s="548"/>
      <c r="BO48" s="548"/>
      <c r="BP48" s="548"/>
      <c r="BQ48" s="548"/>
      <c r="BR48" s="548"/>
      <c r="BS48" s="548"/>
      <c r="BT48" s="548"/>
      <c r="BU48" s="548"/>
      <c r="BV48" s="548"/>
      <c r="BW48" s="548"/>
      <c r="BX48" s="548"/>
      <c r="BY48" s="548"/>
      <c r="BZ48" s="548"/>
      <c r="CA48" s="548"/>
      <c r="CB48" s="548"/>
      <c r="CC48" s="548"/>
      <c r="CD48" s="548"/>
      <c r="CE48" s="548"/>
      <c r="CF48" s="548"/>
      <c r="CG48" s="548"/>
      <c r="CH48" s="548"/>
      <c r="CI48" s="548"/>
      <c r="CJ48" s="548"/>
      <c r="CK48" s="548"/>
      <c r="CL48" s="548"/>
      <c r="CM48" s="548"/>
      <c r="CN48" s="548"/>
      <c r="CO48" s="548"/>
      <c r="CP48" s="548"/>
      <c r="CQ48" s="548"/>
      <c r="CR48" s="548"/>
      <c r="CS48" s="548"/>
      <c r="CT48" s="548"/>
      <c r="CU48" s="548"/>
      <c r="CV48" s="548"/>
      <c r="CW48" s="548"/>
      <c r="CX48" s="548"/>
      <c r="CY48" s="548"/>
      <c r="CZ48" s="548"/>
      <c r="DA48" s="548"/>
      <c r="DB48" s="548"/>
      <c r="DC48" s="548"/>
      <c r="DD48" s="548"/>
      <c r="DE48" s="548"/>
      <c r="DF48" s="548"/>
      <c r="DG48" s="548"/>
      <c r="DH48" s="548"/>
      <c r="DI48" s="548"/>
      <c r="DJ48" s="548"/>
      <c r="DK48" s="548"/>
      <c r="DL48" s="548"/>
      <c r="DM48" s="548"/>
      <c r="DN48" s="548"/>
      <c r="DO48" s="548"/>
      <c r="DP48" s="548"/>
      <c r="DQ48" s="548"/>
      <c r="DR48" s="548"/>
      <c r="DS48" s="548"/>
      <c r="DT48" s="548"/>
      <c r="DU48" s="548"/>
      <c r="DV48" s="548"/>
      <c r="DW48" s="548"/>
      <c r="DX48" s="548"/>
      <c r="DY48" s="548"/>
      <c r="DZ48" s="548"/>
      <c r="EA48" s="548"/>
      <c r="EB48" s="548"/>
      <c r="EC48" s="548"/>
      <c r="ED48" s="548"/>
      <c r="EE48" s="548"/>
      <c r="EF48" s="548"/>
      <c r="EG48" s="548"/>
      <c r="EH48" s="548"/>
      <c r="EI48" s="548"/>
      <c r="EJ48" s="548"/>
      <c r="EK48" s="548"/>
      <c r="EL48" s="548"/>
      <c r="EM48" s="548"/>
      <c r="EN48" s="548"/>
      <c r="EO48" s="548"/>
      <c r="EP48" s="548"/>
      <c r="EQ48" s="548"/>
      <c r="ER48" s="548"/>
      <c r="ES48" s="548"/>
      <c r="ET48" s="548"/>
      <c r="EU48" s="548"/>
      <c r="EV48" s="548"/>
      <c r="EW48" s="548"/>
      <c r="EX48" s="548"/>
      <c r="EY48" s="548"/>
      <c r="EZ48" s="548"/>
      <c r="FA48" s="548"/>
      <c r="FB48" s="548"/>
      <c r="FC48" s="548"/>
      <c r="FD48" s="548"/>
      <c r="FE48" s="548"/>
      <c r="FF48" s="548"/>
      <c r="FG48" s="548"/>
      <c r="FH48" s="548"/>
      <c r="FI48" s="548"/>
      <c r="FJ48" s="548"/>
      <c r="FK48" s="548"/>
      <c r="FL48" s="548"/>
      <c r="FM48" s="548"/>
      <c r="FN48" s="548"/>
      <c r="FO48" s="548"/>
      <c r="FP48" s="548"/>
      <c r="FQ48" s="548"/>
      <c r="FR48" s="548"/>
      <c r="FS48" s="548"/>
      <c r="FT48" s="548"/>
      <c r="FU48" s="548"/>
      <c r="FV48" s="548"/>
      <c r="FW48" s="548"/>
      <c r="FX48" s="548"/>
      <c r="FY48" s="548"/>
      <c r="FZ48" s="548"/>
      <c r="GA48" s="548"/>
      <c r="GB48" s="548"/>
      <c r="GC48" s="548"/>
      <c r="GD48" s="548"/>
      <c r="GE48" s="548"/>
      <c r="GF48" s="548"/>
      <c r="GG48" s="548"/>
      <c r="GH48" s="548"/>
      <c r="GI48" s="548"/>
      <c r="GJ48" s="548"/>
      <c r="GK48" s="548"/>
      <c r="GL48" s="548"/>
      <c r="GM48" s="548"/>
      <c r="GN48" s="548"/>
      <c r="GO48" s="548"/>
      <c r="GP48" s="548"/>
      <c r="GQ48" s="548"/>
      <c r="GR48" s="548"/>
      <c r="GS48" s="548"/>
      <c r="GT48" s="548"/>
      <c r="GU48" s="548"/>
      <c r="GV48" s="548"/>
      <c r="GW48" s="548"/>
      <c r="GX48" s="548"/>
      <c r="GY48" s="548"/>
      <c r="GZ48" s="548"/>
      <c r="HA48" s="548"/>
      <c r="HB48" s="548"/>
      <c r="HC48" s="548"/>
      <c r="HD48" s="548"/>
      <c r="HE48" s="548"/>
      <c r="HF48" s="548"/>
      <c r="HG48" s="548"/>
      <c r="HH48" s="548"/>
      <c r="HI48" s="548"/>
      <c r="HJ48" s="548"/>
      <c r="HK48" s="548"/>
      <c r="HL48" s="548"/>
      <c r="HM48" s="548"/>
      <c r="HN48" s="548"/>
      <c r="HO48" s="548"/>
      <c r="HP48" s="548"/>
      <c r="HQ48" s="548"/>
      <c r="HR48" s="548"/>
      <c r="HS48" s="548"/>
      <c r="HT48" s="548"/>
      <c r="HU48" s="548"/>
      <c r="HV48" s="548"/>
      <c r="HW48" s="548"/>
      <c r="HX48" s="548"/>
      <c r="HY48" s="548"/>
      <c r="HZ48" s="548"/>
      <c r="IA48" s="548"/>
      <c r="IB48" s="548"/>
      <c r="IC48" s="548"/>
      <c r="ID48" s="548"/>
      <c r="IE48" s="548"/>
      <c r="IF48" s="548"/>
      <c r="IG48" s="548"/>
      <c r="IH48" s="548"/>
      <c r="II48" s="548"/>
      <c r="IJ48" s="548"/>
      <c r="IK48" s="548"/>
      <c r="IL48" s="548"/>
      <c r="IM48" s="548"/>
      <c r="IN48" s="548"/>
      <c r="IO48" s="548"/>
      <c r="IP48" s="548"/>
      <c r="IQ48" s="548"/>
      <c r="IR48" s="548"/>
      <c r="IS48" s="548"/>
      <c r="IT48" s="548"/>
      <c r="IU48" s="548"/>
      <c r="IV48" s="548"/>
      <c r="IW48" s="548"/>
    </row>
  </sheetData>
  <mergeCells count="81">
    <mergeCell ref="G4:G7"/>
    <mergeCell ref="A10:A16"/>
    <mergeCell ref="B10:B16"/>
    <mergeCell ref="E10:E16"/>
    <mergeCell ref="G10:G16"/>
    <mergeCell ref="A4:A7"/>
    <mergeCell ref="B4:B7"/>
    <mergeCell ref="C4:C40"/>
    <mergeCell ref="D4:D19"/>
    <mergeCell ref="E4:E7"/>
    <mergeCell ref="A8:A9"/>
    <mergeCell ref="B8:B9"/>
    <mergeCell ref="E8:E9"/>
    <mergeCell ref="G8:G9"/>
    <mergeCell ref="H8:H9"/>
    <mergeCell ref="A17:A19"/>
    <mergeCell ref="B17:B19"/>
    <mergeCell ref="E17:E19"/>
    <mergeCell ref="G17:G19"/>
    <mergeCell ref="H17:H19"/>
    <mergeCell ref="A26:A27"/>
    <mergeCell ref="B26:B27"/>
    <mergeCell ref="E26:E27"/>
    <mergeCell ref="G26:G27"/>
    <mergeCell ref="A22:A25"/>
    <mergeCell ref="B22:B25"/>
    <mergeCell ref="D22:D33"/>
    <mergeCell ref="E22:E25"/>
    <mergeCell ref="G22:G25"/>
    <mergeCell ref="A28:A30"/>
    <mergeCell ref="B28:B30"/>
    <mergeCell ref="E28:E30"/>
    <mergeCell ref="G28:G30"/>
    <mergeCell ref="A34:A36"/>
    <mergeCell ref="B34:B36"/>
    <mergeCell ref="D34:D36"/>
    <mergeCell ref="E34:E36"/>
    <mergeCell ref="G34:G36"/>
    <mergeCell ref="AD1:AD3"/>
    <mergeCell ref="A2:A3"/>
    <mergeCell ref="B2:B3"/>
    <mergeCell ref="C2:C3"/>
    <mergeCell ref="D2:D3"/>
    <mergeCell ref="E2:E3"/>
    <mergeCell ref="M2:N2"/>
    <mergeCell ref="H2:H3"/>
    <mergeCell ref="I2:I3"/>
    <mergeCell ref="J2:J3"/>
    <mergeCell ref="K2:K3"/>
    <mergeCell ref="AA2:AA3"/>
    <mergeCell ref="AB2:AB3"/>
    <mergeCell ref="AC2:AC3"/>
    <mergeCell ref="O2:P2"/>
    <mergeCell ref="Q2:R2"/>
    <mergeCell ref="A1:K1"/>
    <mergeCell ref="L1:Z1"/>
    <mergeCell ref="AA1:AC1"/>
    <mergeCell ref="C41:C48"/>
    <mergeCell ref="D41:D48"/>
    <mergeCell ref="A46:A47"/>
    <mergeCell ref="B46:B47"/>
    <mergeCell ref="E46:E47"/>
    <mergeCell ref="G46:G47"/>
    <mergeCell ref="A37:A39"/>
    <mergeCell ref="B37:B39"/>
    <mergeCell ref="D37:D40"/>
    <mergeCell ref="E37:E39"/>
    <mergeCell ref="G37:G39"/>
    <mergeCell ref="F2:F3"/>
    <mergeCell ref="H37:H39"/>
    <mergeCell ref="S2:V2"/>
    <mergeCell ref="X2:X3"/>
    <mergeCell ref="Y2:Y3"/>
    <mergeCell ref="Z2:Z3"/>
    <mergeCell ref="H46:H47"/>
    <mergeCell ref="H34:H36"/>
    <mergeCell ref="H22:H25"/>
    <mergeCell ref="H26:H27"/>
    <mergeCell ref="H28:H30"/>
    <mergeCell ref="H10:H16"/>
    <mergeCell ref="H4:H7"/>
  </mergeCells>
  <phoneticPr fontId="1" type="noConversion"/>
  <conditionalFormatting sqref="R4:R48">
    <cfRule type="cellIs" dxfId="0" priority="1" operator="lessThanOrEqual">
      <formula>0</formula>
    </cfRule>
  </conditionalFormatting>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dimension ref="A1:AD15"/>
  <sheetViews>
    <sheetView topLeftCell="G1" workbookViewId="0">
      <selection activeCell="P4" sqref="P4"/>
    </sheetView>
  </sheetViews>
  <sheetFormatPr defaultRowHeight="13.5"/>
  <sheetData>
    <row r="1" spans="1:30" s="1" customFormat="1" ht="18.75">
      <c r="A1" s="583" t="s">
        <v>0</v>
      </c>
      <c r="B1" s="583"/>
      <c r="C1" s="583"/>
      <c r="D1" s="583"/>
      <c r="E1" s="583"/>
      <c r="F1" s="583"/>
      <c r="G1" s="583"/>
      <c r="H1" s="583"/>
      <c r="I1" s="583"/>
      <c r="J1" s="583"/>
      <c r="K1" s="583"/>
      <c r="L1" s="584"/>
      <c r="M1" s="581"/>
      <c r="N1" s="581"/>
      <c r="O1" s="581"/>
      <c r="P1" s="581"/>
      <c r="Q1" s="581"/>
      <c r="R1" s="581"/>
      <c r="S1" s="585"/>
      <c r="T1" s="581"/>
      <c r="U1" s="581"/>
      <c r="V1" s="581"/>
      <c r="W1" s="581"/>
      <c r="X1" s="581"/>
      <c r="Y1" s="581"/>
      <c r="Z1" s="581"/>
      <c r="AA1" s="586" t="s">
        <v>1</v>
      </c>
      <c r="AB1" s="575"/>
      <c r="AC1" s="575"/>
      <c r="AD1" s="587" t="s">
        <v>2</v>
      </c>
    </row>
    <row r="2" spans="1:30" s="1" customFormat="1" ht="14.25">
      <c r="A2" s="576" t="s">
        <v>3</v>
      </c>
      <c r="B2" s="576" t="s">
        <v>4</v>
      </c>
      <c r="C2" s="576" t="s">
        <v>5</v>
      </c>
      <c r="D2" s="576" t="s">
        <v>6</v>
      </c>
      <c r="E2" s="576" t="s">
        <v>7</v>
      </c>
      <c r="F2" s="2" t="s">
        <v>8</v>
      </c>
      <c r="G2" s="576" t="s">
        <v>9</v>
      </c>
      <c r="H2" s="580" t="s">
        <v>10</v>
      </c>
      <c r="I2" s="576" t="s">
        <v>11</v>
      </c>
      <c r="J2" s="588" t="s">
        <v>12</v>
      </c>
      <c r="K2" s="588" t="s">
        <v>13</v>
      </c>
      <c r="L2" s="2" t="s">
        <v>14</v>
      </c>
      <c r="M2" s="576" t="s">
        <v>15</v>
      </c>
      <c r="N2" s="577"/>
      <c r="O2" s="576" t="s">
        <v>16</v>
      </c>
      <c r="P2" s="577"/>
      <c r="Q2" s="576" t="s">
        <v>17</v>
      </c>
      <c r="R2" s="577"/>
      <c r="S2" s="578" t="s">
        <v>18</v>
      </c>
      <c r="T2" s="579"/>
      <c r="U2" s="579"/>
      <c r="V2" s="579"/>
      <c r="W2" s="3" t="s">
        <v>19</v>
      </c>
      <c r="X2" s="580" t="s">
        <v>20</v>
      </c>
      <c r="Y2" s="580" t="s">
        <v>21</v>
      </c>
      <c r="Z2" s="582" t="s">
        <v>22</v>
      </c>
      <c r="AA2" s="574" t="s">
        <v>23</v>
      </c>
      <c r="AB2" s="574" t="s">
        <v>24</v>
      </c>
      <c r="AC2" s="574" t="s">
        <v>25</v>
      </c>
      <c r="AD2" s="575"/>
    </row>
    <row r="3" spans="1:30" s="1" customFormat="1">
      <c r="A3" s="577"/>
      <c r="B3" s="577"/>
      <c r="C3" s="577"/>
      <c r="D3" s="577"/>
      <c r="E3" s="577"/>
      <c r="F3" s="2" t="s">
        <v>26</v>
      </c>
      <c r="G3" s="577"/>
      <c r="H3" s="581"/>
      <c r="I3" s="577"/>
      <c r="J3" s="577"/>
      <c r="K3" s="588"/>
      <c r="L3" s="2" t="s">
        <v>27</v>
      </c>
      <c r="M3" s="4" t="s">
        <v>28</v>
      </c>
      <c r="N3" s="5" t="s">
        <v>29</v>
      </c>
      <c r="O3" s="4" t="s">
        <v>28</v>
      </c>
      <c r="P3" s="5" t="s">
        <v>30</v>
      </c>
      <c r="Q3" s="4" t="s">
        <v>28</v>
      </c>
      <c r="R3" s="5"/>
      <c r="S3" s="6" t="s">
        <v>31</v>
      </c>
      <c r="T3" s="2" t="s">
        <v>32</v>
      </c>
      <c r="U3" s="2" t="s">
        <v>33</v>
      </c>
      <c r="V3" s="2" t="s">
        <v>34</v>
      </c>
      <c r="W3" s="3" t="s">
        <v>35</v>
      </c>
      <c r="X3" s="581"/>
      <c r="Y3" s="581"/>
      <c r="Z3" s="581"/>
      <c r="AA3" s="575"/>
      <c r="AB3" s="575"/>
      <c r="AC3" s="575"/>
      <c r="AD3" s="575"/>
    </row>
    <row r="4" spans="1:30" s="1" customFormat="1" ht="15">
      <c r="A4" s="15" t="s">
        <v>36</v>
      </c>
      <c r="B4" s="14">
        <v>1</v>
      </c>
      <c r="C4" s="7" t="s">
        <v>37</v>
      </c>
      <c r="D4" s="7" t="s">
        <v>38</v>
      </c>
      <c r="E4" s="7" t="s">
        <v>37</v>
      </c>
      <c r="F4" s="7" t="s">
        <v>39</v>
      </c>
      <c r="G4" s="7" t="s">
        <v>40</v>
      </c>
      <c r="H4" s="7"/>
      <c r="I4" s="7" t="s">
        <v>41</v>
      </c>
      <c r="J4" s="7"/>
      <c r="K4" s="7">
        <v>100</v>
      </c>
      <c r="L4" s="7"/>
      <c r="M4" s="7">
        <v>138</v>
      </c>
      <c r="N4" s="7">
        <v>133</v>
      </c>
      <c r="O4" s="7"/>
      <c r="P4" s="7">
        <v>109</v>
      </c>
      <c r="Q4" s="7"/>
      <c r="R4" s="7"/>
      <c r="S4" s="7"/>
      <c r="T4" s="7">
        <v>218</v>
      </c>
      <c r="U4" s="7"/>
      <c r="V4" s="7"/>
      <c r="W4" s="7">
        <f>N4-P4</f>
        <v>24</v>
      </c>
      <c r="X4" s="8"/>
      <c r="Y4" s="8"/>
      <c r="Z4" s="8"/>
      <c r="AA4" s="9"/>
      <c r="AB4" s="9"/>
      <c r="AC4" s="9"/>
      <c r="AD4" s="9"/>
    </row>
    <row r="5" spans="1:30" s="1" customFormat="1" ht="15">
      <c r="A5" s="15" t="s">
        <v>36</v>
      </c>
      <c r="B5" s="14">
        <v>2</v>
      </c>
      <c r="C5" s="8" t="s">
        <v>37</v>
      </c>
      <c r="D5" s="8" t="s">
        <v>42</v>
      </c>
      <c r="E5" s="8" t="s">
        <v>37</v>
      </c>
      <c r="F5" s="8" t="s">
        <v>39</v>
      </c>
      <c r="G5" s="8" t="s">
        <v>43</v>
      </c>
      <c r="H5" s="8"/>
      <c r="I5" s="8" t="s">
        <v>44</v>
      </c>
      <c r="J5" s="8"/>
      <c r="K5" s="8">
        <v>93</v>
      </c>
      <c r="L5" s="8"/>
      <c r="M5" s="8">
        <v>93</v>
      </c>
      <c r="N5" s="8">
        <v>88</v>
      </c>
      <c r="O5" s="8"/>
      <c r="P5" s="8">
        <v>76.900000000000006</v>
      </c>
      <c r="Q5" s="8"/>
      <c r="R5" s="8"/>
      <c r="S5" s="8"/>
      <c r="T5" s="8">
        <v>109</v>
      </c>
      <c r="U5" s="8"/>
      <c r="V5" s="8"/>
      <c r="W5" s="8">
        <f>N5-P5</f>
        <v>11.099999999999994</v>
      </c>
      <c r="X5" s="11"/>
      <c r="Y5" s="11"/>
      <c r="Z5" s="11"/>
      <c r="AA5" s="12"/>
      <c r="AB5" s="12"/>
      <c r="AC5" s="12"/>
      <c r="AD5" s="12"/>
    </row>
    <row r="6" spans="1:30" s="1" customFormat="1" ht="15">
      <c r="A6" s="15" t="s">
        <v>36</v>
      </c>
      <c r="B6" s="14">
        <v>3</v>
      </c>
      <c r="C6" s="8" t="s">
        <v>37</v>
      </c>
      <c r="D6" s="8" t="s">
        <v>42</v>
      </c>
      <c r="E6" s="8" t="s">
        <v>37</v>
      </c>
      <c r="F6" s="8" t="s">
        <v>39</v>
      </c>
      <c r="G6" s="8" t="s">
        <v>45</v>
      </c>
      <c r="H6" s="8"/>
      <c r="I6" s="8" t="s">
        <v>46</v>
      </c>
      <c r="J6" s="8"/>
      <c r="K6" s="8">
        <v>80</v>
      </c>
      <c r="L6" s="8"/>
      <c r="M6" s="8">
        <v>101</v>
      </c>
      <c r="N6" s="8">
        <v>96</v>
      </c>
      <c r="O6" s="8"/>
      <c r="P6" s="8">
        <v>76.900000000000006</v>
      </c>
      <c r="Q6" s="8"/>
      <c r="R6" s="8"/>
      <c r="S6" s="8"/>
      <c r="T6" s="8">
        <v>109</v>
      </c>
      <c r="U6" s="8"/>
      <c r="V6" s="8"/>
      <c r="W6" s="8">
        <f>N6-P6</f>
        <v>19.099999999999994</v>
      </c>
      <c r="X6" s="8"/>
      <c r="Y6" s="8"/>
      <c r="Z6" s="8"/>
      <c r="AA6" s="13"/>
      <c r="AB6" s="13"/>
      <c r="AC6" s="13"/>
      <c r="AD6" s="13"/>
    </row>
    <row r="7" spans="1:30" s="1" customFormat="1" ht="15">
      <c r="A7" s="15" t="s">
        <v>36</v>
      </c>
      <c r="B7" s="14">
        <v>4</v>
      </c>
      <c r="C7" s="8" t="s">
        <v>37</v>
      </c>
      <c r="D7" s="8" t="s">
        <v>42</v>
      </c>
      <c r="E7" s="8" t="s">
        <v>37</v>
      </c>
      <c r="F7" s="8" t="s">
        <v>39</v>
      </c>
      <c r="G7" s="8" t="s">
        <v>47</v>
      </c>
      <c r="H7" s="8"/>
      <c r="I7" s="8" t="s">
        <v>48</v>
      </c>
      <c r="J7" s="8"/>
      <c r="K7" s="8">
        <v>50</v>
      </c>
      <c r="L7" s="8"/>
      <c r="M7" s="8">
        <v>118</v>
      </c>
      <c r="N7" s="8">
        <v>113</v>
      </c>
      <c r="O7" s="8"/>
      <c r="P7" s="8">
        <v>99</v>
      </c>
      <c r="Q7" s="8"/>
      <c r="R7" s="8"/>
      <c r="S7" s="8"/>
      <c r="T7" s="8">
        <v>179</v>
      </c>
      <c r="U7" s="8"/>
      <c r="V7" s="8"/>
      <c r="W7" s="8">
        <f>N7-P7</f>
        <v>14</v>
      </c>
      <c r="X7" s="8"/>
      <c r="Y7" s="8"/>
      <c r="Z7" s="8"/>
      <c r="AA7" s="13"/>
      <c r="AB7" s="13"/>
      <c r="AC7" s="13"/>
      <c r="AD7" s="13"/>
    </row>
    <row r="8" spans="1:30" s="1" customFormat="1" ht="15">
      <c r="A8" s="15" t="s">
        <v>36</v>
      </c>
      <c r="B8" s="14">
        <v>5</v>
      </c>
      <c r="C8" s="8" t="s">
        <v>37</v>
      </c>
      <c r="D8" s="8" t="s">
        <v>42</v>
      </c>
      <c r="E8" s="8" t="s">
        <v>37</v>
      </c>
      <c r="F8" s="8" t="s">
        <v>39</v>
      </c>
      <c r="G8" s="8" t="s">
        <v>49</v>
      </c>
      <c r="H8" s="8"/>
      <c r="I8" s="8" t="s">
        <v>50</v>
      </c>
      <c r="J8" s="8"/>
      <c r="K8" s="8">
        <v>10</v>
      </c>
      <c r="L8" s="8"/>
      <c r="M8" s="8">
        <v>214</v>
      </c>
      <c r="N8" s="8">
        <v>209</v>
      </c>
      <c r="O8" s="8"/>
      <c r="P8" s="8">
        <v>189</v>
      </c>
      <c r="Q8" s="8"/>
      <c r="R8" s="8"/>
      <c r="S8" s="8"/>
      <c r="T8" s="8">
        <v>299</v>
      </c>
      <c r="U8" s="8"/>
      <c r="V8" s="8"/>
      <c r="W8" s="8">
        <f t="shared" ref="W8:W15" si="0">N8-P8</f>
        <v>20</v>
      </c>
      <c r="X8" s="8"/>
      <c r="Y8" s="8"/>
      <c r="Z8" s="8"/>
      <c r="AA8" s="9"/>
      <c r="AB8" s="9"/>
      <c r="AC8" s="9"/>
      <c r="AD8" s="9"/>
    </row>
    <row r="9" spans="1:30" s="1" customFormat="1" ht="15">
      <c r="A9" s="15" t="s">
        <v>36</v>
      </c>
      <c r="B9" s="14">
        <v>6</v>
      </c>
      <c r="C9" s="8" t="s">
        <v>37</v>
      </c>
      <c r="D9" s="8" t="s">
        <v>42</v>
      </c>
      <c r="E9" s="8" t="s">
        <v>37</v>
      </c>
      <c r="F9" s="8" t="s">
        <v>39</v>
      </c>
      <c r="G9" s="8" t="s">
        <v>51</v>
      </c>
      <c r="H9" s="8"/>
      <c r="I9" s="8" t="s">
        <v>52</v>
      </c>
      <c r="J9" s="8"/>
      <c r="K9" s="8">
        <v>40</v>
      </c>
      <c r="L9" s="8"/>
      <c r="M9" s="8">
        <v>225</v>
      </c>
      <c r="N9" s="8">
        <v>220</v>
      </c>
      <c r="O9" s="8"/>
      <c r="P9" s="8">
        <v>199</v>
      </c>
      <c r="Q9" s="8"/>
      <c r="R9" s="8"/>
      <c r="S9" s="8">
        <v>299</v>
      </c>
      <c r="T9" s="8"/>
      <c r="U9" s="8" t="s">
        <v>53</v>
      </c>
      <c r="V9" s="8"/>
      <c r="W9" s="8">
        <f t="shared" si="0"/>
        <v>21</v>
      </c>
      <c r="X9" s="8"/>
      <c r="Y9" s="8"/>
      <c r="Z9" s="8"/>
      <c r="AA9" s="9"/>
      <c r="AB9" s="9"/>
      <c r="AC9" s="9"/>
      <c r="AD9" s="9"/>
    </row>
    <row r="10" spans="1:30" s="1" customFormat="1" ht="15">
      <c r="A10" s="15" t="s">
        <v>36</v>
      </c>
      <c r="B10" s="14">
        <v>7</v>
      </c>
      <c r="C10" s="8" t="s">
        <v>37</v>
      </c>
      <c r="D10" s="8" t="s">
        <v>42</v>
      </c>
      <c r="E10" s="8" t="s">
        <v>37</v>
      </c>
      <c r="F10" s="8" t="s">
        <v>39</v>
      </c>
      <c r="G10" s="8" t="s">
        <v>54</v>
      </c>
      <c r="H10" s="8"/>
      <c r="I10" s="8" t="s">
        <v>55</v>
      </c>
      <c r="J10" s="8"/>
      <c r="K10" s="8">
        <v>60</v>
      </c>
      <c r="L10" s="8"/>
      <c r="M10" s="8">
        <v>237</v>
      </c>
      <c r="N10" s="8">
        <v>232</v>
      </c>
      <c r="O10" s="8"/>
      <c r="P10" s="8">
        <v>209</v>
      </c>
      <c r="Q10" s="8"/>
      <c r="R10" s="8"/>
      <c r="S10" s="8"/>
      <c r="T10" s="8">
        <v>299</v>
      </c>
      <c r="U10" s="8"/>
      <c r="V10" s="8"/>
      <c r="W10" s="8">
        <f t="shared" si="0"/>
        <v>23</v>
      </c>
      <c r="X10" s="8"/>
      <c r="Y10" s="8"/>
      <c r="Z10" s="8"/>
      <c r="AA10" s="9"/>
      <c r="AB10" s="9"/>
      <c r="AC10" s="9"/>
      <c r="AD10" s="9"/>
    </row>
    <row r="11" spans="1:30" s="1" customFormat="1" ht="15">
      <c r="A11" s="15" t="s">
        <v>36</v>
      </c>
      <c r="B11" s="14">
        <v>8</v>
      </c>
      <c r="C11" s="8" t="s">
        <v>37</v>
      </c>
      <c r="D11" s="8" t="s">
        <v>42</v>
      </c>
      <c r="E11" s="8" t="s">
        <v>37</v>
      </c>
      <c r="F11" s="8" t="s">
        <v>39</v>
      </c>
      <c r="G11" s="8" t="s">
        <v>56</v>
      </c>
      <c r="H11" s="8"/>
      <c r="I11" s="8" t="s">
        <v>57</v>
      </c>
      <c r="J11" s="8"/>
      <c r="K11" s="8">
        <v>50</v>
      </c>
      <c r="L11" s="8"/>
      <c r="M11" s="8">
        <v>238</v>
      </c>
      <c r="N11" s="8">
        <v>233</v>
      </c>
      <c r="O11" s="8"/>
      <c r="P11" s="8">
        <v>209</v>
      </c>
      <c r="Q11" s="8"/>
      <c r="R11" s="8"/>
      <c r="S11" s="8"/>
      <c r="T11" s="8"/>
      <c r="U11" s="8">
        <v>298</v>
      </c>
      <c r="V11" s="8"/>
      <c r="W11" s="8">
        <f t="shared" si="0"/>
        <v>24</v>
      </c>
      <c r="X11" s="8"/>
      <c r="Y11" s="8"/>
      <c r="Z11" s="8"/>
      <c r="AA11" s="9"/>
      <c r="AB11" s="9"/>
      <c r="AC11" s="9"/>
      <c r="AD11" s="9"/>
    </row>
    <row r="12" spans="1:30" s="1" customFormat="1" ht="15">
      <c r="A12" s="15" t="s">
        <v>36</v>
      </c>
      <c r="B12" s="14">
        <v>9</v>
      </c>
      <c r="C12" s="8" t="s">
        <v>37</v>
      </c>
      <c r="D12" s="8" t="s">
        <v>42</v>
      </c>
      <c r="E12" s="8" t="s">
        <v>37</v>
      </c>
      <c r="F12" s="8" t="s">
        <v>39</v>
      </c>
      <c r="G12" s="8" t="s">
        <v>58</v>
      </c>
      <c r="H12" s="8"/>
      <c r="I12" s="8" t="s">
        <v>59</v>
      </c>
      <c r="J12" s="8"/>
      <c r="K12" s="8">
        <v>60</v>
      </c>
      <c r="L12" s="8"/>
      <c r="M12" s="8">
        <v>248</v>
      </c>
      <c r="N12" s="8">
        <v>243</v>
      </c>
      <c r="O12" s="8"/>
      <c r="P12" s="8">
        <v>229</v>
      </c>
      <c r="Q12" s="8"/>
      <c r="R12" s="8"/>
      <c r="S12" s="8"/>
      <c r="T12" s="8">
        <v>499</v>
      </c>
      <c r="U12" s="8"/>
      <c r="V12" s="8"/>
      <c r="W12" s="8">
        <f t="shared" si="0"/>
        <v>14</v>
      </c>
      <c r="X12" s="8"/>
      <c r="Y12" s="8"/>
      <c r="Z12" s="8"/>
      <c r="AA12" s="9"/>
      <c r="AB12" s="9"/>
      <c r="AC12" s="9"/>
      <c r="AD12" s="9"/>
    </row>
    <row r="13" spans="1:30" s="1" customFormat="1" ht="15">
      <c r="A13" s="15" t="s">
        <v>36</v>
      </c>
      <c r="B13" s="14">
        <v>10</v>
      </c>
      <c r="C13" s="8" t="s">
        <v>37</v>
      </c>
      <c r="D13" s="8" t="s">
        <v>42</v>
      </c>
      <c r="E13" s="8" t="s">
        <v>37</v>
      </c>
      <c r="F13" s="8" t="s">
        <v>39</v>
      </c>
      <c r="G13" s="8" t="s">
        <v>60</v>
      </c>
      <c r="H13" s="8"/>
      <c r="I13" s="8" t="s">
        <v>61</v>
      </c>
      <c r="J13" s="8"/>
      <c r="K13" s="8">
        <v>50</v>
      </c>
      <c r="L13" s="8"/>
      <c r="M13" s="8">
        <v>278</v>
      </c>
      <c r="N13" s="8">
        <v>273</v>
      </c>
      <c r="O13" s="8"/>
      <c r="P13" s="8">
        <v>259</v>
      </c>
      <c r="Q13" s="8"/>
      <c r="R13" s="8"/>
      <c r="S13" s="8"/>
      <c r="T13" s="8"/>
      <c r="U13" s="8">
        <v>449</v>
      </c>
      <c r="V13" s="8"/>
      <c r="W13" s="8">
        <f t="shared" si="0"/>
        <v>14</v>
      </c>
      <c r="X13" s="8"/>
      <c r="Y13" s="8"/>
      <c r="Z13" s="8"/>
      <c r="AA13" s="9"/>
      <c r="AB13" s="9"/>
      <c r="AC13" s="9"/>
      <c r="AD13" s="9"/>
    </row>
    <row r="14" spans="1:30" s="1" customFormat="1" ht="15">
      <c r="A14" s="15" t="s">
        <v>36</v>
      </c>
      <c r="B14" s="14">
        <v>11</v>
      </c>
      <c r="C14" s="8" t="s">
        <v>37</v>
      </c>
      <c r="D14" s="8" t="s">
        <v>42</v>
      </c>
      <c r="E14" s="8" t="s">
        <v>37</v>
      </c>
      <c r="F14" s="8" t="s">
        <v>39</v>
      </c>
      <c r="G14" s="8" t="s">
        <v>62</v>
      </c>
      <c r="H14" s="8"/>
      <c r="I14" s="8" t="s">
        <v>63</v>
      </c>
      <c r="J14" s="8"/>
      <c r="K14" s="8">
        <v>20</v>
      </c>
      <c r="L14" s="8"/>
      <c r="M14" s="8">
        <v>410</v>
      </c>
      <c r="N14" s="8">
        <v>405</v>
      </c>
      <c r="O14" s="8"/>
      <c r="P14" s="8">
        <v>389</v>
      </c>
      <c r="Q14" s="8"/>
      <c r="R14" s="8"/>
      <c r="S14" s="8"/>
      <c r="T14" s="8">
        <v>699</v>
      </c>
      <c r="U14" s="8"/>
      <c r="V14" s="8"/>
      <c r="W14" s="8">
        <f t="shared" si="0"/>
        <v>16</v>
      </c>
      <c r="X14" s="8"/>
      <c r="Y14" s="8"/>
      <c r="Z14" s="8"/>
      <c r="AA14" s="9"/>
      <c r="AB14" s="9"/>
      <c r="AC14" s="9"/>
      <c r="AD14" s="9"/>
    </row>
    <row r="15" spans="1:30" s="1" customFormat="1" ht="15">
      <c r="A15" s="15" t="s">
        <v>36</v>
      </c>
      <c r="B15" s="14">
        <v>12</v>
      </c>
      <c r="C15" s="8" t="s">
        <v>37</v>
      </c>
      <c r="D15" s="8" t="s">
        <v>42</v>
      </c>
      <c r="E15" s="8" t="s">
        <v>37</v>
      </c>
      <c r="F15" s="8" t="s">
        <v>39</v>
      </c>
      <c r="G15" s="8" t="s">
        <v>64</v>
      </c>
      <c r="H15" s="8"/>
      <c r="I15" s="8" t="s">
        <v>65</v>
      </c>
      <c r="J15" s="8"/>
      <c r="K15" s="8">
        <v>20</v>
      </c>
      <c r="L15" s="8"/>
      <c r="M15" s="8">
        <v>441</v>
      </c>
      <c r="N15" s="8">
        <v>436</v>
      </c>
      <c r="O15" s="8"/>
      <c r="P15" s="8">
        <v>419</v>
      </c>
      <c r="Q15" s="8"/>
      <c r="R15" s="8"/>
      <c r="S15" s="8">
        <v>699</v>
      </c>
      <c r="T15" s="8"/>
      <c r="U15" s="8"/>
      <c r="V15" s="8"/>
      <c r="W15" s="8">
        <f t="shared" si="0"/>
        <v>17</v>
      </c>
      <c r="X15" s="8"/>
      <c r="Y15" s="8"/>
      <c r="Z15" s="8"/>
      <c r="AA15" s="9"/>
      <c r="AB15" s="9"/>
      <c r="AC15" s="9"/>
      <c r="AD15" s="9"/>
    </row>
  </sheetData>
  <mergeCells count="24">
    <mergeCell ref="O2:P2"/>
    <mergeCell ref="A1:K1"/>
    <mergeCell ref="L1:Z1"/>
    <mergeCell ref="AA1:AC1"/>
    <mergeCell ref="AD1:AD3"/>
    <mergeCell ref="A2:A3"/>
    <mergeCell ref="B2:B3"/>
    <mergeCell ref="C2:C3"/>
    <mergeCell ref="D2:D3"/>
    <mergeCell ref="E2:E3"/>
    <mergeCell ref="G2:G3"/>
    <mergeCell ref="H2:H3"/>
    <mergeCell ref="I2:I3"/>
    <mergeCell ref="J2:J3"/>
    <mergeCell ref="K2:K3"/>
    <mergeCell ref="M2:N2"/>
    <mergeCell ref="AB2:AB3"/>
    <mergeCell ref="AC2:AC3"/>
    <mergeCell ref="Q2:R2"/>
    <mergeCell ref="S2:V2"/>
    <mergeCell ref="X2:X3"/>
    <mergeCell ref="Y2:Y3"/>
    <mergeCell ref="Z2:Z3"/>
    <mergeCell ref="AA2:AA3"/>
  </mergeCells>
  <phoneticPr fontId="1" type="noConversion"/>
  <hyperlinks>
    <hyperlink ref="I15" r:id="rId1"/>
    <hyperlink ref="I14" r:id="rId2"/>
    <hyperlink ref="I11" r:id="rId3"/>
    <hyperlink ref="I9" r:id="rId4"/>
    <hyperlink ref="I6" r:id="rId5"/>
    <hyperlink ref="I8" r:id="rId6"/>
    <hyperlink ref="I12" r:id="rId7"/>
    <hyperlink ref="I4" r:id="rId8"/>
    <hyperlink ref="I13" r:id="rId9"/>
  </hyperlinks>
  <pageMargins left="0.7" right="0.7" top="0.75" bottom="0.75" header="0.3" footer="0.3"/>
  <pageSetup paperSize="9" orientation="portrait" horizontalDpi="200" verticalDpi="200" r:id="rId10"/>
</worksheet>
</file>

<file path=xl/worksheets/sheet5.xml><?xml version="1.0" encoding="utf-8"?>
<worksheet xmlns="http://schemas.openxmlformats.org/spreadsheetml/2006/main" xmlns:r="http://schemas.openxmlformats.org/officeDocument/2006/relationships">
  <dimension ref="A1:AD17"/>
  <sheetViews>
    <sheetView topLeftCell="F1" workbookViewId="0">
      <selection activeCell="Q31" sqref="Q31:R31"/>
    </sheetView>
  </sheetViews>
  <sheetFormatPr defaultRowHeight="13.5"/>
  <sheetData>
    <row r="1" spans="1:30" s="1" customFormat="1" ht="18.75">
      <c r="A1" s="583" t="s">
        <v>0</v>
      </c>
      <c r="B1" s="583"/>
      <c r="C1" s="583"/>
      <c r="D1" s="583"/>
      <c r="E1" s="583"/>
      <c r="F1" s="583"/>
      <c r="G1" s="583"/>
      <c r="H1" s="583"/>
      <c r="I1" s="583"/>
      <c r="J1" s="583"/>
      <c r="K1" s="583"/>
      <c r="L1" s="584"/>
      <c r="M1" s="581"/>
      <c r="N1" s="581"/>
      <c r="O1" s="581"/>
      <c r="P1" s="581"/>
      <c r="Q1" s="581"/>
      <c r="R1" s="581"/>
      <c r="S1" s="585"/>
      <c r="T1" s="581"/>
      <c r="U1" s="581"/>
      <c r="V1" s="581"/>
      <c r="W1" s="581"/>
      <c r="X1" s="581"/>
      <c r="Y1" s="581"/>
      <c r="Z1" s="581"/>
      <c r="AA1" s="586" t="s">
        <v>1</v>
      </c>
      <c r="AB1" s="575"/>
      <c r="AC1" s="575"/>
      <c r="AD1" s="587" t="s">
        <v>2</v>
      </c>
    </row>
    <row r="2" spans="1:30" s="1" customFormat="1" ht="14.25">
      <c r="A2" s="576" t="s">
        <v>3</v>
      </c>
      <c r="B2" s="576" t="s">
        <v>4</v>
      </c>
      <c r="C2" s="576" t="s">
        <v>5</v>
      </c>
      <c r="D2" s="576" t="s">
        <v>6</v>
      </c>
      <c r="E2" s="576" t="s">
        <v>7</v>
      </c>
      <c r="F2" s="2" t="s">
        <v>8</v>
      </c>
      <c r="G2" s="576" t="s">
        <v>9</v>
      </c>
      <c r="H2" s="580" t="s">
        <v>10</v>
      </c>
      <c r="I2" s="576" t="s">
        <v>11</v>
      </c>
      <c r="J2" s="588" t="s">
        <v>12</v>
      </c>
      <c r="K2" s="588" t="s">
        <v>13</v>
      </c>
      <c r="L2" s="2" t="s">
        <v>14</v>
      </c>
      <c r="M2" s="576" t="s">
        <v>15</v>
      </c>
      <c r="N2" s="577"/>
      <c r="O2" s="576" t="s">
        <v>16</v>
      </c>
      <c r="P2" s="577"/>
      <c r="Q2" s="576" t="s">
        <v>17</v>
      </c>
      <c r="R2" s="577"/>
      <c r="S2" s="578" t="s">
        <v>18</v>
      </c>
      <c r="T2" s="579"/>
      <c r="U2" s="579"/>
      <c r="V2" s="579"/>
      <c r="W2" s="3" t="s">
        <v>19</v>
      </c>
      <c r="X2" s="580" t="s">
        <v>20</v>
      </c>
      <c r="Y2" s="580" t="s">
        <v>21</v>
      </c>
      <c r="Z2" s="582" t="s">
        <v>22</v>
      </c>
      <c r="AA2" s="574" t="s">
        <v>23</v>
      </c>
      <c r="AB2" s="574" t="s">
        <v>24</v>
      </c>
      <c r="AC2" s="574" t="s">
        <v>25</v>
      </c>
      <c r="AD2" s="575"/>
    </row>
    <row r="3" spans="1:30" s="1" customFormat="1">
      <c r="A3" s="577"/>
      <c r="B3" s="577"/>
      <c r="C3" s="577"/>
      <c r="D3" s="577"/>
      <c r="E3" s="577"/>
      <c r="F3" s="2" t="s">
        <v>26</v>
      </c>
      <c r="G3" s="577"/>
      <c r="H3" s="581"/>
      <c r="I3" s="577"/>
      <c r="J3" s="577"/>
      <c r="K3" s="588"/>
      <c r="L3" s="2" t="s">
        <v>27</v>
      </c>
      <c r="M3" s="4" t="s">
        <v>28</v>
      </c>
      <c r="N3" s="5" t="s">
        <v>29</v>
      </c>
      <c r="O3" s="4" t="s">
        <v>28</v>
      </c>
      <c r="P3" s="5" t="s">
        <v>30</v>
      </c>
      <c r="Q3" s="4" t="s">
        <v>28</v>
      </c>
      <c r="R3" s="5"/>
      <c r="S3" s="6" t="s">
        <v>31</v>
      </c>
      <c r="T3" s="2" t="s">
        <v>32</v>
      </c>
      <c r="U3" s="2" t="s">
        <v>33</v>
      </c>
      <c r="V3" s="2" t="s">
        <v>34</v>
      </c>
      <c r="W3" s="3" t="s">
        <v>35</v>
      </c>
      <c r="X3" s="581"/>
      <c r="Y3" s="581"/>
      <c r="Z3" s="581"/>
      <c r="AA3" s="575"/>
      <c r="AB3" s="575"/>
      <c r="AC3" s="575"/>
      <c r="AD3" s="575"/>
    </row>
    <row r="4" spans="1:30" s="1" customFormat="1" ht="15">
      <c r="A4" s="7" t="s">
        <v>66</v>
      </c>
      <c r="B4" s="7">
        <v>1</v>
      </c>
      <c r="C4" s="7" t="s">
        <v>67</v>
      </c>
      <c r="D4" s="7" t="s">
        <v>68</v>
      </c>
      <c r="E4" s="7" t="s">
        <v>67</v>
      </c>
      <c r="F4" s="7" t="s">
        <v>69</v>
      </c>
      <c r="G4" s="7" t="s">
        <v>70</v>
      </c>
      <c r="H4" s="7"/>
      <c r="I4" s="7" t="s">
        <v>71</v>
      </c>
      <c r="J4" s="7"/>
      <c r="K4" s="7">
        <v>500</v>
      </c>
      <c r="L4" s="7"/>
      <c r="M4" s="7">
        <v>109</v>
      </c>
      <c r="N4" s="7">
        <v>99</v>
      </c>
      <c r="O4" s="7"/>
      <c r="P4" s="7">
        <v>79.900000000000006</v>
      </c>
      <c r="Q4" s="7"/>
      <c r="R4" s="7"/>
      <c r="S4" s="7"/>
      <c r="T4" s="7">
        <v>149</v>
      </c>
      <c r="U4" s="7"/>
      <c r="V4" s="7"/>
      <c r="W4" s="7">
        <v>7.1</v>
      </c>
      <c r="X4" s="8"/>
      <c r="Y4" s="8"/>
      <c r="Z4" s="8"/>
      <c r="AA4" s="9"/>
      <c r="AB4" s="9"/>
      <c r="AC4" s="9"/>
      <c r="AD4" s="9"/>
    </row>
    <row r="5" spans="1:30" s="1" customFormat="1" ht="15">
      <c r="A5" s="7" t="s">
        <v>66</v>
      </c>
      <c r="B5" s="7">
        <v>2</v>
      </c>
      <c r="C5" s="7" t="s">
        <v>67</v>
      </c>
      <c r="D5" s="7" t="s">
        <v>68</v>
      </c>
      <c r="E5" s="7" t="s">
        <v>67</v>
      </c>
      <c r="F5" s="7" t="s">
        <v>69</v>
      </c>
      <c r="G5" s="7" t="s">
        <v>72</v>
      </c>
      <c r="H5" s="7"/>
      <c r="I5" s="7" t="s">
        <v>73</v>
      </c>
      <c r="J5" s="7"/>
      <c r="K5" s="7">
        <v>200</v>
      </c>
      <c r="L5" s="7"/>
      <c r="M5" s="7">
        <v>190</v>
      </c>
      <c r="N5" s="7">
        <v>165</v>
      </c>
      <c r="O5" s="7"/>
      <c r="P5" s="7">
        <v>149</v>
      </c>
      <c r="Q5" s="7"/>
      <c r="R5" s="7"/>
      <c r="S5" s="7"/>
      <c r="T5" s="7">
        <v>299</v>
      </c>
      <c r="U5" s="7"/>
      <c r="V5" s="7"/>
      <c r="W5" s="7">
        <v>15.1</v>
      </c>
      <c r="X5" s="8"/>
      <c r="Y5" s="8"/>
      <c r="Z5" s="8"/>
      <c r="AA5" s="9"/>
      <c r="AB5" s="9"/>
      <c r="AC5" s="9"/>
      <c r="AD5" s="9"/>
    </row>
    <row r="6" spans="1:30" s="1" customFormat="1" ht="15">
      <c r="A6" s="7" t="s">
        <v>66</v>
      </c>
      <c r="B6" s="7">
        <v>3</v>
      </c>
      <c r="C6" s="7" t="s">
        <v>67</v>
      </c>
      <c r="D6" s="7" t="s">
        <v>74</v>
      </c>
      <c r="E6" s="7" t="s">
        <v>67</v>
      </c>
      <c r="F6" s="7" t="s">
        <v>69</v>
      </c>
      <c r="G6" s="7" t="s">
        <v>75</v>
      </c>
      <c r="H6" s="7"/>
      <c r="I6" s="7" t="s">
        <v>76</v>
      </c>
      <c r="J6" s="7"/>
      <c r="K6" s="7">
        <v>300</v>
      </c>
      <c r="L6" s="7"/>
      <c r="M6" s="7">
        <v>89</v>
      </c>
      <c r="N6" s="7">
        <v>75</v>
      </c>
      <c r="O6" s="7"/>
      <c r="P6" s="7">
        <v>59.9</v>
      </c>
      <c r="Q6" s="7"/>
      <c r="R6" s="7"/>
      <c r="S6" s="7"/>
      <c r="T6" s="7">
        <v>138</v>
      </c>
      <c r="U6" s="7"/>
      <c r="V6" s="7"/>
      <c r="W6" s="7">
        <v>5.0999999999999899</v>
      </c>
      <c r="X6" s="8"/>
      <c r="Y6" s="8"/>
      <c r="Z6" s="8"/>
      <c r="AA6" s="9"/>
      <c r="AB6" s="9"/>
      <c r="AC6" s="9"/>
      <c r="AD6" s="9"/>
    </row>
    <row r="7" spans="1:30" s="1" customFormat="1" ht="15">
      <c r="A7" s="8" t="s">
        <v>36</v>
      </c>
      <c r="B7" s="8">
        <v>4</v>
      </c>
      <c r="C7" s="8" t="s">
        <v>67</v>
      </c>
      <c r="D7" s="8" t="s">
        <v>77</v>
      </c>
      <c r="E7" s="8" t="s">
        <v>67</v>
      </c>
      <c r="F7" s="8" t="s">
        <v>69</v>
      </c>
      <c r="G7" s="8" t="s">
        <v>78</v>
      </c>
      <c r="H7" s="8"/>
      <c r="I7" s="8" t="s">
        <v>79</v>
      </c>
      <c r="J7" s="8"/>
      <c r="K7" s="8">
        <v>500</v>
      </c>
      <c r="L7" s="8"/>
      <c r="M7" s="8">
        <v>45</v>
      </c>
      <c r="N7" s="8">
        <v>35</v>
      </c>
      <c r="O7" s="8"/>
      <c r="P7" s="8">
        <v>29.9</v>
      </c>
      <c r="Q7" s="8"/>
      <c r="R7" s="8"/>
      <c r="S7" s="8"/>
      <c r="T7" s="8"/>
      <c r="U7" s="8"/>
      <c r="V7" s="8">
        <v>89</v>
      </c>
      <c r="W7" s="8">
        <f>N7-P7</f>
        <v>5.1000000000000014</v>
      </c>
      <c r="X7" s="11"/>
      <c r="Y7" s="11"/>
      <c r="Z7" s="11"/>
      <c r="AA7" s="12"/>
      <c r="AB7" s="12"/>
      <c r="AC7" s="12"/>
      <c r="AD7" s="12"/>
    </row>
    <row r="8" spans="1:30" s="1" customFormat="1" ht="15">
      <c r="A8" s="8" t="s">
        <v>36</v>
      </c>
      <c r="B8" s="8">
        <v>5</v>
      </c>
      <c r="C8" s="8" t="s">
        <v>67</v>
      </c>
      <c r="D8" s="8" t="s">
        <v>77</v>
      </c>
      <c r="E8" s="8" t="s">
        <v>67</v>
      </c>
      <c r="F8" s="8" t="s">
        <v>69</v>
      </c>
      <c r="G8" s="8" t="s">
        <v>80</v>
      </c>
      <c r="H8" s="8"/>
      <c r="I8" s="8" t="s">
        <v>81</v>
      </c>
      <c r="J8" s="8"/>
      <c r="K8" s="8">
        <v>500</v>
      </c>
      <c r="L8" s="8"/>
      <c r="M8" s="8">
        <v>61</v>
      </c>
      <c r="N8" s="8">
        <v>55</v>
      </c>
      <c r="O8" s="8"/>
      <c r="P8" s="8">
        <v>39.9</v>
      </c>
      <c r="Q8" s="8"/>
      <c r="R8" s="8"/>
      <c r="S8" s="8">
        <v>76</v>
      </c>
      <c r="T8" s="8"/>
      <c r="U8" s="8"/>
      <c r="V8" s="8"/>
      <c r="W8" s="8">
        <f t="shared" ref="W8:W17" si="0">N8-P8</f>
        <v>15.100000000000001</v>
      </c>
      <c r="X8" s="11"/>
      <c r="Y8" s="11"/>
      <c r="Z8" s="11"/>
      <c r="AA8" s="12"/>
      <c r="AB8" s="12"/>
      <c r="AC8" s="12"/>
      <c r="AD8" s="12"/>
    </row>
    <row r="9" spans="1:30" s="1" customFormat="1" ht="15">
      <c r="A9" s="8" t="s">
        <v>36</v>
      </c>
      <c r="B9" s="8">
        <v>6</v>
      </c>
      <c r="C9" s="8" t="s">
        <v>67</v>
      </c>
      <c r="D9" s="8" t="s">
        <v>77</v>
      </c>
      <c r="E9" s="8" t="s">
        <v>67</v>
      </c>
      <c r="F9" s="8" t="s">
        <v>69</v>
      </c>
      <c r="G9" s="8" t="s">
        <v>82</v>
      </c>
      <c r="H9" s="8"/>
      <c r="I9" s="8" t="s">
        <v>83</v>
      </c>
      <c r="J9" s="8"/>
      <c r="K9" s="8">
        <v>500</v>
      </c>
      <c r="L9" s="8"/>
      <c r="M9" s="8">
        <v>72</v>
      </c>
      <c r="N9" s="8">
        <v>62</v>
      </c>
      <c r="O9" s="8"/>
      <c r="P9" s="8">
        <v>49.9</v>
      </c>
      <c r="Q9" s="8"/>
      <c r="R9" s="8"/>
      <c r="S9" s="8"/>
      <c r="T9" s="8"/>
      <c r="U9" s="8"/>
      <c r="V9" s="8">
        <v>109</v>
      </c>
      <c r="W9" s="8">
        <f t="shared" si="0"/>
        <v>12.100000000000001</v>
      </c>
      <c r="X9" s="11"/>
      <c r="Y9" s="11"/>
      <c r="Z9" s="11"/>
      <c r="AA9" s="12"/>
      <c r="AB9" s="12"/>
      <c r="AC9" s="12"/>
      <c r="AD9" s="12"/>
    </row>
    <row r="10" spans="1:30" s="1" customFormat="1" ht="15">
      <c r="A10" s="8" t="s">
        <v>36</v>
      </c>
      <c r="B10" s="8">
        <v>7</v>
      </c>
      <c r="C10" s="8" t="s">
        <v>67</v>
      </c>
      <c r="D10" s="8" t="s">
        <v>77</v>
      </c>
      <c r="E10" s="8" t="s">
        <v>67</v>
      </c>
      <c r="F10" s="8" t="s">
        <v>69</v>
      </c>
      <c r="G10" s="8" t="s">
        <v>84</v>
      </c>
      <c r="H10" s="8"/>
      <c r="I10" s="8" t="s">
        <v>85</v>
      </c>
      <c r="J10" s="8"/>
      <c r="K10" s="8">
        <v>500</v>
      </c>
      <c r="L10" s="8"/>
      <c r="M10" s="8">
        <v>79</v>
      </c>
      <c r="N10" s="8">
        <v>62</v>
      </c>
      <c r="O10" s="8"/>
      <c r="P10" s="8">
        <v>49.9</v>
      </c>
      <c r="Q10" s="8"/>
      <c r="R10" s="8"/>
      <c r="S10" s="8"/>
      <c r="T10" s="8"/>
      <c r="U10" s="8">
        <v>89</v>
      </c>
      <c r="V10" s="8"/>
      <c r="W10" s="8">
        <f t="shared" si="0"/>
        <v>12.100000000000001</v>
      </c>
      <c r="X10" s="8"/>
      <c r="Y10" s="8"/>
      <c r="Z10" s="8"/>
      <c r="AA10" s="9"/>
      <c r="AB10" s="9"/>
      <c r="AC10" s="9"/>
      <c r="AD10" s="9"/>
    </row>
    <row r="11" spans="1:30" s="1" customFormat="1" ht="15">
      <c r="A11" s="8" t="s">
        <v>36</v>
      </c>
      <c r="B11" s="8">
        <v>8</v>
      </c>
      <c r="C11" s="8" t="s">
        <v>67</v>
      </c>
      <c r="D11" s="8" t="s">
        <v>77</v>
      </c>
      <c r="E11" s="8" t="s">
        <v>67</v>
      </c>
      <c r="F11" s="8" t="s">
        <v>69</v>
      </c>
      <c r="G11" s="8" t="s">
        <v>86</v>
      </c>
      <c r="H11" s="8"/>
      <c r="I11" s="8" t="s">
        <v>87</v>
      </c>
      <c r="J11" s="8"/>
      <c r="K11" s="8">
        <v>300</v>
      </c>
      <c r="L11" s="8"/>
      <c r="M11" s="8">
        <v>80</v>
      </c>
      <c r="N11" s="8">
        <v>72</v>
      </c>
      <c r="O11" s="8"/>
      <c r="P11" s="8">
        <v>59.9</v>
      </c>
      <c r="Q11" s="8"/>
      <c r="R11" s="8"/>
      <c r="S11" s="8">
        <v>138</v>
      </c>
      <c r="T11" s="8"/>
      <c r="U11" s="8"/>
      <c r="V11" s="8"/>
      <c r="W11" s="8">
        <f t="shared" si="0"/>
        <v>12.100000000000001</v>
      </c>
      <c r="X11" s="8"/>
      <c r="Y11" s="8"/>
      <c r="Z11" s="8"/>
      <c r="AA11" s="9"/>
      <c r="AB11" s="9"/>
      <c r="AC11" s="9"/>
      <c r="AD11" s="9"/>
    </row>
    <row r="12" spans="1:30" s="1" customFormat="1" ht="15">
      <c r="A12" s="8" t="s">
        <v>36</v>
      </c>
      <c r="B12" s="8">
        <v>9</v>
      </c>
      <c r="C12" s="8" t="s">
        <v>67</v>
      </c>
      <c r="D12" s="8" t="s">
        <v>77</v>
      </c>
      <c r="E12" s="8" t="s">
        <v>67</v>
      </c>
      <c r="F12" s="8" t="s">
        <v>69</v>
      </c>
      <c r="G12" s="8" t="s">
        <v>88</v>
      </c>
      <c r="H12" s="8"/>
      <c r="I12" s="8" t="s">
        <v>89</v>
      </c>
      <c r="J12" s="8"/>
      <c r="K12" s="8">
        <v>300</v>
      </c>
      <c r="L12" s="8"/>
      <c r="M12" s="8">
        <v>100</v>
      </c>
      <c r="N12" s="8">
        <v>90</v>
      </c>
      <c r="O12" s="8"/>
      <c r="P12" s="8">
        <v>69.900000000000006</v>
      </c>
      <c r="Q12" s="8"/>
      <c r="R12" s="8"/>
      <c r="S12" s="8"/>
      <c r="T12" s="8"/>
      <c r="U12" s="8">
        <v>128</v>
      </c>
      <c r="V12" s="8"/>
      <c r="W12" s="8">
        <f t="shared" si="0"/>
        <v>20.099999999999994</v>
      </c>
      <c r="X12" s="8"/>
      <c r="Y12" s="8"/>
      <c r="Z12" s="8"/>
      <c r="AA12" s="9"/>
      <c r="AB12" s="9"/>
      <c r="AC12" s="9"/>
      <c r="AD12" s="9"/>
    </row>
    <row r="13" spans="1:30" s="1" customFormat="1" ht="15">
      <c r="A13" s="8" t="s">
        <v>36</v>
      </c>
      <c r="B13" s="8">
        <v>10</v>
      </c>
      <c r="C13" s="8" t="s">
        <v>67</v>
      </c>
      <c r="D13" s="8" t="s">
        <v>77</v>
      </c>
      <c r="E13" s="8" t="s">
        <v>67</v>
      </c>
      <c r="F13" s="8" t="s">
        <v>69</v>
      </c>
      <c r="G13" s="8" t="s">
        <v>90</v>
      </c>
      <c r="H13" s="8"/>
      <c r="I13" s="8" t="s">
        <v>91</v>
      </c>
      <c r="J13" s="8"/>
      <c r="K13" s="8">
        <v>300</v>
      </c>
      <c r="L13" s="8"/>
      <c r="M13" s="8">
        <v>108</v>
      </c>
      <c r="N13" s="8">
        <v>90</v>
      </c>
      <c r="O13" s="8"/>
      <c r="P13" s="8">
        <v>69.900000000000006</v>
      </c>
      <c r="Q13" s="8"/>
      <c r="R13" s="8"/>
      <c r="S13" s="8"/>
      <c r="T13" s="8"/>
      <c r="U13" s="8"/>
      <c r="V13" s="8">
        <v>138</v>
      </c>
      <c r="W13" s="8">
        <f t="shared" si="0"/>
        <v>20.099999999999994</v>
      </c>
      <c r="X13" s="8"/>
      <c r="Y13" s="8"/>
      <c r="Z13" s="8"/>
      <c r="AA13" s="9"/>
      <c r="AB13" s="9"/>
      <c r="AC13" s="9"/>
      <c r="AD13" s="9"/>
    </row>
    <row r="14" spans="1:30" s="1" customFormat="1" ht="15">
      <c r="A14" s="8" t="s">
        <v>36</v>
      </c>
      <c r="B14" s="8">
        <v>11</v>
      </c>
      <c r="C14" s="8" t="s">
        <v>67</v>
      </c>
      <c r="D14" s="8" t="s">
        <v>77</v>
      </c>
      <c r="E14" s="8" t="s">
        <v>67</v>
      </c>
      <c r="F14" s="8" t="s">
        <v>69</v>
      </c>
      <c r="G14" s="8" t="s">
        <v>92</v>
      </c>
      <c r="H14" s="8"/>
      <c r="I14" s="8" t="s">
        <v>93</v>
      </c>
      <c r="J14" s="8"/>
      <c r="K14" s="8">
        <v>500</v>
      </c>
      <c r="L14" s="8"/>
      <c r="M14" s="8">
        <v>109</v>
      </c>
      <c r="N14" s="8">
        <v>90</v>
      </c>
      <c r="O14" s="8"/>
      <c r="P14" s="8">
        <v>69.900000000000006</v>
      </c>
      <c r="Q14" s="8"/>
      <c r="R14" s="8"/>
      <c r="S14" s="8">
        <v>139</v>
      </c>
      <c r="T14" s="8"/>
      <c r="U14" s="8"/>
      <c r="V14" s="8"/>
      <c r="W14" s="8">
        <f t="shared" si="0"/>
        <v>20.099999999999994</v>
      </c>
      <c r="X14" s="8"/>
      <c r="Y14" s="8"/>
      <c r="Z14" s="8"/>
      <c r="AA14" s="9"/>
      <c r="AB14" s="9"/>
      <c r="AC14" s="9"/>
      <c r="AD14" s="9"/>
    </row>
    <row r="15" spans="1:30" s="1" customFormat="1" ht="15">
      <c r="A15" s="8" t="s">
        <v>36</v>
      </c>
      <c r="B15" s="8">
        <v>12</v>
      </c>
      <c r="C15" s="8" t="s">
        <v>67</v>
      </c>
      <c r="D15" s="8" t="s">
        <v>77</v>
      </c>
      <c r="E15" s="8" t="s">
        <v>67</v>
      </c>
      <c r="F15" s="8" t="s">
        <v>69</v>
      </c>
      <c r="G15" s="8" t="s">
        <v>94</v>
      </c>
      <c r="H15" s="8"/>
      <c r="I15" s="8" t="s">
        <v>95</v>
      </c>
      <c r="J15" s="8"/>
      <c r="K15" s="8">
        <v>300</v>
      </c>
      <c r="L15" s="8"/>
      <c r="M15" s="8">
        <v>120</v>
      </c>
      <c r="N15" s="8">
        <v>99</v>
      </c>
      <c r="O15" s="8"/>
      <c r="P15" s="8">
        <v>79.900000000000006</v>
      </c>
      <c r="Q15" s="8"/>
      <c r="R15" s="8"/>
      <c r="S15" s="8">
        <v>179</v>
      </c>
      <c r="T15" s="8"/>
      <c r="U15" s="8"/>
      <c r="V15" s="8"/>
      <c r="W15" s="8">
        <f t="shared" si="0"/>
        <v>19.099999999999994</v>
      </c>
      <c r="X15" s="8"/>
      <c r="Y15" s="8"/>
      <c r="Z15" s="8"/>
      <c r="AA15" s="9"/>
      <c r="AB15" s="9"/>
      <c r="AC15" s="9"/>
      <c r="AD15" s="9"/>
    </row>
    <row r="16" spans="1:30" s="1" customFormat="1" ht="15">
      <c r="A16" s="8" t="s">
        <v>36</v>
      </c>
      <c r="B16" s="8">
        <v>13</v>
      </c>
      <c r="C16" s="8" t="s">
        <v>67</v>
      </c>
      <c r="D16" s="8" t="s">
        <v>77</v>
      </c>
      <c r="E16" s="8" t="s">
        <v>67</v>
      </c>
      <c r="F16" s="8" t="s">
        <v>69</v>
      </c>
      <c r="G16" s="8" t="s">
        <v>96</v>
      </c>
      <c r="H16" s="8"/>
      <c r="I16" s="8" t="s">
        <v>97</v>
      </c>
      <c r="J16" s="8"/>
      <c r="K16" s="8">
        <v>300</v>
      </c>
      <c r="L16" s="8"/>
      <c r="M16" s="8">
        <v>149</v>
      </c>
      <c r="N16" s="8">
        <v>110</v>
      </c>
      <c r="O16" s="8"/>
      <c r="P16" s="8">
        <v>89.9</v>
      </c>
      <c r="Q16" s="8"/>
      <c r="R16" s="8"/>
      <c r="S16" s="8">
        <v>179</v>
      </c>
      <c r="T16" s="8"/>
      <c r="U16" s="8"/>
      <c r="V16" s="8"/>
      <c r="W16" s="8">
        <f t="shared" si="0"/>
        <v>20.099999999999994</v>
      </c>
      <c r="X16" s="8"/>
      <c r="Y16" s="8"/>
      <c r="Z16" s="8"/>
      <c r="AA16" s="9"/>
      <c r="AB16" s="9"/>
      <c r="AC16" s="9"/>
      <c r="AD16" s="9"/>
    </row>
    <row r="17" spans="1:30" s="1" customFormat="1" ht="15">
      <c r="A17" s="8" t="s">
        <v>36</v>
      </c>
      <c r="B17" s="8">
        <v>14</v>
      </c>
      <c r="C17" s="8" t="s">
        <v>67</v>
      </c>
      <c r="D17" s="8" t="s">
        <v>77</v>
      </c>
      <c r="E17" s="8" t="s">
        <v>67</v>
      </c>
      <c r="F17" s="8" t="s">
        <v>69</v>
      </c>
      <c r="G17" s="8" t="s">
        <v>98</v>
      </c>
      <c r="H17" s="8"/>
      <c r="I17" s="8" t="s">
        <v>99</v>
      </c>
      <c r="J17" s="8"/>
      <c r="K17" s="8">
        <v>200</v>
      </c>
      <c r="L17" s="8"/>
      <c r="M17" s="8">
        <v>158</v>
      </c>
      <c r="N17" s="8">
        <v>120</v>
      </c>
      <c r="O17" s="8"/>
      <c r="P17" s="8">
        <v>99.9</v>
      </c>
      <c r="Q17" s="8"/>
      <c r="R17" s="8"/>
      <c r="S17" s="8">
        <v>199</v>
      </c>
      <c r="T17" s="8"/>
      <c r="U17" s="8"/>
      <c r="V17" s="8"/>
      <c r="W17" s="8">
        <f t="shared" si="0"/>
        <v>20.099999999999994</v>
      </c>
      <c r="X17" s="8"/>
      <c r="Y17" s="8"/>
      <c r="Z17" s="8"/>
      <c r="AA17" s="9"/>
      <c r="AB17" s="9"/>
      <c r="AC17" s="9"/>
      <c r="AD17" s="9"/>
    </row>
  </sheetData>
  <mergeCells count="24">
    <mergeCell ref="O2:P2"/>
    <mergeCell ref="A1:K1"/>
    <mergeCell ref="L1:Z1"/>
    <mergeCell ref="AA1:AC1"/>
    <mergeCell ref="AD1:AD3"/>
    <mergeCell ref="A2:A3"/>
    <mergeCell ref="B2:B3"/>
    <mergeCell ref="C2:C3"/>
    <mergeCell ref="D2:D3"/>
    <mergeCell ref="E2:E3"/>
    <mergeCell ref="G2:G3"/>
    <mergeCell ref="H2:H3"/>
    <mergeCell ref="I2:I3"/>
    <mergeCell ref="J2:J3"/>
    <mergeCell ref="K2:K3"/>
    <mergeCell ref="M2:N2"/>
    <mergeCell ref="AB2:AB3"/>
    <mergeCell ref="AC2:AC3"/>
    <mergeCell ref="Q2:R2"/>
    <mergeCell ref="S2:V2"/>
    <mergeCell ref="X2:X3"/>
    <mergeCell ref="Y2:Y3"/>
    <mergeCell ref="Z2:Z3"/>
    <mergeCell ref="AA2:AA3"/>
  </mergeCells>
  <phoneticPr fontId="1" type="noConversion"/>
  <pageMargins left="0.7" right="0.7" top="0.75" bottom="0.75" header="0.3" footer="0.3"/>
  <pageSetup paperSize="9" orientation="portrait" horizontalDpi="200" verticalDpi="200" r:id="rId1"/>
</worksheet>
</file>

<file path=xl/worksheets/sheet6.xml><?xml version="1.0" encoding="utf-8"?>
<worksheet xmlns="http://schemas.openxmlformats.org/spreadsheetml/2006/main" xmlns:r="http://schemas.openxmlformats.org/officeDocument/2006/relationships">
  <dimension ref="A1:AD13"/>
  <sheetViews>
    <sheetView topLeftCell="G1" workbookViewId="0">
      <selection activeCell="E19" sqref="E19"/>
    </sheetView>
  </sheetViews>
  <sheetFormatPr defaultRowHeight="13.5"/>
  <sheetData>
    <row r="1" spans="1:30" s="1" customFormat="1" ht="18.75">
      <c r="A1" s="583" t="s">
        <v>0</v>
      </c>
      <c r="B1" s="583"/>
      <c r="C1" s="583"/>
      <c r="D1" s="583"/>
      <c r="E1" s="583"/>
      <c r="F1" s="583"/>
      <c r="G1" s="583"/>
      <c r="H1" s="583"/>
      <c r="I1" s="583"/>
      <c r="J1" s="583"/>
      <c r="K1" s="583"/>
      <c r="L1" s="584"/>
      <c r="M1" s="581"/>
      <c r="N1" s="581"/>
      <c r="O1" s="581"/>
      <c r="P1" s="581"/>
      <c r="Q1" s="581"/>
      <c r="R1" s="581"/>
      <c r="S1" s="585"/>
      <c r="T1" s="581"/>
      <c r="U1" s="581"/>
      <c r="V1" s="581"/>
      <c r="W1" s="581"/>
      <c r="X1" s="581"/>
      <c r="Y1" s="581"/>
      <c r="Z1" s="581"/>
      <c r="AA1" s="586" t="s">
        <v>1</v>
      </c>
      <c r="AB1" s="575"/>
      <c r="AC1" s="575"/>
      <c r="AD1" s="587" t="s">
        <v>2</v>
      </c>
    </row>
    <row r="2" spans="1:30" s="1" customFormat="1" ht="14.25">
      <c r="A2" s="576" t="s">
        <v>3</v>
      </c>
      <c r="B2" s="576" t="s">
        <v>4</v>
      </c>
      <c r="C2" s="576" t="s">
        <v>5</v>
      </c>
      <c r="D2" s="576" t="s">
        <v>6</v>
      </c>
      <c r="E2" s="576" t="s">
        <v>7</v>
      </c>
      <c r="F2" s="2" t="s">
        <v>8</v>
      </c>
      <c r="G2" s="576" t="s">
        <v>9</v>
      </c>
      <c r="H2" s="580" t="s">
        <v>10</v>
      </c>
      <c r="I2" s="576" t="s">
        <v>11</v>
      </c>
      <c r="J2" s="588" t="s">
        <v>12</v>
      </c>
      <c r="K2" s="588" t="s">
        <v>13</v>
      </c>
      <c r="L2" s="2" t="s">
        <v>14</v>
      </c>
      <c r="M2" s="576" t="s">
        <v>15</v>
      </c>
      <c r="N2" s="577"/>
      <c r="O2" s="576" t="s">
        <v>16</v>
      </c>
      <c r="P2" s="577"/>
      <c r="Q2" s="576" t="s">
        <v>17</v>
      </c>
      <c r="R2" s="577"/>
      <c r="S2" s="578" t="s">
        <v>18</v>
      </c>
      <c r="T2" s="579"/>
      <c r="U2" s="579"/>
      <c r="V2" s="579"/>
      <c r="W2" s="3" t="s">
        <v>19</v>
      </c>
      <c r="X2" s="580" t="s">
        <v>20</v>
      </c>
      <c r="Y2" s="580" t="s">
        <v>21</v>
      </c>
      <c r="Z2" s="582" t="s">
        <v>22</v>
      </c>
      <c r="AA2" s="574" t="s">
        <v>23</v>
      </c>
      <c r="AB2" s="574" t="s">
        <v>24</v>
      </c>
      <c r="AC2" s="574" t="s">
        <v>25</v>
      </c>
      <c r="AD2" s="575"/>
    </row>
    <row r="3" spans="1:30" s="1" customFormat="1">
      <c r="A3" s="577"/>
      <c r="B3" s="577"/>
      <c r="C3" s="577"/>
      <c r="D3" s="577"/>
      <c r="E3" s="577"/>
      <c r="F3" s="2" t="s">
        <v>26</v>
      </c>
      <c r="G3" s="577"/>
      <c r="H3" s="581"/>
      <c r="I3" s="577"/>
      <c r="J3" s="577"/>
      <c r="K3" s="588"/>
      <c r="L3" s="2" t="s">
        <v>27</v>
      </c>
      <c r="M3" s="4" t="s">
        <v>28</v>
      </c>
      <c r="N3" s="5" t="s">
        <v>29</v>
      </c>
      <c r="O3" s="4" t="s">
        <v>28</v>
      </c>
      <c r="P3" s="5" t="s">
        <v>30</v>
      </c>
      <c r="Q3" s="4" t="s">
        <v>28</v>
      </c>
      <c r="R3" s="5"/>
      <c r="S3" s="6" t="s">
        <v>31</v>
      </c>
      <c r="T3" s="2" t="s">
        <v>32</v>
      </c>
      <c r="U3" s="2" t="s">
        <v>33</v>
      </c>
      <c r="V3" s="2" t="s">
        <v>34</v>
      </c>
      <c r="W3" s="3" t="s">
        <v>35</v>
      </c>
      <c r="X3" s="581"/>
      <c r="Y3" s="581"/>
      <c r="Z3" s="581"/>
      <c r="AA3" s="575"/>
      <c r="AB3" s="575"/>
      <c r="AC3" s="575"/>
      <c r="AD3" s="575"/>
    </row>
    <row r="4" spans="1:30" s="1" customFormat="1" ht="15">
      <c r="A4" s="15" t="s">
        <v>36</v>
      </c>
      <c r="B4" s="14">
        <v>1</v>
      </c>
      <c r="C4" s="7" t="s">
        <v>100</v>
      </c>
      <c r="D4" s="7" t="s">
        <v>38</v>
      </c>
      <c r="E4" s="7" t="s">
        <v>100</v>
      </c>
      <c r="F4" s="7" t="s">
        <v>39</v>
      </c>
      <c r="G4" s="7" t="s">
        <v>101</v>
      </c>
      <c r="H4" s="7"/>
      <c r="I4" s="7" t="s">
        <v>102</v>
      </c>
      <c r="J4" s="7"/>
      <c r="K4" s="7">
        <v>300</v>
      </c>
      <c r="L4" s="7"/>
      <c r="M4" s="7"/>
      <c r="N4" s="7">
        <v>49.5</v>
      </c>
      <c r="O4" s="7"/>
      <c r="P4" s="7">
        <v>39.9</v>
      </c>
      <c r="Q4" s="7"/>
      <c r="R4" s="7"/>
      <c r="S4" s="7"/>
      <c r="T4" s="7">
        <v>79</v>
      </c>
      <c r="U4" s="7"/>
      <c r="V4" s="7"/>
      <c r="W4" s="7">
        <f t="shared" ref="W4:W13" si="0">N4-P4</f>
        <v>9.6000000000000014</v>
      </c>
      <c r="X4" s="8"/>
      <c r="Y4" s="8"/>
      <c r="Z4" s="8"/>
      <c r="AA4" s="9"/>
      <c r="AB4" s="9"/>
      <c r="AC4" s="9"/>
      <c r="AD4" s="9"/>
    </row>
    <row r="5" spans="1:30" s="1" customFormat="1" ht="15">
      <c r="A5" s="15" t="s">
        <v>36</v>
      </c>
      <c r="B5" s="14">
        <v>2</v>
      </c>
      <c r="C5" s="7" t="s">
        <v>100</v>
      </c>
      <c r="D5" s="7" t="s">
        <v>38</v>
      </c>
      <c r="E5" s="7" t="s">
        <v>100</v>
      </c>
      <c r="F5" s="7" t="s">
        <v>39</v>
      </c>
      <c r="G5" s="7" t="s">
        <v>103</v>
      </c>
      <c r="H5" s="7"/>
      <c r="I5" s="7" t="s">
        <v>104</v>
      </c>
      <c r="J5" s="7"/>
      <c r="K5" s="7">
        <v>400</v>
      </c>
      <c r="L5" s="7"/>
      <c r="M5" s="7"/>
      <c r="N5" s="7">
        <v>26.4</v>
      </c>
      <c r="O5" s="7"/>
      <c r="P5" s="7">
        <v>19.899999999999999</v>
      </c>
      <c r="Q5" s="7"/>
      <c r="R5" s="7"/>
      <c r="S5" s="7">
        <v>49</v>
      </c>
      <c r="T5" s="7"/>
      <c r="U5" s="7"/>
      <c r="V5" s="7"/>
      <c r="W5" s="7">
        <f t="shared" si="0"/>
        <v>6.5</v>
      </c>
      <c r="X5" s="11"/>
      <c r="Y5" s="11"/>
      <c r="Z5" s="11"/>
      <c r="AA5" s="12"/>
      <c r="AB5" s="12"/>
      <c r="AC5" s="12"/>
      <c r="AD5" s="12"/>
    </row>
    <row r="6" spans="1:30" s="1" customFormat="1" ht="15">
      <c r="A6" s="15" t="s">
        <v>36</v>
      </c>
      <c r="B6" s="14">
        <v>3</v>
      </c>
      <c r="C6" s="8" t="s">
        <v>100</v>
      </c>
      <c r="D6" s="8" t="s">
        <v>42</v>
      </c>
      <c r="E6" s="8" t="s">
        <v>100</v>
      </c>
      <c r="F6" s="8" t="s">
        <v>39</v>
      </c>
      <c r="G6" s="8" t="s">
        <v>105</v>
      </c>
      <c r="H6" s="8"/>
      <c r="I6" s="8" t="s">
        <v>106</v>
      </c>
      <c r="J6" s="8"/>
      <c r="K6" s="8">
        <v>48</v>
      </c>
      <c r="L6" s="8"/>
      <c r="M6" s="8"/>
      <c r="N6" s="8">
        <v>33</v>
      </c>
      <c r="O6" s="8"/>
      <c r="P6" s="8">
        <v>26.9</v>
      </c>
      <c r="Q6" s="8"/>
      <c r="R6" s="8"/>
      <c r="S6" s="8"/>
      <c r="T6" s="8"/>
      <c r="U6" s="8"/>
      <c r="V6" s="8">
        <v>52</v>
      </c>
      <c r="W6" s="8">
        <f t="shared" si="0"/>
        <v>6.1000000000000014</v>
      </c>
      <c r="X6" s="11"/>
      <c r="Y6" s="11"/>
      <c r="Z6" s="11"/>
      <c r="AA6" s="12"/>
      <c r="AB6" s="12"/>
      <c r="AC6" s="12"/>
      <c r="AD6" s="12"/>
    </row>
    <row r="7" spans="1:30" s="1" customFormat="1" ht="15">
      <c r="A7" s="15" t="s">
        <v>36</v>
      </c>
      <c r="B7" s="14">
        <v>4</v>
      </c>
      <c r="C7" s="8" t="s">
        <v>100</v>
      </c>
      <c r="D7" s="8" t="s">
        <v>42</v>
      </c>
      <c r="E7" s="8" t="s">
        <v>100</v>
      </c>
      <c r="F7" s="8" t="s">
        <v>39</v>
      </c>
      <c r="G7" s="8" t="s">
        <v>107</v>
      </c>
      <c r="H7" s="8"/>
      <c r="I7" s="8" t="s">
        <v>108</v>
      </c>
      <c r="J7" s="8"/>
      <c r="K7" s="8">
        <v>48</v>
      </c>
      <c r="L7" s="8"/>
      <c r="M7" s="8"/>
      <c r="N7" s="8">
        <v>33</v>
      </c>
      <c r="O7" s="8"/>
      <c r="P7" s="8">
        <v>19.899999999999999</v>
      </c>
      <c r="Q7" s="8"/>
      <c r="R7" s="8"/>
      <c r="S7" s="8"/>
      <c r="T7" s="8" t="s">
        <v>53</v>
      </c>
      <c r="U7" s="8"/>
      <c r="V7" s="8">
        <v>59</v>
      </c>
      <c r="W7" s="8">
        <f t="shared" si="0"/>
        <v>13.100000000000001</v>
      </c>
      <c r="X7" s="8"/>
      <c r="Y7" s="8"/>
      <c r="Z7" s="8"/>
      <c r="AA7" s="9"/>
      <c r="AB7" s="9"/>
      <c r="AC7" s="9"/>
      <c r="AD7" s="9"/>
    </row>
    <row r="8" spans="1:30" s="1" customFormat="1" ht="15">
      <c r="A8" s="15" t="s">
        <v>36</v>
      </c>
      <c r="B8" s="14">
        <v>5</v>
      </c>
      <c r="C8" s="8" t="s">
        <v>100</v>
      </c>
      <c r="D8" s="8" t="s">
        <v>42</v>
      </c>
      <c r="E8" s="8" t="s">
        <v>100</v>
      </c>
      <c r="F8" s="8" t="s">
        <v>39</v>
      </c>
      <c r="G8" s="8" t="s">
        <v>109</v>
      </c>
      <c r="H8" s="8"/>
      <c r="I8" s="8" t="s">
        <v>110</v>
      </c>
      <c r="J8" s="8"/>
      <c r="K8" s="8">
        <v>300</v>
      </c>
      <c r="L8" s="8"/>
      <c r="M8" s="8"/>
      <c r="N8" s="8">
        <v>40</v>
      </c>
      <c r="O8" s="8"/>
      <c r="P8" s="8">
        <v>29.9</v>
      </c>
      <c r="Q8" s="8"/>
      <c r="R8" s="8"/>
      <c r="S8" s="8"/>
      <c r="T8" s="8">
        <v>69</v>
      </c>
      <c r="U8" s="8"/>
      <c r="V8" s="8"/>
      <c r="W8" s="8">
        <f t="shared" si="0"/>
        <v>10.100000000000001</v>
      </c>
      <c r="X8" s="8"/>
      <c r="Y8" s="8"/>
      <c r="Z8" s="8"/>
      <c r="AA8" s="9"/>
      <c r="AB8" s="9"/>
      <c r="AC8" s="9"/>
      <c r="AD8" s="9"/>
    </row>
    <row r="9" spans="1:30" s="1" customFormat="1" ht="15">
      <c r="A9" s="15" t="s">
        <v>36</v>
      </c>
      <c r="B9" s="14">
        <v>6</v>
      </c>
      <c r="C9" s="8" t="s">
        <v>100</v>
      </c>
      <c r="D9" s="8" t="s">
        <v>42</v>
      </c>
      <c r="E9" s="8" t="s">
        <v>100</v>
      </c>
      <c r="F9" s="8" t="s">
        <v>39</v>
      </c>
      <c r="G9" s="8" t="s">
        <v>111</v>
      </c>
      <c r="H9" s="8"/>
      <c r="I9" s="8" t="s">
        <v>112</v>
      </c>
      <c r="J9" s="8"/>
      <c r="K9" s="8">
        <v>20</v>
      </c>
      <c r="L9" s="8"/>
      <c r="M9" s="8"/>
      <c r="N9" s="8">
        <v>52</v>
      </c>
      <c r="O9" s="8"/>
      <c r="P9" s="8">
        <v>34.9</v>
      </c>
      <c r="Q9" s="8"/>
      <c r="R9" s="8"/>
      <c r="S9" s="8"/>
      <c r="T9" s="8"/>
      <c r="U9" s="8">
        <v>69</v>
      </c>
      <c r="V9" s="8"/>
      <c r="W9" s="8">
        <f t="shared" si="0"/>
        <v>17.100000000000001</v>
      </c>
      <c r="X9" s="8"/>
      <c r="Y9" s="8"/>
      <c r="Z9" s="8"/>
      <c r="AA9" s="9"/>
      <c r="AB9" s="9"/>
      <c r="AC9" s="9"/>
      <c r="AD9" s="9"/>
    </row>
    <row r="10" spans="1:30" s="1" customFormat="1" ht="15">
      <c r="A10" s="15" t="s">
        <v>36</v>
      </c>
      <c r="B10" s="14">
        <v>7</v>
      </c>
      <c r="C10" s="8" t="s">
        <v>100</v>
      </c>
      <c r="D10" s="8" t="s">
        <v>42</v>
      </c>
      <c r="E10" s="8" t="s">
        <v>100</v>
      </c>
      <c r="F10" s="8" t="s">
        <v>39</v>
      </c>
      <c r="G10" s="8" t="s">
        <v>113</v>
      </c>
      <c r="H10" s="8"/>
      <c r="I10" s="8" t="s">
        <v>114</v>
      </c>
      <c r="J10" s="8"/>
      <c r="K10" s="8">
        <v>300</v>
      </c>
      <c r="L10" s="8"/>
      <c r="M10" s="8"/>
      <c r="N10" s="8">
        <v>53</v>
      </c>
      <c r="O10" s="8"/>
      <c r="P10" s="8">
        <v>39.9</v>
      </c>
      <c r="Q10" s="8"/>
      <c r="R10" s="8"/>
      <c r="S10" s="8">
        <v>69</v>
      </c>
      <c r="T10" s="8"/>
      <c r="U10" s="8"/>
      <c r="V10" s="8"/>
      <c r="W10" s="8">
        <f t="shared" si="0"/>
        <v>13.100000000000001</v>
      </c>
      <c r="X10" s="8"/>
      <c r="Y10" s="8"/>
      <c r="Z10" s="8"/>
      <c r="AA10" s="9"/>
      <c r="AB10" s="9"/>
      <c r="AC10" s="9"/>
      <c r="AD10" s="9"/>
    </row>
    <row r="11" spans="1:30" s="1" customFormat="1" ht="15">
      <c r="A11" s="15" t="s">
        <v>36</v>
      </c>
      <c r="B11" s="14">
        <v>8</v>
      </c>
      <c r="C11" s="8" t="s">
        <v>100</v>
      </c>
      <c r="D11" s="8" t="s">
        <v>42</v>
      </c>
      <c r="E11" s="8" t="s">
        <v>100</v>
      </c>
      <c r="F11" s="8" t="s">
        <v>39</v>
      </c>
      <c r="G11" s="8" t="s">
        <v>115</v>
      </c>
      <c r="H11" s="8"/>
      <c r="I11" s="8" t="s">
        <v>116</v>
      </c>
      <c r="J11" s="8"/>
      <c r="K11" s="8">
        <v>300</v>
      </c>
      <c r="L11" s="8"/>
      <c r="M11" s="8"/>
      <c r="N11" s="8">
        <v>59</v>
      </c>
      <c r="O11" s="8"/>
      <c r="P11" s="8">
        <v>44.9</v>
      </c>
      <c r="Q11" s="8"/>
      <c r="R11" s="8"/>
      <c r="S11" s="8"/>
      <c r="T11" s="8"/>
      <c r="U11" s="8"/>
      <c r="V11" s="8">
        <v>112</v>
      </c>
      <c r="W11" s="8">
        <f t="shared" si="0"/>
        <v>14.100000000000001</v>
      </c>
      <c r="X11" s="8"/>
      <c r="Y11" s="8"/>
      <c r="Z11" s="8"/>
      <c r="AA11" s="9"/>
      <c r="AB11" s="9"/>
      <c r="AC11" s="9"/>
      <c r="AD11" s="9"/>
    </row>
    <row r="12" spans="1:30" s="1" customFormat="1" ht="15">
      <c r="A12" s="15" t="s">
        <v>36</v>
      </c>
      <c r="B12" s="14">
        <v>9</v>
      </c>
      <c r="C12" s="8" t="s">
        <v>100</v>
      </c>
      <c r="D12" s="8" t="s">
        <v>42</v>
      </c>
      <c r="E12" s="8" t="s">
        <v>100</v>
      </c>
      <c r="F12" s="8" t="s">
        <v>39</v>
      </c>
      <c r="G12" s="8" t="s">
        <v>117</v>
      </c>
      <c r="H12" s="8"/>
      <c r="I12" s="8" t="s">
        <v>118</v>
      </c>
      <c r="J12" s="8"/>
      <c r="K12" s="8">
        <v>20</v>
      </c>
      <c r="L12" s="8"/>
      <c r="M12" s="8"/>
      <c r="N12" s="8">
        <v>71.5</v>
      </c>
      <c r="O12" s="8"/>
      <c r="P12" s="8">
        <v>47.9</v>
      </c>
      <c r="Q12" s="8"/>
      <c r="R12" s="8"/>
      <c r="S12" s="8"/>
      <c r="T12" s="8">
        <v>95</v>
      </c>
      <c r="U12" s="8"/>
      <c r="V12" s="8"/>
      <c r="W12" s="8">
        <f t="shared" si="0"/>
        <v>23.6</v>
      </c>
      <c r="X12" s="8"/>
      <c r="Y12" s="8"/>
      <c r="Z12" s="8"/>
      <c r="AA12" s="9"/>
      <c r="AB12" s="9"/>
      <c r="AC12" s="9"/>
      <c r="AD12" s="9"/>
    </row>
    <row r="13" spans="1:30" s="1" customFormat="1" ht="15">
      <c r="A13" s="15" t="s">
        <v>36</v>
      </c>
      <c r="B13" s="14">
        <v>10</v>
      </c>
      <c r="C13" s="8" t="s">
        <v>100</v>
      </c>
      <c r="D13" s="8" t="s">
        <v>42</v>
      </c>
      <c r="E13" s="8" t="s">
        <v>100</v>
      </c>
      <c r="F13" s="8" t="s">
        <v>39</v>
      </c>
      <c r="G13" s="8" t="s">
        <v>119</v>
      </c>
      <c r="H13" s="8"/>
      <c r="I13" s="8" t="s">
        <v>120</v>
      </c>
      <c r="J13" s="8"/>
      <c r="K13" s="8">
        <v>300</v>
      </c>
      <c r="L13" s="8"/>
      <c r="M13" s="8"/>
      <c r="N13" s="8">
        <v>73</v>
      </c>
      <c r="O13" s="8"/>
      <c r="P13" s="8">
        <v>49.9</v>
      </c>
      <c r="Q13" s="8"/>
      <c r="R13" s="8"/>
      <c r="S13" s="8">
        <v>99</v>
      </c>
      <c r="T13" s="8"/>
      <c r="U13" s="8"/>
      <c r="V13" s="8"/>
      <c r="W13" s="8">
        <f t="shared" si="0"/>
        <v>23.1</v>
      </c>
      <c r="X13" s="8"/>
      <c r="Y13" s="8"/>
      <c r="Z13" s="8"/>
      <c r="AA13" s="9"/>
      <c r="AB13" s="9"/>
      <c r="AC13" s="9"/>
      <c r="AD13" s="9"/>
    </row>
  </sheetData>
  <mergeCells count="24">
    <mergeCell ref="O2:P2"/>
    <mergeCell ref="A1:K1"/>
    <mergeCell ref="L1:Z1"/>
    <mergeCell ref="AA1:AC1"/>
    <mergeCell ref="AD1:AD3"/>
    <mergeCell ref="A2:A3"/>
    <mergeCell ref="B2:B3"/>
    <mergeCell ref="C2:C3"/>
    <mergeCell ref="D2:D3"/>
    <mergeCell ref="E2:E3"/>
    <mergeCell ref="G2:G3"/>
    <mergeCell ref="H2:H3"/>
    <mergeCell ref="I2:I3"/>
    <mergeCell ref="J2:J3"/>
    <mergeCell ref="K2:K3"/>
    <mergeCell ref="M2:N2"/>
    <mergeCell ref="AB2:AB3"/>
    <mergeCell ref="AC2:AC3"/>
    <mergeCell ref="Q2:R2"/>
    <mergeCell ref="S2:V2"/>
    <mergeCell ref="X2:X3"/>
    <mergeCell ref="Y2:Y3"/>
    <mergeCell ref="Z2:Z3"/>
    <mergeCell ref="AA2:AA3"/>
  </mergeCells>
  <phoneticPr fontId="1" type="noConversion"/>
  <pageMargins left="0.7" right="0.7" top="0.75" bottom="0.75" header="0.3" footer="0.3"/>
  <pageSetup paperSize="9" orientation="portrait" horizontalDpi="200" verticalDpi="200" r:id="rId1"/>
</worksheet>
</file>

<file path=xl/worksheets/sheet7.xml><?xml version="1.0" encoding="utf-8"?>
<worksheet xmlns="http://schemas.openxmlformats.org/spreadsheetml/2006/main" xmlns:r="http://schemas.openxmlformats.org/officeDocument/2006/relationships">
  <dimension ref="A1:IV28"/>
  <sheetViews>
    <sheetView topLeftCell="I16" workbookViewId="0">
      <selection activeCell="W22" sqref="W22"/>
    </sheetView>
  </sheetViews>
  <sheetFormatPr defaultRowHeight="13.5"/>
  <sheetData>
    <row r="1" spans="1:256" s="44" customFormat="1" ht="18" customHeight="1">
      <c r="A1" s="608" t="s">
        <v>381</v>
      </c>
      <c r="B1" s="609"/>
      <c r="C1" s="610"/>
      <c r="D1" s="610"/>
      <c r="E1" s="610"/>
      <c r="F1" s="610"/>
      <c r="G1" s="610"/>
      <c r="H1" s="610"/>
      <c r="I1" s="610"/>
      <c r="J1" s="611"/>
      <c r="K1" s="612"/>
      <c r="L1" s="610"/>
      <c r="M1" s="610"/>
      <c r="N1" s="610"/>
      <c r="O1" s="610"/>
      <c r="P1" s="610"/>
      <c r="Q1" s="610"/>
      <c r="R1" s="610"/>
      <c r="S1" s="610"/>
      <c r="T1" s="610"/>
      <c r="U1" s="610"/>
      <c r="V1" s="610"/>
      <c r="W1" s="610"/>
      <c r="X1" s="610"/>
      <c r="Y1" s="611"/>
      <c r="Z1" s="613" t="s">
        <v>1</v>
      </c>
      <c r="AA1" s="610"/>
      <c r="AB1" s="611"/>
      <c r="AC1" s="614" t="s">
        <v>2</v>
      </c>
    </row>
    <row r="2" spans="1:256" s="44" customFormat="1" ht="24.75" customHeight="1">
      <c r="A2" s="617" t="s">
        <v>3</v>
      </c>
      <c r="B2" s="617" t="s">
        <v>4</v>
      </c>
      <c r="C2" s="617" t="s">
        <v>382</v>
      </c>
      <c r="D2" s="617" t="s">
        <v>383</v>
      </c>
      <c r="E2" s="45" t="s">
        <v>8</v>
      </c>
      <c r="F2" s="617" t="s">
        <v>9</v>
      </c>
      <c r="G2" s="604" t="s">
        <v>10</v>
      </c>
      <c r="H2" s="617" t="s">
        <v>11</v>
      </c>
      <c r="I2" s="604" t="s">
        <v>384</v>
      </c>
      <c r="J2" s="617" t="s">
        <v>385</v>
      </c>
      <c r="K2" s="45" t="s">
        <v>14</v>
      </c>
      <c r="L2" s="605" t="s">
        <v>15</v>
      </c>
      <c r="M2" s="606"/>
      <c r="N2" s="601" t="s">
        <v>386</v>
      </c>
      <c r="O2" s="607"/>
      <c r="P2" s="601" t="s">
        <v>387</v>
      </c>
      <c r="Q2" s="607"/>
      <c r="R2" s="601" t="s">
        <v>388</v>
      </c>
      <c r="S2" s="602"/>
      <c r="T2" s="602"/>
      <c r="U2" s="603"/>
      <c r="V2" s="46" t="s">
        <v>389</v>
      </c>
      <c r="W2" s="604" t="s">
        <v>20</v>
      </c>
      <c r="X2" s="604" t="s">
        <v>21</v>
      </c>
      <c r="Y2" s="604" t="s">
        <v>22</v>
      </c>
      <c r="Z2" s="593" t="s">
        <v>23</v>
      </c>
      <c r="AA2" s="593" t="s">
        <v>24</v>
      </c>
      <c r="AB2" s="593" t="s">
        <v>25</v>
      </c>
      <c r="AC2" s="615"/>
    </row>
    <row r="3" spans="1:256" s="44" customFormat="1" ht="24.75" customHeight="1">
      <c r="A3" s="618"/>
      <c r="B3" s="618"/>
      <c r="C3" s="618"/>
      <c r="D3" s="618"/>
      <c r="E3" s="47" t="s">
        <v>390</v>
      </c>
      <c r="F3" s="619"/>
      <c r="G3" s="620"/>
      <c r="H3" s="619"/>
      <c r="I3" s="620"/>
      <c r="J3" s="618"/>
      <c r="K3" s="47" t="s">
        <v>27</v>
      </c>
      <c r="L3" s="48" t="s">
        <v>28</v>
      </c>
      <c r="M3" s="48" t="s">
        <v>391</v>
      </c>
      <c r="N3" s="49" t="s">
        <v>28</v>
      </c>
      <c r="O3" s="49" t="s">
        <v>392</v>
      </c>
      <c r="P3" s="49" t="s">
        <v>28</v>
      </c>
      <c r="Q3" s="48" t="s">
        <v>393</v>
      </c>
      <c r="R3" s="47" t="s">
        <v>31</v>
      </c>
      <c r="S3" s="47" t="s">
        <v>32</v>
      </c>
      <c r="T3" s="47" t="s">
        <v>33</v>
      </c>
      <c r="U3" s="47" t="s">
        <v>34</v>
      </c>
      <c r="V3" s="50" t="s">
        <v>394</v>
      </c>
      <c r="W3" s="594"/>
      <c r="X3" s="594"/>
      <c r="Y3" s="594"/>
      <c r="Z3" s="594"/>
      <c r="AA3" s="594"/>
      <c r="AB3" s="594"/>
      <c r="AC3" s="616"/>
    </row>
    <row r="4" spans="1:256" s="59" customFormat="1" ht="16.5" customHeight="1">
      <c r="A4" s="595" t="s">
        <v>395</v>
      </c>
      <c r="B4" s="595">
        <v>1</v>
      </c>
      <c r="C4" s="596" t="s">
        <v>396</v>
      </c>
      <c r="D4" s="596" t="s">
        <v>397</v>
      </c>
      <c r="E4" s="51" t="s">
        <v>39</v>
      </c>
      <c r="F4" s="599" t="s">
        <v>398</v>
      </c>
      <c r="G4" s="51" t="s">
        <v>398</v>
      </c>
      <c r="H4" s="52" t="s">
        <v>399</v>
      </c>
      <c r="I4" s="53" t="s">
        <v>400</v>
      </c>
      <c r="J4" s="54" t="s">
        <v>401</v>
      </c>
      <c r="K4" s="55"/>
      <c r="L4" s="56">
        <v>3.5</v>
      </c>
      <c r="M4" s="56">
        <v>3.5</v>
      </c>
      <c r="N4" s="56">
        <v>5.9</v>
      </c>
      <c r="O4" s="56">
        <v>3.9</v>
      </c>
      <c r="P4" s="57">
        <f t="shared" ref="P4:Q28" si="0">(N4-L4)/N4</f>
        <v>0.40677966101694918</v>
      </c>
      <c r="Q4" s="57">
        <f t="shared" si="0"/>
        <v>0.10256410256410255</v>
      </c>
      <c r="R4" s="56">
        <v>7.9</v>
      </c>
      <c r="S4" s="58"/>
      <c r="T4" s="58"/>
      <c r="U4" s="58"/>
      <c r="V4" s="58">
        <f>M4-O4</f>
        <v>-0.39999999999999991</v>
      </c>
      <c r="W4" s="58"/>
      <c r="X4" s="58"/>
      <c r="Y4" s="58"/>
      <c r="Z4" s="58"/>
      <c r="AA4" s="58"/>
      <c r="AB4" s="58"/>
      <c r="AC4" s="58"/>
      <c r="AD4" s="58"/>
      <c r="AE4" s="58"/>
      <c r="AF4" s="58"/>
      <c r="AG4" s="58"/>
      <c r="AH4" s="58"/>
      <c r="AI4" s="58"/>
      <c r="AJ4" s="58"/>
      <c r="AK4" s="58"/>
      <c r="AL4" s="58"/>
      <c r="AM4" s="58"/>
      <c r="AN4" s="58"/>
      <c r="AO4" s="58"/>
      <c r="AP4" s="58"/>
      <c r="AQ4" s="58"/>
      <c r="AR4" s="58"/>
      <c r="AS4" s="58"/>
      <c r="AT4" s="58"/>
      <c r="AU4" s="58"/>
      <c r="AV4" s="58"/>
      <c r="AW4" s="58"/>
      <c r="AX4" s="58"/>
      <c r="AY4" s="58"/>
      <c r="AZ4" s="58"/>
      <c r="BA4" s="58"/>
      <c r="BB4" s="58"/>
      <c r="BC4" s="58"/>
      <c r="BD4" s="58"/>
      <c r="BE4" s="58"/>
      <c r="BF4" s="58"/>
      <c r="BG4" s="58"/>
      <c r="BH4" s="58"/>
      <c r="BI4" s="58"/>
      <c r="BJ4" s="58"/>
      <c r="BK4" s="58"/>
      <c r="BL4" s="58"/>
      <c r="BM4" s="58"/>
      <c r="BN4" s="58"/>
      <c r="BO4" s="58"/>
      <c r="BP4" s="58"/>
      <c r="BQ4" s="58"/>
      <c r="BR4" s="58"/>
      <c r="BS4" s="58"/>
      <c r="BT4" s="58"/>
      <c r="BU4" s="58"/>
      <c r="BV4" s="58"/>
      <c r="BW4" s="58"/>
      <c r="BX4" s="58"/>
      <c r="BY4" s="58"/>
      <c r="BZ4" s="58"/>
      <c r="CA4" s="58"/>
      <c r="CB4" s="58"/>
      <c r="CC4" s="58"/>
      <c r="CD4" s="58"/>
      <c r="CE4" s="58"/>
      <c r="CF4" s="58"/>
      <c r="CG4" s="58"/>
      <c r="CH4" s="58"/>
      <c r="CI4" s="58"/>
      <c r="CJ4" s="58"/>
      <c r="CK4" s="58"/>
      <c r="CL4" s="58"/>
      <c r="CM4" s="58"/>
      <c r="CN4" s="58"/>
      <c r="CO4" s="58"/>
      <c r="CP4" s="58"/>
      <c r="CQ4" s="58"/>
      <c r="CR4" s="58"/>
      <c r="CS4" s="58"/>
      <c r="CT4" s="58"/>
      <c r="CU4" s="58"/>
      <c r="CV4" s="58"/>
      <c r="CW4" s="58"/>
      <c r="CX4" s="58"/>
      <c r="CY4" s="58"/>
      <c r="CZ4" s="58"/>
      <c r="DA4" s="58"/>
      <c r="DB4" s="58"/>
      <c r="DC4" s="58"/>
      <c r="DD4" s="58"/>
      <c r="DE4" s="58"/>
      <c r="DF4" s="58"/>
      <c r="DG4" s="58"/>
      <c r="DH4" s="58"/>
      <c r="DI4" s="58"/>
      <c r="DJ4" s="58"/>
      <c r="DK4" s="58"/>
      <c r="DL4" s="58"/>
      <c r="DM4" s="58"/>
      <c r="DN4" s="58"/>
      <c r="DO4" s="58"/>
      <c r="DP4" s="58"/>
      <c r="DQ4" s="58"/>
      <c r="DR4" s="58"/>
      <c r="DS4" s="58"/>
      <c r="DT4" s="58"/>
      <c r="DU4" s="58"/>
      <c r="DV4" s="58"/>
      <c r="DW4" s="58"/>
      <c r="DX4" s="58"/>
      <c r="DY4" s="58"/>
      <c r="DZ4" s="58"/>
      <c r="EA4" s="58"/>
      <c r="EB4" s="58"/>
      <c r="EC4" s="58"/>
      <c r="ED4" s="58"/>
      <c r="EE4" s="58"/>
      <c r="EF4" s="58"/>
      <c r="EG4" s="58"/>
      <c r="EH4" s="58"/>
      <c r="EI4" s="58"/>
      <c r="EJ4" s="58"/>
      <c r="EK4" s="58"/>
      <c r="EL4" s="58"/>
      <c r="EM4" s="58"/>
      <c r="EN4" s="58"/>
      <c r="EO4" s="58"/>
      <c r="EP4" s="58"/>
      <c r="EQ4" s="58"/>
      <c r="ER4" s="58"/>
      <c r="ES4" s="58"/>
      <c r="ET4" s="58"/>
      <c r="EU4" s="58"/>
      <c r="EV4" s="58"/>
      <c r="EW4" s="58"/>
      <c r="EX4" s="58"/>
      <c r="EY4" s="58"/>
      <c r="EZ4" s="58"/>
      <c r="FA4" s="58"/>
      <c r="FB4" s="58"/>
      <c r="FC4" s="58"/>
      <c r="FD4" s="58"/>
      <c r="FE4" s="58"/>
      <c r="FF4" s="58"/>
      <c r="FG4" s="58"/>
      <c r="FH4" s="58"/>
      <c r="FI4" s="58"/>
      <c r="FJ4" s="58"/>
      <c r="FK4" s="58"/>
      <c r="FL4" s="58"/>
      <c r="FM4" s="58"/>
      <c r="FN4" s="58"/>
      <c r="FO4" s="58"/>
      <c r="FP4" s="58"/>
      <c r="FQ4" s="58"/>
      <c r="FR4" s="58"/>
      <c r="FS4" s="58"/>
      <c r="FT4" s="58"/>
      <c r="FU4" s="58"/>
      <c r="FV4" s="58"/>
      <c r="FW4" s="58"/>
      <c r="FX4" s="58"/>
      <c r="FY4" s="58"/>
      <c r="FZ4" s="58"/>
      <c r="GA4" s="58"/>
      <c r="GB4" s="58"/>
      <c r="GC4" s="58"/>
      <c r="GD4" s="58"/>
      <c r="GE4" s="58"/>
      <c r="GF4" s="58"/>
      <c r="GG4" s="58"/>
      <c r="GH4" s="58"/>
      <c r="GI4" s="58"/>
      <c r="GJ4" s="58"/>
      <c r="GK4" s="58"/>
      <c r="GL4" s="58"/>
      <c r="GM4" s="58"/>
      <c r="GN4" s="58"/>
      <c r="GO4" s="58"/>
      <c r="GP4" s="58"/>
      <c r="GQ4" s="58"/>
      <c r="GR4" s="58"/>
      <c r="GS4" s="58"/>
      <c r="GT4" s="58"/>
      <c r="GU4" s="58"/>
      <c r="GV4" s="58"/>
      <c r="GW4" s="58"/>
      <c r="GX4" s="58"/>
      <c r="GY4" s="58"/>
      <c r="GZ4" s="58"/>
      <c r="HA4" s="58"/>
      <c r="HB4" s="58"/>
      <c r="HC4" s="58"/>
      <c r="HD4" s="58"/>
      <c r="HE4" s="58"/>
      <c r="HF4" s="58"/>
      <c r="HG4" s="58"/>
      <c r="HH4" s="58"/>
      <c r="HI4" s="58"/>
      <c r="HJ4" s="58"/>
      <c r="HK4" s="58"/>
      <c r="HL4" s="58"/>
      <c r="HM4" s="58"/>
      <c r="HN4" s="58"/>
      <c r="HO4" s="58"/>
      <c r="HP4" s="58"/>
      <c r="HQ4" s="58"/>
      <c r="HR4" s="58"/>
      <c r="HS4" s="58"/>
      <c r="HT4" s="58"/>
      <c r="HU4" s="58"/>
      <c r="HV4" s="58"/>
      <c r="HW4" s="58"/>
      <c r="HX4" s="58"/>
      <c r="HY4" s="58"/>
      <c r="HZ4" s="58"/>
      <c r="IA4" s="58"/>
      <c r="IB4" s="58"/>
      <c r="IC4" s="58"/>
      <c r="ID4" s="58"/>
      <c r="IE4" s="58"/>
      <c r="IF4" s="58"/>
      <c r="IG4" s="58"/>
      <c r="IH4" s="58"/>
      <c r="II4" s="58"/>
      <c r="IJ4" s="58"/>
      <c r="IK4" s="58"/>
      <c r="IL4" s="58"/>
      <c r="IM4" s="58"/>
      <c r="IN4" s="58"/>
      <c r="IO4" s="58"/>
      <c r="IP4" s="58"/>
      <c r="IQ4" s="58"/>
      <c r="IR4" s="58"/>
      <c r="IS4" s="58"/>
      <c r="IT4" s="58"/>
      <c r="IU4" s="58"/>
      <c r="IV4" s="58"/>
    </row>
    <row r="5" spans="1:256" s="59" customFormat="1" ht="16.5" customHeight="1">
      <c r="A5" s="589" t="s">
        <v>395</v>
      </c>
      <c r="B5" s="589"/>
      <c r="C5" s="597"/>
      <c r="D5" s="597"/>
      <c r="E5" s="51" t="s">
        <v>39</v>
      </c>
      <c r="F5" s="600"/>
      <c r="G5" s="51" t="s">
        <v>402</v>
      </c>
      <c r="H5" s="52" t="s">
        <v>399</v>
      </c>
      <c r="I5" s="53" t="s">
        <v>400</v>
      </c>
      <c r="J5" s="54" t="s">
        <v>401</v>
      </c>
      <c r="K5" s="55"/>
      <c r="L5" s="56">
        <v>3.5</v>
      </c>
      <c r="M5" s="56">
        <v>3.5</v>
      </c>
      <c r="N5" s="56">
        <v>5.9</v>
      </c>
      <c r="O5" s="56">
        <v>3.9</v>
      </c>
      <c r="P5" s="57">
        <f t="shared" si="0"/>
        <v>0.40677966101694918</v>
      </c>
      <c r="Q5" s="57">
        <f t="shared" si="0"/>
        <v>0.10256410256410255</v>
      </c>
      <c r="R5" s="56">
        <v>7.9</v>
      </c>
      <c r="S5" s="58"/>
      <c r="T5" s="58"/>
      <c r="U5" s="58"/>
      <c r="V5" s="58">
        <f t="shared" ref="V5:V28" si="1">M5-O5</f>
        <v>-0.39999999999999991</v>
      </c>
      <c r="W5" s="58"/>
      <c r="X5" s="58"/>
      <c r="Y5" s="58"/>
      <c r="Z5" s="58"/>
      <c r="AA5" s="58"/>
      <c r="AB5" s="58"/>
      <c r="AC5" s="58"/>
      <c r="AD5" s="58"/>
      <c r="AE5" s="58"/>
      <c r="AF5" s="58"/>
      <c r="AG5" s="58"/>
      <c r="AH5" s="58"/>
      <c r="AI5" s="58"/>
      <c r="AJ5" s="58"/>
      <c r="AK5" s="58"/>
      <c r="AL5" s="58"/>
      <c r="AM5" s="58"/>
      <c r="AN5" s="58"/>
      <c r="AO5" s="58"/>
      <c r="AP5" s="58"/>
      <c r="AQ5" s="58"/>
      <c r="AR5" s="58"/>
      <c r="AS5" s="58"/>
      <c r="AT5" s="58"/>
      <c r="AU5" s="58"/>
      <c r="AV5" s="58"/>
      <c r="AW5" s="58"/>
      <c r="AX5" s="58"/>
      <c r="AY5" s="58"/>
      <c r="AZ5" s="58"/>
      <c r="BA5" s="58"/>
      <c r="BB5" s="58"/>
      <c r="BC5" s="58"/>
      <c r="BD5" s="58"/>
      <c r="BE5" s="58"/>
      <c r="BF5" s="58"/>
      <c r="BG5" s="58"/>
      <c r="BH5" s="58"/>
      <c r="BI5" s="58"/>
      <c r="BJ5" s="58"/>
      <c r="BK5" s="58"/>
      <c r="BL5" s="58"/>
      <c r="BM5" s="58"/>
      <c r="BN5" s="58"/>
      <c r="BO5" s="58"/>
      <c r="BP5" s="58"/>
      <c r="BQ5" s="58"/>
      <c r="BR5" s="58"/>
      <c r="BS5" s="58"/>
      <c r="BT5" s="58"/>
      <c r="BU5" s="58"/>
      <c r="BV5" s="58"/>
      <c r="BW5" s="58"/>
      <c r="BX5" s="58"/>
      <c r="BY5" s="58"/>
      <c r="BZ5" s="58"/>
      <c r="CA5" s="58"/>
      <c r="CB5" s="58"/>
      <c r="CC5" s="58"/>
      <c r="CD5" s="58"/>
      <c r="CE5" s="58"/>
      <c r="CF5" s="58"/>
      <c r="CG5" s="58"/>
      <c r="CH5" s="58"/>
      <c r="CI5" s="58"/>
      <c r="CJ5" s="58"/>
      <c r="CK5" s="58"/>
      <c r="CL5" s="58"/>
      <c r="CM5" s="58"/>
      <c r="CN5" s="58"/>
      <c r="CO5" s="58"/>
      <c r="CP5" s="58"/>
      <c r="CQ5" s="58"/>
      <c r="CR5" s="58"/>
      <c r="CS5" s="58"/>
      <c r="CT5" s="58"/>
      <c r="CU5" s="58"/>
      <c r="CV5" s="58"/>
      <c r="CW5" s="58"/>
      <c r="CX5" s="58"/>
      <c r="CY5" s="58"/>
      <c r="CZ5" s="58"/>
      <c r="DA5" s="58"/>
      <c r="DB5" s="58"/>
      <c r="DC5" s="58"/>
      <c r="DD5" s="58"/>
      <c r="DE5" s="58"/>
      <c r="DF5" s="58"/>
      <c r="DG5" s="58"/>
      <c r="DH5" s="58"/>
      <c r="DI5" s="58"/>
      <c r="DJ5" s="58"/>
      <c r="DK5" s="58"/>
      <c r="DL5" s="58"/>
      <c r="DM5" s="58"/>
      <c r="DN5" s="58"/>
      <c r="DO5" s="58"/>
      <c r="DP5" s="58"/>
      <c r="DQ5" s="58"/>
      <c r="DR5" s="58"/>
      <c r="DS5" s="58"/>
      <c r="DT5" s="58"/>
      <c r="DU5" s="58"/>
      <c r="DV5" s="58"/>
      <c r="DW5" s="58"/>
      <c r="DX5" s="58"/>
      <c r="DY5" s="58"/>
      <c r="DZ5" s="58"/>
      <c r="EA5" s="58"/>
      <c r="EB5" s="58"/>
      <c r="EC5" s="58"/>
      <c r="ED5" s="58"/>
      <c r="EE5" s="58"/>
      <c r="EF5" s="58"/>
      <c r="EG5" s="58"/>
      <c r="EH5" s="58"/>
      <c r="EI5" s="58"/>
      <c r="EJ5" s="58"/>
      <c r="EK5" s="58"/>
      <c r="EL5" s="58"/>
      <c r="EM5" s="58"/>
      <c r="EN5" s="58"/>
      <c r="EO5" s="58"/>
      <c r="EP5" s="58"/>
      <c r="EQ5" s="58"/>
      <c r="ER5" s="58"/>
      <c r="ES5" s="58"/>
      <c r="ET5" s="58"/>
      <c r="EU5" s="58"/>
      <c r="EV5" s="58"/>
      <c r="EW5" s="58"/>
      <c r="EX5" s="58"/>
      <c r="EY5" s="58"/>
      <c r="EZ5" s="58"/>
      <c r="FA5" s="58"/>
      <c r="FB5" s="58"/>
      <c r="FC5" s="58"/>
      <c r="FD5" s="58"/>
      <c r="FE5" s="58"/>
      <c r="FF5" s="58"/>
      <c r="FG5" s="58"/>
      <c r="FH5" s="58"/>
      <c r="FI5" s="58"/>
      <c r="FJ5" s="58"/>
      <c r="FK5" s="58"/>
      <c r="FL5" s="58"/>
      <c r="FM5" s="58"/>
      <c r="FN5" s="58"/>
      <c r="FO5" s="58"/>
      <c r="FP5" s="58"/>
      <c r="FQ5" s="58"/>
      <c r="FR5" s="58"/>
      <c r="FS5" s="58"/>
      <c r="FT5" s="58"/>
      <c r="FU5" s="58"/>
      <c r="FV5" s="58"/>
      <c r="FW5" s="58"/>
      <c r="FX5" s="58"/>
      <c r="FY5" s="58"/>
      <c r="FZ5" s="58"/>
      <c r="GA5" s="58"/>
      <c r="GB5" s="58"/>
      <c r="GC5" s="58"/>
      <c r="GD5" s="58"/>
      <c r="GE5" s="58"/>
      <c r="GF5" s="58"/>
      <c r="GG5" s="58"/>
      <c r="GH5" s="58"/>
      <c r="GI5" s="58"/>
      <c r="GJ5" s="58"/>
      <c r="GK5" s="58"/>
      <c r="GL5" s="58"/>
      <c r="GM5" s="58"/>
      <c r="GN5" s="58"/>
      <c r="GO5" s="58"/>
      <c r="GP5" s="58"/>
      <c r="GQ5" s="58"/>
      <c r="GR5" s="58"/>
      <c r="GS5" s="58"/>
      <c r="GT5" s="58"/>
      <c r="GU5" s="58"/>
      <c r="GV5" s="58"/>
      <c r="GW5" s="58"/>
      <c r="GX5" s="58"/>
      <c r="GY5" s="58"/>
      <c r="GZ5" s="58"/>
      <c r="HA5" s="58"/>
      <c r="HB5" s="58"/>
      <c r="HC5" s="58"/>
      <c r="HD5" s="58"/>
      <c r="HE5" s="58"/>
      <c r="HF5" s="58"/>
      <c r="HG5" s="58"/>
      <c r="HH5" s="58"/>
      <c r="HI5" s="58"/>
      <c r="HJ5" s="58"/>
      <c r="HK5" s="58"/>
      <c r="HL5" s="58"/>
      <c r="HM5" s="58"/>
      <c r="HN5" s="58"/>
      <c r="HO5" s="58"/>
      <c r="HP5" s="58"/>
      <c r="HQ5" s="58"/>
      <c r="HR5" s="58"/>
      <c r="HS5" s="58"/>
      <c r="HT5" s="58"/>
      <c r="HU5" s="58"/>
      <c r="HV5" s="58"/>
      <c r="HW5" s="58"/>
      <c r="HX5" s="58"/>
      <c r="HY5" s="58"/>
      <c r="HZ5" s="58"/>
      <c r="IA5" s="58"/>
      <c r="IB5" s="58"/>
      <c r="IC5" s="58"/>
      <c r="ID5" s="58"/>
      <c r="IE5" s="58"/>
      <c r="IF5" s="58"/>
      <c r="IG5" s="58"/>
      <c r="IH5" s="58"/>
      <c r="II5" s="58"/>
      <c r="IJ5" s="58"/>
      <c r="IK5" s="58"/>
      <c r="IL5" s="58"/>
      <c r="IM5" s="58"/>
      <c r="IN5" s="58"/>
      <c r="IO5" s="58"/>
      <c r="IP5" s="58"/>
      <c r="IQ5" s="58"/>
      <c r="IR5" s="58"/>
      <c r="IS5" s="58"/>
      <c r="IT5" s="58"/>
      <c r="IU5" s="58"/>
      <c r="IV5" s="58"/>
    </row>
    <row r="6" spans="1:256" s="64" customFormat="1" ht="16.5" customHeight="1">
      <c r="A6" s="589" t="s">
        <v>395</v>
      </c>
      <c r="B6" s="589">
        <v>2</v>
      </c>
      <c r="C6" s="597"/>
      <c r="D6" s="597"/>
      <c r="E6" s="51" t="s">
        <v>39</v>
      </c>
      <c r="F6" s="599" t="s">
        <v>403</v>
      </c>
      <c r="G6" s="60" t="s">
        <v>404</v>
      </c>
      <c r="H6" s="61" t="s">
        <v>405</v>
      </c>
      <c r="I6" s="62" t="s">
        <v>406</v>
      </c>
      <c r="J6" s="54" t="s">
        <v>407</v>
      </c>
      <c r="K6" s="55"/>
      <c r="L6" s="56">
        <v>5</v>
      </c>
      <c r="M6" s="56">
        <v>5</v>
      </c>
      <c r="N6" s="56">
        <v>7.8</v>
      </c>
      <c r="O6" s="56">
        <v>4.9000000000000004</v>
      </c>
      <c r="P6" s="57">
        <f t="shared" si="0"/>
        <v>0.35897435897435898</v>
      </c>
      <c r="Q6" s="57">
        <f t="shared" si="0"/>
        <v>-2.0408163265306048E-2</v>
      </c>
      <c r="R6" s="56">
        <v>9.9</v>
      </c>
      <c r="S6" s="58"/>
      <c r="T6" s="58"/>
      <c r="U6" s="58"/>
      <c r="V6" s="58">
        <f t="shared" si="1"/>
        <v>9.9999999999999645E-2</v>
      </c>
      <c r="W6" s="58"/>
      <c r="X6" s="58"/>
      <c r="Y6" s="58"/>
      <c r="Z6" s="58"/>
      <c r="AA6" s="58"/>
      <c r="AB6" s="58"/>
      <c r="AC6" s="58"/>
      <c r="AD6" s="58"/>
      <c r="AE6" s="58"/>
      <c r="AF6" s="58"/>
      <c r="AG6" s="58"/>
      <c r="AH6" s="58"/>
      <c r="AI6" s="58"/>
      <c r="AJ6" s="58"/>
      <c r="AK6" s="58"/>
      <c r="AL6" s="58"/>
      <c r="AM6" s="58"/>
      <c r="AN6" s="58"/>
      <c r="AO6" s="58"/>
      <c r="AP6" s="58"/>
      <c r="AQ6" s="58"/>
      <c r="AR6" s="58"/>
      <c r="AS6" s="58"/>
      <c r="AT6" s="58"/>
      <c r="AU6" s="58"/>
      <c r="AV6" s="58"/>
      <c r="AW6" s="58"/>
      <c r="AX6" s="58"/>
      <c r="AY6" s="58"/>
      <c r="AZ6" s="58"/>
      <c r="BA6" s="58"/>
      <c r="BB6" s="58"/>
      <c r="BC6" s="58"/>
      <c r="BD6" s="58"/>
      <c r="BE6" s="58"/>
      <c r="BF6" s="58"/>
      <c r="BG6" s="58"/>
      <c r="BH6" s="58"/>
      <c r="BI6" s="58"/>
      <c r="BJ6" s="58"/>
      <c r="BK6" s="58"/>
      <c r="BL6" s="58"/>
      <c r="BM6" s="58"/>
      <c r="BN6" s="58"/>
      <c r="BO6" s="58"/>
      <c r="BP6" s="58"/>
      <c r="BQ6" s="58"/>
      <c r="BR6" s="58"/>
      <c r="BS6" s="58"/>
      <c r="BT6" s="58"/>
      <c r="BU6" s="58"/>
      <c r="BV6" s="58"/>
      <c r="BW6" s="58"/>
      <c r="BX6" s="58"/>
      <c r="BY6" s="58"/>
      <c r="BZ6" s="58"/>
      <c r="CA6" s="58"/>
      <c r="CB6" s="58"/>
      <c r="CC6" s="58"/>
      <c r="CD6" s="58"/>
      <c r="CE6" s="58"/>
      <c r="CF6" s="58"/>
      <c r="CG6" s="58"/>
      <c r="CH6" s="58"/>
      <c r="CI6" s="58"/>
      <c r="CJ6" s="58"/>
      <c r="CK6" s="58"/>
      <c r="CL6" s="58"/>
      <c r="CM6" s="58"/>
      <c r="CN6" s="58"/>
      <c r="CO6" s="58"/>
      <c r="CP6" s="58"/>
      <c r="CQ6" s="58"/>
      <c r="CR6" s="58"/>
      <c r="CS6" s="58"/>
      <c r="CT6" s="58"/>
      <c r="CU6" s="58"/>
      <c r="CV6" s="58"/>
      <c r="CW6" s="58"/>
      <c r="CX6" s="58"/>
      <c r="CY6" s="58"/>
      <c r="CZ6" s="58"/>
      <c r="DA6" s="58"/>
      <c r="DB6" s="58"/>
      <c r="DC6" s="58"/>
      <c r="DD6" s="58"/>
      <c r="DE6" s="58"/>
      <c r="DF6" s="58"/>
      <c r="DG6" s="58"/>
      <c r="DH6" s="58"/>
      <c r="DI6" s="58"/>
      <c r="DJ6" s="58"/>
      <c r="DK6" s="58"/>
      <c r="DL6" s="58"/>
      <c r="DM6" s="58"/>
      <c r="DN6" s="58"/>
      <c r="DO6" s="58"/>
      <c r="DP6" s="58"/>
      <c r="DQ6" s="58"/>
      <c r="DR6" s="58"/>
      <c r="DS6" s="58"/>
      <c r="DT6" s="58"/>
      <c r="DU6" s="58"/>
      <c r="DV6" s="58"/>
      <c r="DW6" s="58"/>
      <c r="DX6" s="58"/>
      <c r="DY6" s="58"/>
      <c r="DZ6" s="58"/>
      <c r="EA6" s="58"/>
      <c r="EB6" s="58"/>
      <c r="EC6" s="58"/>
      <c r="ED6" s="58"/>
      <c r="EE6" s="58"/>
      <c r="EF6" s="58"/>
      <c r="EG6" s="58"/>
      <c r="EH6" s="58"/>
      <c r="EI6" s="58"/>
      <c r="EJ6" s="58"/>
      <c r="EK6" s="58"/>
      <c r="EL6" s="58"/>
      <c r="EM6" s="58"/>
      <c r="EN6" s="58"/>
      <c r="EO6" s="58"/>
      <c r="EP6" s="58"/>
      <c r="EQ6" s="58"/>
      <c r="ER6" s="58"/>
      <c r="ES6" s="58"/>
      <c r="ET6" s="58"/>
      <c r="EU6" s="58"/>
      <c r="EV6" s="58"/>
      <c r="EW6" s="58"/>
      <c r="EX6" s="58"/>
      <c r="EY6" s="58"/>
      <c r="EZ6" s="58"/>
      <c r="FA6" s="58"/>
      <c r="FB6" s="58"/>
      <c r="FC6" s="58"/>
      <c r="FD6" s="58"/>
      <c r="FE6" s="58"/>
      <c r="FF6" s="58"/>
      <c r="FG6" s="58"/>
      <c r="FH6" s="58"/>
      <c r="FI6" s="58"/>
      <c r="FJ6" s="58"/>
      <c r="FK6" s="58"/>
      <c r="FL6" s="58"/>
      <c r="FM6" s="58"/>
      <c r="FN6" s="58"/>
      <c r="FO6" s="58"/>
      <c r="FP6" s="58"/>
      <c r="FQ6" s="58"/>
      <c r="FR6" s="58"/>
      <c r="FS6" s="58"/>
      <c r="FT6" s="58"/>
      <c r="FU6" s="58"/>
      <c r="FV6" s="58"/>
      <c r="FW6" s="58"/>
      <c r="FX6" s="58"/>
      <c r="FY6" s="58"/>
      <c r="FZ6" s="58"/>
      <c r="GA6" s="58"/>
      <c r="GB6" s="58"/>
      <c r="GC6" s="58"/>
      <c r="GD6" s="58"/>
      <c r="GE6" s="58"/>
      <c r="GF6" s="58"/>
      <c r="GG6" s="58"/>
      <c r="GH6" s="58"/>
      <c r="GI6" s="58"/>
      <c r="GJ6" s="58"/>
      <c r="GK6" s="58"/>
      <c r="GL6" s="58"/>
      <c r="GM6" s="58"/>
      <c r="GN6" s="58"/>
      <c r="GO6" s="58"/>
      <c r="GP6" s="58"/>
      <c r="GQ6" s="58"/>
      <c r="GR6" s="58"/>
      <c r="GS6" s="58"/>
      <c r="GT6" s="58"/>
      <c r="GU6" s="58"/>
      <c r="GV6" s="58"/>
      <c r="GW6" s="58"/>
      <c r="GX6" s="58"/>
      <c r="GY6" s="58"/>
      <c r="GZ6" s="58"/>
      <c r="HA6" s="58"/>
      <c r="HB6" s="58"/>
      <c r="HC6" s="58"/>
      <c r="HD6" s="58"/>
      <c r="HE6" s="58"/>
      <c r="HF6" s="58"/>
      <c r="HG6" s="58"/>
      <c r="HH6" s="58"/>
      <c r="HI6" s="58"/>
      <c r="HJ6" s="58"/>
      <c r="HK6" s="58"/>
      <c r="HL6" s="58"/>
      <c r="HM6" s="58"/>
      <c r="HN6" s="58"/>
      <c r="HO6" s="58"/>
      <c r="HP6" s="58"/>
      <c r="HQ6" s="58"/>
      <c r="HR6" s="58"/>
      <c r="HS6" s="58"/>
      <c r="HT6" s="58"/>
      <c r="HU6" s="58"/>
      <c r="HV6" s="58"/>
      <c r="HW6" s="58"/>
      <c r="HX6" s="58"/>
      <c r="HY6" s="58"/>
      <c r="HZ6" s="58"/>
      <c r="IA6" s="58"/>
      <c r="IB6" s="58"/>
      <c r="IC6" s="58"/>
      <c r="ID6" s="58"/>
      <c r="IE6" s="58"/>
      <c r="IF6" s="58"/>
      <c r="IG6" s="58"/>
      <c r="IH6" s="58"/>
      <c r="II6" s="58"/>
      <c r="IJ6" s="58"/>
      <c r="IK6" s="58"/>
      <c r="IL6" s="58"/>
      <c r="IM6" s="58"/>
      <c r="IN6" s="58"/>
      <c r="IO6" s="58"/>
      <c r="IP6" s="58"/>
      <c r="IQ6" s="58"/>
      <c r="IR6" s="58"/>
      <c r="IS6" s="58"/>
      <c r="IT6" s="58"/>
      <c r="IU6" s="58"/>
      <c r="IV6" s="58"/>
    </row>
    <row r="7" spans="1:256" s="64" customFormat="1" ht="16.5" customHeight="1">
      <c r="A7" s="589" t="s">
        <v>408</v>
      </c>
      <c r="B7" s="589"/>
      <c r="C7" s="597"/>
      <c r="D7" s="597"/>
      <c r="E7" s="51" t="s">
        <v>39</v>
      </c>
      <c r="F7" s="600"/>
      <c r="G7" s="60" t="s">
        <v>409</v>
      </c>
      <c r="H7" s="61" t="s">
        <v>405</v>
      </c>
      <c r="I7" s="62" t="s">
        <v>406</v>
      </c>
      <c r="J7" s="54" t="s">
        <v>410</v>
      </c>
      <c r="K7" s="55"/>
      <c r="L7" s="56">
        <v>5</v>
      </c>
      <c r="M7" s="56">
        <v>5</v>
      </c>
      <c r="N7" s="56">
        <v>7.8</v>
      </c>
      <c r="O7" s="56">
        <v>4.9000000000000004</v>
      </c>
      <c r="P7" s="57">
        <f t="shared" si="0"/>
        <v>0.35897435897435898</v>
      </c>
      <c r="Q7" s="57">
        <f t="shared" si="0"/>
        <v>-2.0408163265306048E-2</v>
      </c>
      <c r="R7" s="56">
        <v>9.9</v>
      </c>
      <c r="S7" s="58"/>
      <c r="T7" s="58"/>
      <c r="U7" s="58"/>
      <c r="V7" s="58">
        <f t="shared" si="1"/>
        <v>9.9999999999999645E-2</v>
      </c>
      <c r="W7" s="58"/>
      <c r="X7" s="58"/>
      <c r="Y7" s="58"/>
      <c r="Z7" s="58"/>
      <c r="AA7" s="58"/>
      <c r="AB7" s="58"/>
      <c r="AC7" s="58"/>
      <c r="AD7" s="58"/>
      <c r="AE7" s="58"/>
      <c r="AF7" s="58"/>
      <c r="AG7" s="58"/>
      <c r="AH7" s="58"/>
      <c r="AI7" s="58"/>
      <c r="AJ7" s="58"/>
      <c r="AK7" s="58"/>
      <c r="AL7" s="58"/>
      <c r="AM7" s="58"/>
      <c r="AN7" s="58"/>
      <c r="AO7" s="58"/>
      <c r="AP7" s="58"/>
      <c r="AQ7" s="58"/>
      <c r="AR7" s="58"/>
      <c r="AS7" s="58"/>
      <c r="AT7" s="58"/>
      <c r="AU7" s="58"/>
      <c r="AV7" s="58"/>
      <c r="AW7" s="58"/>
      <c r="AX7" s="58"/>
      <c r="AY7" s="58"/>
      <c r="AZ7" s="58"/>
      <c r="BA7" s="58"/>
      <c r="BB7" s="58"/>
      <c r="BC7" s="58"/>
      <c r="BD7" s="58"/>
      <c r="BE7" s="58"/>
      <c r="BF7" s="58"/>
      <c r="BG7" s="58"/>
      <c r="BH7" s="58"/>
      <c r="BI7" s="58"/>
      <c r="BJ7" s="58"/>
      <c r="BK7" s="58"/>
      <c r="BL7" s="58"/>
      <c r="BM7" s="58"/>
      <c r="BN7" s="58"/>
      <c r="BO7" s="58"/>
      <c r="BP7" s="58"/>
      <c r="BQ7" s="58"/>
      <c r="BR7" s="58"/>
      <c r="BS7" s="58"/>
      <c r="BT7" s="58"/>
      <c r="BU7" s="58"/>
      <c r="BV7" s="58"/>
      <c r="BW7" s="58"/>
      <c r="BX7" s="58"/>
      <c r="BY7" s="58"/>
      <c r="BZ7" s="58"/>
      <c r="CA7" s="58"/>
      <c r="CB7" s="58"/>
      <c r="CC7" s="58"/>
      <c r="CD7" s="58"/>
      <c r="CE7" s="58"/>
      <c r="CF7" s="58"/>
      <c r="CG7" s="58"/>
      <c r="CH7" s="58"/>
      <c r="CI7" s="58"/>
      <c r="CJ7" s="58"/>
      <c r="CK7" s="58"/>
      <c r="CL7" s="58"/>
      <c r="CM7" s="58"/>
      <c r="CN7" s="58"/>
      <c r="CO7" s="58"/>
      <c r="CP7" s="58"/>
      <c r="CQ7" s="58"/>
      <c r="CR7" s="58"/>
      <c r="CS7" s="58"/>
      <c r="CT7" s="58"/>
      <c r="CU7" s="58"/>
      <c r="CV7" s="58"/>
      <c r="CW7" s="58"/>
      <c r="CX7" s="58"/>
      <c r="CY7" s="58"/>
      <c r="CZ7" s="58"/>
      <c r="DA7" s="58"/>
      <c r="DB7" s="58"/>
      <c r="DC7" s="58"/>
      <c r="DD7" s="58"/>
      <c r="DE7" s="58"/>
      <c r="DF7" s="58"/>
      <c r="DG7" s="58"/>
      <c r="DH7" s="58"/>
      <c r="DI7" s="58"/>
      <c r="DJ7" s="58"/>
      <c r="DK7" s="58"/>
      <c r="DL7" s="58"/>
      <c r="DM7" s="58"/>
      <c r="DN7" s="58"/>
      <c r="DO7" s="58"/>
      <c r="DP7" s="58"/>
      <c r="DQ7" s="58"/>
      <c r="DR7" s="58"/>
      <c r="DS7" s="58"/>
      <c r="DT7" s="58"/>
      <c r="DU7" s="58"/>
      <c r="DV7" s="58"/>
      <c r="DW7" s="58"/>
      <c r="DX7" s="58"/>
      <c r="DY7" s="58"/>
      <c r="DZ7" s="58"/>
      <c r="EA7" s="58"/>
      <c r="EB7" s="58"/>
      <c r="EC7" s="58"/>
      <c r="ED7" s="58"/>
      <c r="EE7" s="58"/>
      <c r="EF7" s="58"/>
      <c r="EG7" s="58"/>
      <c r="EH7" s="58"/>
      <c r="EI7" s="58"/>
      <c r="EJ7" s="58"/>
      <c r="EK7" s="58"/>
      <c r="EL7" s="58"/>
      <c r="EM7" s="58"/>
      <c r="EN7" s="58"/>
      <c r="EO7" s="58"/>
      <c r="EP7" s="58"/>
      <c r="EQ7" s="58"/>
      <c r="ER7" s="58"/>
      <c r="ES7" s="58"/>
      <c r="ET7" s="58"/>
      <c r="EU7" s="58"/>
      <c r="EV7" s="58"/>
      <c r="EW7" s="58"/>
      <c r="EX7" s="58"/>
      <c r="EY7" s="58"/>
      <c r="EZ7" s="58"/>
      <c r="FA7" s="58"/>
      <c r="FB7" s="58"/>
      <c r="FC7" s="58"/>
      <c r="FD7" s="58"/>
      <c r="FE7" s="58"/>
      <c r="FF7" s="58"/>
      <c r="FG7" s="58"/>
      <c r="FH7" s="58"/>
      <c r="FI7" s="58"/>
      <c r="FJ7" s="58"/>
      <c r="FK7" s="58"/>
      <c r="FL7" s="58"/>
      <c r="FM7" s="58"/>
      <c r="FN7" s="58"/>
      <c r="FO7" s="58"/>
      <c r="FP7" s="58"/>
      <c r="FQ7" s="58"/>
      <c r="FR7" s="58"/>
      <c r="FS7" s="58"/>
      <c r="FT7" s="58"/>
      <c r="FU7" s="58"/>
      <c r="FV7" s="58"/>
      <c r="FW7" s="58"/>
      <c r="FX7" s="58"/>
      <c r="FY7" s="58"/>
      <c r="FZ7" s="58"/>
      <c r="GA7" s="58"/>
      <c r="GB7" s="58"/>
      <c r="GC7" s="58"/>
      <c r="GD7" s="58"/>
      <c r="GE7" s="58"/>
      <c r="GF7" s="58"/>
      <c r="GG7" s="58"/>
      <c r="GH7" s="58"/>
      <c r="GI7" s="58"/>
      <c r="GJ7" s="58"/>
      <c r="GK7" s="58"/>
      <c r="GL7" s="58"/>
      <c r="GM7" s="58"/>
      <c r="GN7" s="58"/>
      <c r="GO7" s="58"/>
      <c r="GP7" s="58"/>
      <c r="GQ7" s="58"/>
      <c r="GR7" s="58"/>
      <c r="GS7" s="58"/>
      <c r="GT7" s="58"/>
      <c r="GU7" s="58"/>
      <c r="GV7" s="58"/>
      <c r="GW7" s="58"/>
      <c r="GX7" s="58"/>
      <c r="GY7" s="58"/>
      <c r="GZ7" s="58"/>
      <c r="HA7" s="58"/>
      <c r="HB7" s="58"/>
      <c r="HC7" s="58"/>
      <c r="HD7" s="58"/>
      <c r="HE7" s="58"/>
      <c r="HF7" s="58"/>
      <c r="HG7" s="58"/>
      <c r="HH7" s="58"/>
      <c r="HI7" s="58"/>
      <c r="HJ7" s="58"/>
      <c r="HK7" s="58"/>
      <c r="HL7" s="58"/>
      <c r="HM7" s="58"/>
      <c r="HN7" s="58"/>
      <c r="HO7" s="58"/>
      <c r="HP7" s="58"/>
      <c r="HQ7" s="58"/>
      <c r="HR7" s="58"/>
      <c r="HS7" s="58"/>
      <c r="HT7" s="58"/>
      <c r="HU7" s="58"/>
      <c r="HV7" s="58"/>
      <c r="HW7" s="58"/>
      <c r="HX7" s="58"/>
      <c r="HY7" s="58"/>
      <c r="HZ7" s="58"/>
      <c r="IA7" s="58"/>
      <c r="IB7" s="58"/>
      <c r="IC7" s="58"/>
      <c r="ID7" s="58"/>
      <c r="IE7" s="58"/>
      <c r="IF7" s="58"/>
      <c r="IG7" s="58"/>
      <c r="IH7" s="58"/>
      <c r="II7" s="58"/>
      <c r="IJ7" s="58"/>
      <c r="IK7" s="58"/>
      <c r="IL7" s="58"/>
      <c r="IM7" s="58"/>
      <c r="IN7" s="58"/>
      <c r="IO7" s="58"/>
      <c r="IP7" s="58"/>
      <c r="IQ7" s="58"/>
      <c r="IR7" s="58"/>
      <c r="IS7" s="58"/>
      <c r="IT7" s="58"/>
      <c r="IU7" s="58"/>
      <c r="IV7" s="58"/>
    </row>
    <row r="8" spans="1:256" s="64" customFormat="1" ht="16.5" customHeight="1">
      <c r="A8" s="589" t="s">
        <v>395</v>
      </c>
      <c r="B8" s="589">
        <f ca="1">MAX(INDIRECT("$B$5:A"&amp;ROW()-1))+1</f>
        <v>3</v>
      </c>
      <c r="C8" s="597"/>
      <c r="D8" s="597"/>
      <c r="E8" s="51" t="s">
        <v>39</v>
      </c>
      <c r="F8" s="590" t="s">
        <v>411</v>
      </c>
      <c r="G8" s="56" t="s">
        <v>412</v>
      </c>
      <c r="H8" s="62" t="s">
        <v>413</v>
      </c>
      <c r="I8" s="53" t="s">
        <v>414</v>
      </c>
      <c r="J8" s="54" t="s">
        <v>401</v>
      </c>
      <c r="K8" s="55"/>
      <c r="L8" s="56">
        <v>13</v>
      </c>
      <c r="M8" s="56">
        <v>13</v>
      </c>
      <c r="N8" s="56">
        <v>14.9</v>
      </c>
      <c r="O8" s="56">
        <v>7.9</v>
      </c>
      <c r="P8" s="65">
        <f t="shared" si="0"/>
        <v>0.12751677852348994</v>
      </c>
      <c r="Q8" s="65">
        <f t="shared" si="0"/>
        <v>-0.64556962025316444</v>
      </c>
      <c r="R8" s="56">
        <v>16.5</v>
      </c>
      <c r="S8" s="58"/>
      <c r="T8" s="58"/>
      <c r="U8" s="58"/>
      <c r="V8" s="58">
        <f t="shared" si="1"/>
        <v>5.0999999999999996</v>
      </c>
      <c r="W8" s="58"/>
      <c r="X8" s="58"/>
      <c r="Y8" s="58"/>
      <c r="Z8" s="58"/>
      <c r="AA8" s="58"/>
      <c r="AB8" s="58"/>
      <c r="AC8" s="58"/>
      <c r="AD8" s="58"/>
      <c r="AE8" s="58"/>
      <c r="AF8" s="58"/>
      <c r="AG8" s="58"/>
      <c r="AH8" s="58"/>
      <c r="AI8" s="58"/>
      <c r="AJ8" s="58"/>
      <c r="AK8" s="58"/>
      <c r="AL8" s="58"/>
      <c r="AM8" s="58"/>
      <c r="AN8" s="58"/>
      <c r="AO8" s="58"/>
      <c r="AP8" s="58"/>
      <c r="AQ8" s="58"/>
      <c r="AR8" s="58"/>
      <c r="AS8" s="58"/>
      <c r="AT8" s="58"/>
      <c r="AU8" s="58"/>
      <c r="AV8" s="58"/>
      <c r="AW8" s="58"/>
      <c r="AX8" s="58"/>
      <c r="AY8" s="58"/>
      <c r="AZ8" s="58"/>
      <c r="BA8" s="58"/>
      <c r="BB8" s="58"/>
      <c r="BC8" s="58"/>
      <c r="BD8" s="58"/>
      <c r="BE8" s="58"/>
      <c r="BF8" s="58"/>
      <c r="BG8" s="58"/>
      <c r="BH8" s="58"/>
      <c r="BI8" s="58"/>
      <c r="BJ8" s="58"/>
      <c r="BK8" s="58"/>
      <c r="BL8" s="58"/>
      <c r="BM8" s="58"/>
      <c r="BN8" s="58"/>
      <c r="BO8" s="58"/>
      <c r="BP8" s="58"/>
      <c r="BQ8" s="58"/>
      <c r="BR8" s="58"/>
      <c r="BS8" s="58"/>
      <c r="BT8" s="58"/>
      <c r="BU8" s="58"/>
      <c r="BV8" s="58"/>
      <c r="BW8" s="58"/>
      <c r="BX8" s="58"/>
      <c r="BY8" s="58"/>
      <c r="BZ8" s="58"/>
      <c r="CA8" s="58"/>
      <c r="CB8" s="58"/>
      <c r="CC8" s="58"/>
      <c r="CD8" s="58"/>
      <c r="CE8" s="58"/>
      <c r="CF8" s="58"/>
      <c r="CG8" s="58"/>
      <c r="CH8" s="58"/>
      <c r="CI8" s="58"/>
      <c r="CJ8" s="58"/>
      <c r="CK8" s="58"/>
      <c r="CL8" s="58"/>
      <c r="CM8" s="58"/>
      <c r="CN8" s="58"/>
      <c r="CO8" s="58"/>
      <c r="CP8" s="58"/>
      <c r="CQ8" s="58"/>
      <c r="CR8" s="58"/>
      <c r="CS8" s="58"/>
      <c r="CT8" s="58"/>
      <c r="CU8" s="58"/>
      <c r="CV8" s="58"/>
      <c r="CW8" s="58"/>
      <c r="CX8" s="58"/>
      <c r="CY8" s="58"/>
      <c r="CZ8" s="58"/>
      <c r="DA8" s="58"/>
      <c r="DB8" s="58"/>
      <c r="DC8" s="58"/>
      <c r="DD8" s="58"/>
      <c r="DE8" s="58"/>
      <c r="DF8" s="58"/>
      <c r="DG8" s="58"/>
      <c r="DH8" s="58"/>
      <c r="DI8" s="58"/>
      <c r="DJ8" s="58"/>
      <c r="DK8" s="58"/>
      <c r="DL8" s="58"/>
      <c r="DM8" s="58"/>
      <c r="DN8" s="58"/>
      <c r="DO8" s="58"/>
      <c r="DP8" s="58"/>
      <c r="DQ8" s="58"/>
      <c r="DR8" s="58"/>
      <c r="DS8" s="58"/>
      <c r="DT8" s="58"/>
      <c r="DU8" s="58"/>
      <c r="DV8" s="58"/>
      <c r="DW8" s="58"/>
      <c r="DX8" s="58"/>
      <c r="DY8" s="58"/>
      <c r="DZ8" s="58"/>
      <c r="EA8" s="58"/>
      <c r="EB8" s="58"/>
      <c r="EC8" s="58"/>
      <c r="ED8" s="58"/>
      <c r="EE8" s="58"/>
      <c r="EF8" s="58"/>
      <c r="EG8" s="58"/>
      <c r="EH8" s="58"/>
      <c r="EI8" s="58"/>
      <c r="EJ8" s="58"/>
      <c r="EK8" s="58"/>
      <c r="EL8" s="58"/>
      <c r="EM8" s="58"/>
      <c r="EN8" s="58"/>
      <c r="EO8" s="58"/>
      <c r="EP8" s="58"/>
      <c r="EQ8" s="58"/>
      <c r="ER8" s="58"/>
      <c r="ES8" s="58"/>
      <c r="ET8" s="58"/>
      <c r="EU8" s="58"/>
      <c r="EV8" s="58"/>
      <c r="EW8" s="58"/>
      <c r="EX8" s="58"/>
      <c r="EY8" s="58"/>
      <c r="EZ8" s="58"/>
      <c r="FA8" s="58"/>
      <c r="FB8" s="58"/>
      <c r="FC8" s="58"/>
      <c r="FD8" s="58"/>
      <c r="FE8" s="58"/>
      <c r="FF8" s="58"/>
      <c r="FG8" s="58"/>
      <c r="FH8" s="58"/>
      <c r="FI8" s="58"/>
      <c r="FJ8" s="58"/>
      <c r="FK8" s="58"/>
      <c r="FL8" s="58"/>
      <c r="FM8" s="58"/>
      <c r="FN8" s="58"/>
      <c r="FO8" s="58"/>
      <c r="FP8" s="58"/>
      <c r="FQ8" s="58"/>
      <c r="FR8" s="58"/>
      <c r="FS8" s="58"/>
      <c r="FT8" s="58"/>
      <c r="FU8" s="58"/>
      <c r="FV8" s="58"/>
      <c r="FW8" s="58"/>
      <c r="FX8" s="58"/>
      <c r="FY8" s="58"/>
      <c r="FZ8" s="58"/>
      <c r="GA8" s="58"/>
      <c r="GB8" s="58"/>
      <c r="GC8" s="58"/>
      <c r="GD8" s="58"/>
      <c r="GE8" s="58"/>
      <c r="GF8" s="58"/>
      <c r="GG8" s="58"/>
      <c r="GH8" s="58"/>
      <c r="GI8" s="58"/>
      <c r="GJ8" s="58"/>
      <c r="GK8" s="58"/>
      <c r="GL8" s="58"/>
      <c r="GM8" s="58"/>
      <c r="GN8" s="58"/>
      <c r="GO8" s="58"/>
      <c r="GP8" s="58"/>
      <c r="GQ8" s="58"/>
      <c r="GR8" s="58"/>
      <c r="GS8" s="58"/>
      <c r="GT8" s="58"/>
      <c r="GU8" s="58"/>
      <c r="GV8" s="58"/>
      <c r="GW8" s="58"/>
      <c r="GX8" s="58"/>
      <c r="GY8" s="58"/>
      <c r="GZ8" s="58"/>
      <c r="HA8" s="58"/>
      <c r="HB8" s="58"/>
      <c r="HC8" s="58"/>
      <c r="HD8" s="58"/>
      <c r="HE8" s="58"/>
      <c r="HF8" s="58"/>
      <c r="HG8" s="58"/>
      <c r="HH8" s="58"/>
      <c r="HI8" s="58"/>
      <c r="HJ8" s="58"/>
      <c r="HK8" s="58"/>
      <c r="HL8" s="58"/>
      <c r="HM8" s="58"/>
      <c r="HN8" s="58"/>
      <c r="HO8" s="58"/>
      <c r="HP8" s="58"/>
      <c r="HQ8" s="58"/>
      <c r="HR8" s="58"/>
      <c r="HS8" s="58"/>
      <c r="HT8" s="58"/>
      <c r="HU8" s="58"/>
      <c r="HV8" s="58"/>
      <c r="HW8" s="58"/>
      <c r="HX8" s="58"/>
      <c r="HY8" s="58"/>
      <c r="HZ8" s="58"/>
      <c r="IA8" s="58"/>
      <c r="IB8" s="58"/>
      <c r="IC8" s="58"/>
      <c r="ID8" s="58"/>
      <c r="IE8" s="58"/>
      <c r="IF8" s="58"/>
      <c r="IG8" s="58"/>
      <c r="IH8" s="58"/>
      <c r="II8" s="58"/>
      <c r="IJ8" s="58"/>
      <c r="IK8" s="58"/>
      <c r="IL8" s="58"/>
      <c r="IM8" s="58"/>
      <c r="IN8" s="58"/>
      <c r="IO8" s="58"/>
      <c r="IP8" s="58"/>
      <c r="IQ8" s="58"/>
      <c r="IR8" s="58"/>
      <c r="IS8" s="58"/>
      <c r="IT8" s="58"/>
      <c r="IU8" s="58"/>
      <c r="IV8" s="58"/>
    </row>
    <row r="9" spans="1:256" s="64" customFormat="1" ht="16.5" customHeight="1">
      <c r="A9" s="589" t="s">
        <v>395</v>
      </c>
      <c r="B9" s="589"/>
      <c r="C9" s="597"/>
      <c r="D9" s="597"/>
      <c r="E9" s="51" t="s">
        <v>39</v>
      </c>
      <c r="F9" s="591"/>
      <c r="G9" s="56" t="s">
        <v>415</v>
      </c>
      <c r="H9" s="62" t="s">
        <v>413</v>
      </c>
      <c r="I9" s="53" t="s">
        <v>414</v>
      </c>
      <c r="J9" s="54" t="s">
        <v>401</v>
      </c>
      <c r="K9" s="55"/>
      <c r="L9" s="56">
        <v>13</v>
      </c>
      <c r="M9" s="56">
        <v>13</v>
      </c>
      <c r="N9" s="56">
        <v>14.9</v>
      </c>
      <c r="O9" s="56">
        <v>7.9</v>
      </c>
      <c r="P9" s="65">
        <f t="shared" si="0"/>
        <v>0.12751677852348994</v>
      </c>
      <c r="Q9" s="65">
        <f t="shared" si="0"/>
        <v>-0.64556962025316444</v>
      </c>
      <c r="R9" s="56">
        <v>16.5</v>
      </c>
      <c r="S9" s="58"/>
      <c r="T9" s="58"/>
      <c r="U9" s="58"/>
      <c r="V9" s="58">
        <f t="shared" si="1"/>
        <v>5.0999999999999996</v>
      </c>
      <c r="W9" s="58"/>
      <c r="X9" s="58"/>
      <c r="Y9" s="58"/>
      <c r="Z9" s="58"/>
      <c r="AA9" s="58"/>
      <c r="AB9" s="58"/>
      <c r="AC9" s="58"/>
      <c r="AD9" s="58"/>
      <c r="AE9" s="58"/>
      <c r="AF9" s="58"/>
      <c r="AG9" s="58"/>
      <c r="AH9" s="58"/>
      <c r="AI9" s="58"/>
      <c r="AJ9" s="58"/>
      <c r="AK9" s="58"/>
      <c r="AL9" s="58"/>
      <c r="AM9" s="58"/>
      <c r="AN9" s="58"/>
      <c r="AO9" s="58"/>
      <c r="AP9" s="58"/>
      <c r="AQ9" s="58"/>
      <c r="AR9" s="58"/>
      <c r="AS9" s="58"/>
      <c r="AT9" s="58"/>
      <c r="AU9" s="58"/>
      <c r="AV9" s="58"/>
      <c r="AW9" s="58"/>
      <c r="AX9" s="58"/>
      <c r="AY9" s="58"/>
      <c r="AZ9" s="58"/>
      <c r="BA9" s="58"/>
      <c r="BB9" s="58"/>
      <c r="BC9" s="58"/>
      <c r="BD9" s="58"/>
      <c r="BE9" s="58"/>
      <c r="BF9" s="58"/>
      <c r="BG9" s="58"/>
      <c r="BH9" s="58"/>
      <c r="BI9" s="58"/>
      <c r="BJ9" s="58"/>
      <c r="BK9" s="58"/>
      <c r="BL9" s="58"/>
      <c r="BM9" s="58"/>
      <c r="BN9" s="58"/>
      <c r="BO9" s="58"/>
      <c r="BP9" s="58"/>
      <c r="BQ9" s="58"/>
      <c r="BR9" s="58"/>
      <c r="BS9" s="58"/>
      <c r="BT9" s="58"/>
      <c r="BU9" s="58"/>
      <c r="BV9" s="58"/>
      <c r="BW9" s="58"/>
      <c r="BX9" s="58"/>
      <c r="BY9" s="58"/>
      <c r="BZ9" s="58"/>
      <c r="CA9" s="58"/>
      <c r="CB9" s="58"/>
      <c r="CC9" s="58"/>
      <c r="CD9" s="58"/>
      <c r="CE9" s="58"/>
      <c r="CF9" s="58"/>
      <c r="CG9" s="58"/>
      <c r="CH9" s="58"/>
      <c r="CI9" s="58"/>
      <c r="CJ9" s="58"/>
      <c r="CK9" s="58"/>
      <c r="CL9" s="58"/>
      <c r="CM9" s="58"/>
      <c r="CN9" s="58"/>
      <c r="CO9" s="58"/>
      <c r="CP9" s="58"/>
      <c r="CQ9" s="58"/>
      <c r="CR9" s="58"/>
      <c r="CS9" s="58"/>
      <c r="CT9" s="58"/>
      <c r="CU9" s="58"/>
      <c r="CV9" s="58"/>
      <c r="CW9" s="58"/>
      <c r="CX9" s="58"/>
      <c r="CY9" s="58"/>
      <c r="CZ9" s="58"/>
      <c r="DA9" s="58"/>
      <c r="DB9" s="58"/>
      <c r="DC9" s="58"/>
      <c r="DD9" s="58"/>
      <c r="DE9" s="58"/>
      <c r="DF9" s="58"/>
      <c r="DG9" s="58"/>
      <c r="DH9" s="58"/>
      <c r="DI9" s="58"/>
      <c r="DJ9" s="58"/>
      <c r="DK9" s="58"/>
      <c r="DL9" s="58"/>
      <c r="DM9" s="58"/>
      <c r="DN9" s="58"/>
      <c r="DO9" s="58"/>
      <c r="DP9" s="58"/>
      <c r="DQ9" s="58"/>
      <c r="DR9" s="58"/>
      <c r="DS9" s="58"/>
      <c r="DT9" s="58"/>
      <c r="DU9" s="58"/>
      <c r="DV9" s="58"/>
      <c r="DW9" s="58"/>
      <c r="DX9" s="58"/>
      <c r="DY9" s="58"/>
      <c r="DZ9" s="58"/>
      <c r="EA9" s="58"/>
      <c r="EB9" s="58"/>
      <c r="EC9" s="58"/>
      <c r="ED9" s="58"/>
      <c r="EE9" s="58"/>
      <c r="EF9" s="58"/>
      <c r="EG9" s="58"/>
      <c r="EH9" s="58"/>
      <c r="EI9" s="58"/>
      <c r="EJ9" s="58"/>
      <c r="EK9" s="58"/>
      <c r="EL9" s="58"/>
      <c r="EM9" s="58"/>
      <c r="EN9" s="58"/>
      <c r="EO9" s="58"/>
      <c r="EP9" s="58"/>
      <c r="EQ9" s="58"/>
      <c r="ER9" s="58"/>
      <c r="ES9" s="58"/>
      <c r="ET9" s="58"/>
      <c r="EU9" s="58"/>
      <c r="EV9" s="58"/>
      <c r="EW9" s="58"/>
      <c r="EX9" s="58"/>
      <c r="EY9" s="58"/>
      <c r="EZ9" s="58"/>
      <c r="FA9" s="58"/>
      <c r="FB9" s="58"/>
      <c r="FC9" s="58"/>
      <c r="FD9" s="58"/>
      <c r="FE9" s="58"/>
      <c r="FF9" s="58"/>
      <c r="FG9" s="58"/>
      <c r="FH9" s="58"/>
      <c r="FI9" s="58"/>
      <c r="FJ9" s="58"/>
      <c r="FK9" s="58"/>
      <c r="FL9" s="58"/>
      <c r="FM9" s="58"/>
      <c r="FN9" s="58"/>
      <c r="FO9" s="58"/>
      <c r="FP9" s="58"/>
      <c r="FQ9" s="58"/>
      <c r="FR9" s="58"/>
      <c r="FS9" s="58"/>
      <c r="FT9" s="58"/>
      <c r="FU9" s="58"/>
      <c r="FV9" s="58"/>
      <c r="FW9" s="58"/>
      <c r="FX9" s="58"/>
      <c r="FY9" s="58"/>
      <c r="FZ9" s="58"/>
      <c r="GA9" s="58"/>
      <c r="GB9" s="58"/>
      <c r="GC9" s="58"/>
      <c r="GD9" s="58"/>
      <c r="GE9" s="58"/>
      <c r="GF9" s="58"/>
      <c r="GG9" s="58"/>
      <c r="GH9" s="58"/>
      <c r="GI9" s="58"/>
      <c r="GJ9" s="58"/>
      <c r="GK9" s="58"/>
      <c r="GL9" s="58"/>
      <c r="GM9" s="58"/>
      <c r="GN9" s="58"/>
      <c r="GO9" s="58"/>
      <c r="GP9" s="58"/>
      <c r="GQ9" s="58"/>
      <c r="GR9" s="58"/>
      <c r="GS9" s="58"/>
      <c r="GT9" s="58"/>
      <c r="GU9" s="58"/>
      <c r="GV9" s="58"/>
      <c r="GW9" s="58"/>
      <c r="GX9" s="58"/>
      <c r="GY9" s="58"/>
      <c r="GZ9" s="58"/>
      <c r="HA9" s="58"/>
      <c r="HB9" s="58"/>
      <c r="HC9" s="58"/>
      <c r="HD9" s="58"/>
      <c r="HE9" s="58"/>
      <c r="HF9" s="58"/>
      <c r="HG9" s="58"/>
      <c r="HH9" s="58"/>
      <c r="HI9" s="58"/>
      <c r="HJ9" s="58"/>
      <c r="HK9" s="58"/>
      <c r="HL9" s="58"/>
      <c r="HM9" s="58"/>
      <c r="HN9" s="58"/>
      <c r="HO9" s="58"/>
      <c r="HP9" s="58"/>
      <c r="HQ9" s="58"/>
      <c r="HR9" s="58"/>
      <c r="HS9" s="58"/>
      <c r="HT9" s="58"/>
      <c r="HU9" s="58"/>
      <c r="HV9" s="58"/>
      <c r="HW9" s="58"/>
      <c r="HX9" s="58"/>
      <c r="HY9" s="58"/>
      <c r="HZ9" s="58"/>
      <c r="IA9" s="58"/>
      <c r="IB9" s="58"/>
      <c r="IC9" s="58"/>
      <c r="ID9" s="58"/>
      <c r="IE9" s="58"/>
      <c r="IF9" s="58"/>
      <c r="IG9" s="58"/>
      <c r="IH9" s="58"/>
      <c r="II9" s="58"/>
      <c r="IJ9" s="58"/>
      <c r="IK9" s="58"/>
      <c r="IL9" s="58"/>
      <c r="IM9" s="58"/>
      <c r="IN9" s="58"/>
      <c r="IO9" s="58"/>
      <c r="IP9" s="58"/>
      <c r="IQ9" s="58"/>
      <c r="IR9" s="58"/>
      <c r="IS9" s="58"/>
      <c r="IT9" s="58"/>
      <c r="IU9" s="58"/>
      <c r="IV9" s="58"/>
    </row>
    <row r="10" spans="1:256" s="64" customFormat="1" ht="16.5" customHeight="1">
      <c r="A10" s="589" t="s">
        <v>416</v>
      </c>
      <c r="B10" s="589">
        <f ca="1">MAX(INDIRECT("$B$5:A"&amp;ROW()-1))+1</f>
        <v>4</v>
      </c>
      <c r="C10" s="597"/>
      <c r="D10" s="597"/>
      <c r="E10" s="51" t="s">
        <v>39</v>
      </c>
      <c r="F10" s="590" t="s">
        <v>417</v>
      </c>
      <c r="G10" s="56" t="s">
        <v>418</v>
      </c>
      <c r="H10" s="62" t="s">
        <v>419</v>
      </c>
      <c r="I10" s="53" t="s">
        <v>420</v>
      </c>
      <c r="J10" s="54" t="s">
        <v>421</v>
      </c>
      <c r="K10" s="55"/>
      <c r="L10" s="56">
        <v>10.5</v>
      </c>
      <c r="M10" s="56">
        <v>10.5</v>
      </c>
      <c r="N10" s="56">
        <v>11.8</v>
      </c>
      <c r="O10" s="56">
        <v>9.8000000000000007</v>
      </c>
      <c r="P10" s="65">
        <f t="shared" si="0"/>
        <v>0.11016949152542378</v>
      </c>
      <c r="Q10" s="65">
        <f t="shared" si="0"/>
        <v>-7.1428571428571355E-2</v>
      </c>
      <c r="R10" s="56">
        <v>17.5</v>
      </c>
      <c r="S10" s="58"/>
      <c r="T10" s="58"/>
      <c r="U10" s="58"/>
      <c r="V10" s="58">
        <f t="shared" si="1"/>
        <v>0.69999999999999929</v>
      </c>
      <c r="W10" s="58"/>
      <c r="X10" s="58"/>
      <c r="Y10" s="58"/>
      <c r="Z10" s="58"/>
      <c r="AA10" s="58"/>
      <c r="AB10" s="58"/>
      <c r="AC10" s="58"/>
      <c r="AD10" s="58"/>
      <c r="AE10" s="58"/>
      <c r="AF10" s="58"/>
      <c r="AG10" s="58"/>
      <c r="AH10" s="58"/>
      <c r="AI10" s="58"/>
      <c r="AJ10" s="58"/>
      <c r="AK10" s="58"/>
      <c r="AL10" s="58"/>
      <c r="AM10" s="58"/>
      <c r="AN10" s="58"/>
      <c r="AO10" s="58"/>
      <c r="AP10" s="58"/>
      <c r="AQ10" s="58"/>
      <c r="AR10" s="58"/>
      <c r="AS10" s="58"/>
      <c r="AT10" s="58"/>
      <c r="AU10" s="58"/>
      <c r="AV10" s="58"/>
      <c r="AW10" s="58"/>
      <c r="AX10" s="58"/>
      <c r="AY10" s="58"/>
      <c r="AZ10" s="58"/>
      <c r="BA10" s="58"/>
      <c r="BB10" s="58"/>
      <c r="BC10" s="58"/>
      <c r="BD10" s="58"/>
      <c r="BE10" s="58"/>
      <c r="BF10" s="58"/>
      <c r="BG10" s="58"/>
      <c r="BH10" s="58"/>
      <c r="BI10" s="58"/>
      <c r="BJ10" s="58"/>
      <c r="BK10" s="58"/>
      <c r="BL10" s="58"/>
      <c r="BM10" s="58"/>
      <c r="BN10" s="58"/>
      <c r="BO10" s="58"/>
      <c r="BP10" s="58"/>
      <c r="BQ10" s="58"/>
      <c r="BR10" s="58"/>
      <c r="BS10" s="58"/>
      <c r="BT10" s="58"/>
      <c r="BU10" s="58"/>
      <c r="BV10" s="58"/>
      <c r="BW10" s="58"/>
      <c r="BX10" s="58"/>
      <c r="BY10" s="58"/>
      <c r="BZ10" s="58"/>
      <c r="CA10" s="58"/>
      <c r="CB10" s="58"/>
      <c r="CC10" s="58"/>
      <c r="CD10" s="58"/>
      <c r="CE10" s="58"/>
      <c r="CF10" s="58"/>
      <c r="CG10" s="58"/>
      <c r="CH10" s="58"/>
      <c r="CI10" s="58"/>
      <c r="CJ10" s="58"/>
      <c r="CK10" s="58"/>
      <c r="CL10" s="58"/>
      <c r="CM10" s="58"/>
      <c r="CN10" s="58"/>
      <c r="CO10" s="58"/>
      <c r="CP10" s="58"/>
      <c r="CQ10" s="58"/>
      <c r="CR10" s="58"/>
      <c r="CS10" s="58"/>
      <c r="CT10" s="58"/>
      <c r="CU10" s="58"/>
      <c r="CV10" s="58"/>
      <c r="CW10" s="58"/>
      <c r="CX10" s="58"/>
      <c r="CY10" s="58"/>
      <c r="CZ10" s="58"/>
      <c r="DA10" s="58"/>
      <c r="DB10" s="58"/>
      <c r="DC10" s="58"/>
      <c r="DD10" s="58"/>
      <c r="DE10" s="58"/>
      <c r="DF10" s="58"/>
      <c r="DG10" s="58"/>
      <c r="DH10" s="58"/>
      <c r="DI10" s="58"/>
      <c r="DJ10" s="58"/>
      <c r="DK10" s="58"/>
      <c r="DL10" s="58"/>
      <c r="DM10" s="58"/>
      <c r="DN10" s="58"/>
      <c r="DO10" s="58"/>
      <c r="DP10" s="58"/>
      <c r="DQ10" s="58"/>
      <c r="DR10" s="58"/>
      <c r="DS10" s="58"/>
      <c r="DT10" s="58"/>
      <c r="DU10" s="58"/>
      <c r="DV10" s="58"/>
      <c r="DW10" s="58"/>
      <c r="DX10" s="58"/>
      <c r="DY10" s="58"/>
      <c r="DZ10" s="58"/>
      <c r="EA10" s="58"/>
      <c r="EB10" s="58"/>
      <c r="EC10" s="58"/>
      <c r="ED10" s="58"/>
      <c r="EE10" s="58"/>
      <c r="EF10" s="58"/>
      <c r="EG10" s="58"/>
      <c r="EH10" s="58"/>
      <c r="EI10" s="58"/>
      <c r="EJ10" s="58"/>
      <c r="EK10" s="58"/>
      <c r="EL10" s="58"/>
      <c r="EM10" s="58"/>
      <c r="EN10" s="58"/>
      <c r="EO10" s="58"/>
      <c r="EP10" s="58"/>
      <c r="EQ10" s="58"/>
      <c r="ER10" s="58"/>
      <c r="ES10" s="58"/>
      <c r="ET10" s="58"/>
      <c r="EU10" s="58"/>
      <c r="EV10" s="58"/>
      <c r="EW10" s="58"/>
      <c r="EX10" s="58"/>
      <c r="EY10" s="58"/>
      <c r="EZ10" s="58"/>
      <c r="FA10" s="58"/>
      <c r="FB10" s="58"/>
      <c r="FC10" s="58"/>
      <c r="FD10" s="58"/>
      <c r="FE10" s="58"/>
      <c r="FF10" s="58"/>
      <c r="FG10" s="58"/>
      <c r="FH10" s="58"/>
      <c r="FI10" s="58"/>
      <c r="FJ10" s="58"/>
      <c r="FK10" s="58"/>
      <c r="FL10" s="58"/>
      <c r="FM10" s="58"/>
      <c r="FN10" s="58"/>
      <c r="FO10" s="58"/>
      <c r="FP10" s="58"/>
      <c r="FQ10" s="58"/>
      <c r="FR10" s="58"/>
      <c r="FS10" s="58"/>
      <c r="FT10" s="58"/>
      <c r="FU10" s="58"/>
      <c r="FV10" s="58"/>
      <c r="FW10" s="58"/>
      <c r="FX10" s="58"/>
      <c r="FY10" s="58"/>
      <c r="FZ10" s="58"/>
      <c r="GA10" s="58"/>
      <c r="GB10" s="58"/>
      <c r="GC10" s="58"/>
      <c r="GD10" s="58"/>
      <c r="GE10" s="58"/>
      <c r="GF10" s="58"/>
      <c r="GG10" s="58"/>
      <c r="GH10" s="58"/>
      <c r="GI10" s="58"/>
      <c r="GJ10" s="58"/>
      <c r="GK10" s="58"/>
      <c r="GL10" s="58"/>
      <c r="GM10" s="58"/>
      <c r="GN10" s="58"/>
      <c r="GO10" s="58"/>
      <c r="GP10" s="58"/>
      <c r="GQ10" s="58"/>
      <c r="GR10" s="58"/>
      <c r="GS10" s="58"/>
      <c r="GT10" s="58"/>
      <c r="GU10" s="58"/>
      <c r="GV10" s="58"/>
      <c r="GW10" s="58"/>
      <c r="GX10" s="58"/>
      <c r="GY10" s="58"/>
      <c r="GZ10" s="58"/>
      <c r="HA10" s="58"/>
      <c r="HB10" s="58"/>
      <c r="HC10" s="58"/>
      <c r="HD10" s="58"/>
      <c r="HE10" s="58"/>
      <c r="HF10" s="58"/>
      <c r="HG10" s="58"/>
      <c r="HH10" s="58"/>
      <c r="HI10" s="58"/>
      <c r="HJ10" s="58"/>
      <c r="HK10" s="58"/>
      <c r="HL10" s="58"/>
      <c r="HM10" s="58"/>
      <c r="HN10" s="58"/>
      <c r="HO10" s="58"/>
      <c r="HP10" s="58"/>
      <c r="HQ10" s="58"/>
      <c r="HR10" s="58"/>
      <c r="HS10" s="58"/>
      <c r="HT10" s="58"/>
      <c r="HU10" s="58"/>
      <c r="HV10" s="58"/>
      <c r="HW10" s="58"/>
      <c r="HX10" s="58"/>
      <c r="HY10" s="58"/>
      <c r="HZ10" s="58"/>
      <c r="IA10" s="58"/>
      <c r="IB10" s="58"/>
      <c r="IC10" s="58"/>
      <c r="ID10" s="58"/>
      <c r="IE10" s="58"/>
      <c r="IF10" s="58"/>
      <c r="IG10" s="58"/>
      <c r="IH10" s="58"/>
      <c r="II10" s="58"/>
      <c r="IJ10" s="58"/>
      <c r="IK10" s="58"/>
      <c r="IL10" s="58"/>
      <c r="IM10" s="58"/>
      <c r="IN10" s="58"/>
      <c r="IO10" s="58"/>
      <c r="IP10" s="58"/>
      <c r="IQ10" s="58"/>
      <c r="IR10" s="58"/>
      <c r="IS10" s="58"/>
      <c r="IT10" s="58"/>
      <c r="IU10" s="58"/>
      <c r="IV10" s="58"/>
    </row>
    <row r="11" spans="1:256" s="64" customFormat="1" ht="16.5" customHeight="1">
      <c r="A11" s="589" t="s">
        <v>416</v>
      </c>
      <c r="B11" s="589"/>
      <c r="C11" s="597"/>
      <c r="D11" s="597"/>
      <c r="E11" s="51" t="s">
        <v>39</v>
      </c>
      <c r="F11" s="591"/>
      <c r="G11" s="56" t="s">
        <v>422</v>
      </c>
      <c r="H11" s="62" t="s">
        <v>419</v>
      </c>
      <c r="I11" s="53" t="s">
        <v>420</v>
      </c>
      <c r="J11" s="54" t="s">
        <v>423</v>
      </c>
      <c r="K11" s="55"/>
      <c r="L11" s="56">
        <v>10.5</v>
      </c>
      <c r="M11" s="56">
        <v>10.5</v>
      </c>
      <c r="N11" s="56">
        <v>11.8</v>
      </c>
      <c r="O11" s="56">
        <v>9.8000000000000007</v>
      </c>
      <c r="P11" s="65">
        <f t="shared" si="0"/>
        <v>0.11016949152542378</v>
      </c>
      <c r="Q11" s="65">
        <f t="shared" si="0"/>
        <v>-7.1428571428571355E-2</v>
      </c>
      <c r="R11" s="56">
        <v>17.5</v>
      </c>
      <c r="S11" s="58"/>
      <c r="T11" s="58"/>
      <c r="U11" s="58"/>
      <c r="V11" s="58">
        <f t="shared" si="1"/>
        <v>0.69999999999999929</v>
      </c>
      <c r="W11" s="58"/>
      <c r="X11" s="58"/>
      <c r="Y11" s="58"/>
      <c r="Z11" s="58"/>
      <c r="AA11" s="58"/>
      <c r="AB11" s="58"/>
      <c r="AC11" s="58"/>
      <c r="AD11" s="58"/>
      <c r="AE11" s="58"/>
      <c r="AF11" s="58"/>
      <c r="AG11" s="58"/>
      <c r="AH11" s="58"/>
      <c r="AI11" s="58"/>
      <c r="AJ11" s="58"/>
      <c r="AK11" s="58"/>
      <c r="AL11" s="58"/>
      <c r="AM11" s="58"/>
      <c r="AN11" s="58"/>
      <c r="AO11" s="58"/>
      <c r="AP11" s="58"/>
      <c r="AQ11" s="58"/>
      <c r="AR11" s="58"/>
      <c r="AS11" s="58"/>
      <c r="AT11" s="58"/>
      <c r="AU11" s="58"/>
      <c r="AV11" s="58"/>
      <c r="AW11" s="58"/>
      <c r="AX11" s="58"/>
      <c r="AY11" s="58"/>
      <c r="AZ11" s="58"/>
      <c r="BA11" s="58"/>
      <c r="BB11" s="58"/>
      <c r="BC11" s="58"/>
      <c r="BD11" s="58"/>
      <c r="BE11" s="58"/>
      <c r="BF11" s="58"/>
      <c r="BG11" s="58"/>
      <c r="BH11" s="58"/>
      <c r="BI11" s="58"/>
      <c r="BJ11" s="58"/>
      <c r="BK11" s="58"/>
      <c r="BL11" s="58"/>
      <c r="BM11" s="58"/>
      <c r="BN11" s="58"/>
      <c r="BO11" s="58"/>
      <c r="BP11" s="58"/>
      <c r="BQ11" s="58"/>
      <c r="BR11" s="58"/>
      <c r="BS11" s="58"/>
      <c r="BT11" s="58"/>
      <c r="BU11" s="58"/>
      <c r="BV11" s="58"/>
      <c r="BW11" s="58"/>
      <c r="BX11" s="58"/>
      <c r="BY11" s="58"/>
      <c r="BZ11" s="58"/>
      <c r="CA11" s="58"/>
      <c r="CB11" s="58"/>
      <c r="CC11" s="58"/>
      <c r="CD11" s="58"/>
      <c r="CE11" s="58"/>
      <c r="CF11" s="58"/>
      <c r="CG11" s="58"/>
      <c r="CH11" s="58"/>
      <c r="CI11" s="58"/>
      <c r="CJ11" s="58"/>
      <c r="CK11" s="58"/>
      <c r="CL11" s="58"/>
      <c r="CM11" s="58"/>
      <c r="CN11" s="58"/>
      <c r="CO11" s="58"/>
      <c r="CP11" s="58"/>
      <c r="CQ11" s="58"/>
      <c r="CR11" s="58"/>
      <c r="CS11" s="58"/>
      <c r="CT11" s="58"/>
      <c r="CU11" s="58"/>
      <c r="CV11" s="58"/>
      <c r="CW11" s="58"/>
      <c r="CX11" s="58"/>
      <c r="CY11" s="58"/>
      <c r="CZ11" s="58"/>
      <c r="DA11" s="58"/>
      <c r="DB11" s="58"/>
      <c r="DC11" s="58"/>
      <c r="DD11" s="58"/>
      <c r="DE11" s="58"/>
      <c r="DF11" s="58"/>
      <c r="DG11" s="58"/>
      <c r="DH11" s="58"/>
      <c r="DI11" s="58"/>
      <c r="DJ11" s="58"/>
      <c r="DK11" s="58"/>
      <c r="DL11" s="58"/>
      <c r="DM11" s="58"/>
      <c r="DN11" s="58"/>
      <c r="DO11" s="58"/>
      <c r="DP11" s="58"/>
      <c r="DQ11" s="58"/>
      <c r="DR11" s="58"/>
      <c r="DS11" s="58"/>
      <c r="DT11" s="58"/>
      <c r="DU11" s="58"/>
      <c r="DV11" s="58"/>
      <c r="DW11" s="58"/>
      <c r="DX11" s="58"/>
      <c r="DY11" s="58"/>
      <c r="DZ11" s="58"/>
      <c r="EA11" s="58"/>
      <c r="EB11" s="58"/>
      <c r="EC11" s="58"/>
      <c r="ED11" s="58"/>
      <c r="EE11" s="58"/>
      <c r="EF11" s="58"/>
      <c r="EG11" s="58"/>
      <c r="EH11" s="58"/>
      <c r="EI11" s="58"/>
      <c r="EJ11" s="58"/>
      <c r="EK11" s="58"/>
      <c r="EL11" s="58"/>
      <c r="EM11" s="58"/>
      <c r="EN11" s="58"/>
      <c r="EO11" s="58"/>
      <c r="EP11" s="58"/>
      <c r="EQ11" s="58"/>
      <c r="ER11" s="58"/>
      <c r="ES11" s="58"/>
      <c r="ET11" s="58"/>
      <c r="EU11" s="58"/>
      <c r="EV11" s="58"/>
      <c r="EW11" s="58"/>
      <c r="EX11" s="58"/>
      <c r="EY11" s="58"/>
      <c r="EZ11" s="58"/>
      <c r="FA11" s="58"/>
      <c r="FB11" s="58"/>
      <c r="FC11" s="58"/>
      <c r="FD11" s="58"/>
      <c r="FE11" s="58"/>
      <c r="FF11" s="58"/>
      <c r="FG11" s="58"/>
      <c r="FH11" s="58"/>
      <c r="FI11" s="58"/>
      <c r="FJ11" s="58"/>
      <c r="FK11" s="58"/>
      <c r="FL11" s="58"/>
      <c r="FM11" s="58"/>
      <c r="FN11" s="58"/>
      <c r="FO11" s="58"/>
      <c r="FP11" s="58"/>
      <c r="FQ11" s="58"/>
      <c r="FR11" s="58"/>
      <c r="FS11" s="58"/>
      <c r="FT11" s="58"/>
      <c r="FU11" s="58"/>
      <c r="FV11" s="58"/>
      <c r="FW11" s="58"/>
      <c r="FX11" s="58"/>
      <c r="FY11" s="58"/>
      <c r="FZ11" s="58"/>
      <c r="GA11" s="58"/>
      <c r="GB11" s="58"/>
      <c r="GC11" s="58"/>
      <c r="GD11" s="58"/>
      <c r="GE11" s="58"/>
      <c r="GF11" s="58"/>
      <c r="GG11" s="58"/>
      <c r="GH11" s="58"/>
      <c r="GI11" s="58"/>
      <c r="GJ11" s="58"/>
      <c r="GK11" s="58"/>
      <c r="GL11" s="58"/>
      <c r="GM11" s="58"/>
      <c r="GN11" s="58"/>
      <c r="GO11" s="58"/>
      <c r="GP11" s="58"/>
      <c r="GQ11" s="58"/>
      <c r="GR11" s="58"/>
      <c r="GS11" s="58"/>
      <c r="GT11" s="58"/>
      <c r="GU11" s="58"/>
      <c r="GV11" s="58"/>
      <c r="GW11" s="58"/>
      <c r="GX11" s="58"/>
      <c r="GY11" s="58"/>
      <c r="GZ11" s="58"/>
      <c r="HA11" s="58"/>
      <c r="HB11" s="58"/>
      <c r="HC11" s="58"/>
      <c r="HD11" s="58"/>
      <c r="HE11" s="58"/>
      <c r="HF11" s="58"/>
      <c r="HG11" s="58"/>
      <c r="HH11" s="58"/>
      <c r="HI11" s="58"/>
      <c r="HJ11" s="58"/>
      <c r="HK11" s="58"/>
      <c r="HL11" s="58"/>
      <c r="HM11" s="58"/>
      <c r="HN11" s="58"/>
      <c r="HO11" s="58"/>
      <c r="HP11" s="58"/>
      <c r="HQ11" s="58"/>
      <c r="HR11" s="58"/>
      <c r="HS11" s="58"/>
      <c r="HT11" s="58"/>
      <c r="HU11" s="58"/>
      <c r="HV11" s="58"/>
      <c r="HW11" s="58"/>
      <c r="HX11" s="58"/>
      <c r="HY11" s="58"/>
      <c r="HZ11" s="58"/>
      <c r="IA11" s="58"/>
      <c r="IB11" s="58"/>
      <c r="IC11" s="58"/>
      <c r="ID11" s="58"/>
      <c r="IE11" s="58"/>
      <c r="IF11" s="58"/>
      <c r="IG11" s="58"/>
      <c r="IH11" s="58"/>
      <c r="II11" s="58"/>
      <c r="IJ11" s="58"/>
      <c r="IK11" s="58"/>
      <c r="IL11" s="58"/>
      <c r="IM11" s="58"/>
      <c r="IN11" s="58"/>
      <c r="IO11" s="58"/>
      <c r="IP11" s="58"/>
      <c r="IQ11" s="58"/>
      <c r="IR11" s="58"/>
      <c r="IS11" s="58"/>
      <c r="IT11" s="58"/>
      <c r="IU11" s="58"/>
      <c r="IV11" s="58"/>
    </row>
    <row r="12" spans="1:256" s="64" customFormat="1" ht="16.5" customHeight="1">
      <c r="A12" s="589" t="s">
        <v>424</v>
      </c>
      <c r="B12" s="589">
        <f ca="1">MAX(INDIRECT("$B$5:A"&amp;ROW()-1))+1</f>
        <v>5</v>
      </c>
      <c r="C12" s="597"/>
      <c r="D12" s="597"/>
      <c r="E12" s="51" t="s">
        <v>39</v>
      </c>
      <c r="F12" s="590" t="s">
        <v>425</v>
      </c>
      <c r="G12" s="56" t="s">
        <v>426</v>
      </c>
      <c r="H12" s="62" t="s">
        <v>427</v>
      </c>
      <c r="I12" s="53" t="s">
        <v>428</v>
      </c>
      <c r="J12" s="54" t="s">
        <v>410</v>
      </c>
      <c r="K12" s="55"/>
      <c r="L12" s="56">
        <v>13.5</v>
      </c>
      <c r="M12" s="56">
        <v>13.5</v>
      </c>
      <c r="N12" s="56">
        <v>14.9</v>
      </c>
      <c r="O12" s="56">
        <v>9</v>
      </c>
      <c r="P12" s="65">
        <f t="shared" si="0"/>
        <v>9.3959731543624178E-2</v>
      </c>
      <c r="Q12" s="65">
        <f t="shared" si="0"/>
        <v>-0.5</v>
      </c>
      <c r="R12" s="56">
        <v>18</v>
      </c>
      <c r="S12" s="58"/>
      <c r="T12" s="58"/>
      <c r="U12" s="58"/>
      <c r="V12" s="58">
        <f t="shared" si="1"/>
        <v>4.5</v>
      </c>
      <c r="W12" s="58"/>
      <c r="X12" s="58"/>
      <c r="Y12" s="58"/>
      <c r="Z12" s="58"/>
      <c r="AA12" s="58"/>
      <c r="AB12" s="58"/>
      <c r="AC12" s="58"/>
      <c r="AD12" s="58"/>
      <c r="AE12" s="58"/>
      <c r="AF12" s="58"/>
      <c r="AG12" s="58"/>
      <c r="AH12" s="58"/>
      <c r="AI12" s="58"/>
      <c r="AJ12" s="58"/>
      <c r="AK12" s="58"/>
      <c r="AL12" s="58"/>
      <c r="AM12" s="58"/>
      <c r="AN12" s="58"/>
      <c r="AO12" s="58"/>
      <c r="AP12" s="58"/>
      <c r="AQ12" s="58"/>
      <c r="AR12" s="58"/>
      <c r="AS12" s="58"/>
      <c r="AT12" s="58"/>
      <c r="AU12" s="58"/>
      <c r="AV12" s="58"/>
      <c r="AW12" s="58"/>
      <c r="AX12" s="58"/>
      <c r="AY12" s="58"/>
      <c r="AZ12" s="58"/>
      <c r="BA12" s="58"/>
      <c r="BB12" s="58"/>
      <c r="BC12" s="58"/>
      <c r="BD12" s="58"/>
      <c r="BE12" s="58"/>
      <c r="BF12" s="58"/>
      <c r="BG12" s="58"/>
      <c r="BH12" s="58"/>
      <c r="BI12" s="58"/>
      <c r="BJ12" s="58"/>
      <c r="BK12" s="58"/>
      <c r="BL12" s="58"/>
      <c r="BM12" s="58"/>
      <c r="BN12" s="58"/>
      <c r="BO12" s="58"/>
      <c r="BP12" s="58"/>
      <c r="BQ12" s="58"/>
      <c r="BR12" s="58"/>
      <c r="BS12" s="58"/>
      <c r="BT12" s="58"/>
      <c r="BU12" s="58"/>
      <c r="BV12" s="58"/>
      <c r="BW12" s="58"/>
      <c r="BX12" s="58"/>
      <c r="BY12" s="58"/>
      <c r="BZ12" s="58"/>
      <c r="CA12" s="58"/>
      <c r="CB12" s="58"/>
      <c r="CC12" s="58"/>
      <c r="CD12" s="58"/>
      <c r="CE12" s="58"/>
      <c r="CF12" s="58"/>
      <c r="CG12" s="58"/>
      <c r="CH12" s="58"/>
      <c r="CI12" s="58"/>
      <c r="CJ12" s="58"/>
      <c r="CK12" s="58"/>
      <c r="CL12" s="58"/>
      <c r="CM12" s="58"/>
      <c r="CN12" s="58"/>
      <c r="CO12" s="58"/>
      <c r="CP12" s="58"/>
      <c r="CQ12" s="58"/>
      <c r="CR12" s="58"/>
      <c r="CS12" s="58"/>
      <c r="CT12" s="58"/>
      <c r="CU12" s="58"/>
      <c r="CV12" s="58"/>
      <c r="CW12" s="58"/>
      <c r="CX12" s="58"/>
      <c r="CY12" s="58"/>
      <c r="CZ12" s="58"/>
      <c r="DA12" s="58"/>
      <c r="DB12" s="58"/>
      <c r="DC12" s="58"/>
      <c r="DD12" s="58"/>
      <c r="DE12" s="58"/>
      <c r="DF12" s="58"/>
      <c r="DG12" s="58"/>
      <c r="DH12" s="58"/>
      <c r="DI12" s="58"/>
      <c r="DJ12" s="58"/>
      <c r="DK12" s="58"/>
      <c r="DL12" s="58"/>
      <c r="DM12" s="58"/>
      <c r="DN12" s="58"/>
      <c r="DO12" s="58"/>
      <c r="DP12" s="58"/>
      <c r="DQ12" s="58"/>
      <c r="DR12" s="58"/>
      <c r="DS12" s="58"/>
      <c r="DT12" s="58"/>
      <c r="DU12" s="58"/>
      <c r="DV12" s="58"/>
      <c r="DW12" s="58"/>
      <c r="DX12" s="58"/>
      <c r="DY12" s="58"/>
      <c r="DZ12" s="58"/>
      <c r="EA12" s="58"/>
      <c r="EB12" s="58"/>
      <c r="EC12" s="58"/>
      <c r="ED12" s="58"/>
      <c r="EE12" s="58"/>
      <c r="EF12" s="58"/>
      <c r="EG12" s="58"/>
      <c r="EH12" s="58"/>
      <c r="EI12" s="58"/>
      <c r="EJ12" s="58"/>
      <c r="EK12" s="58"/>
      <c r="EL12" s="58"/>
      <c r="EM12" s="58"/>
      <c r="EN12" s="58"/>
      <c r="EO12" s="58"/>
      <c r="EP12" s="58"/>
      <c r="EQ12" s="58"/>
      <c r="ER12" s="58"/>
      <c r="ES12" s="58"/>
      <c r="ET12" s="58"/>
      <c r="EU12" s="58"/>
      <c r="EV12" s="58"/>
      <c r="EW12" s="58"/>
      <c r="EX12" s="58"/>
      <c r="EY12" s="58"/>
      <c r="EZ12" s="58"/>
      <c r="FA12" s="58"/>
      <c r="FB12" s="58"/>
      <c r="FC12" s="58"/>
      <c r="FD12" s="58"/>
      <c r="FE12" s="58"/>
      <c r="FF12" s="58"/>
      <c r="FG12" s="58"/>
      <c r="FH12" s="58"/>
      <c r="FI12" s="58"/>
      <c r="FJ12" s="58"/>
      <c r="FK12" s="58"/>
      <c r="FL12" s="58"/>
      <c r="FM12" s="58"/>
      <c r="FN12" s="58"/>
      <c r="FO12" s="58"/>
      <c r="FP12" s="58"/>
      <c r="FQ12" s="58"/>
      <c r="FR12" s="58"/>
      <c r="FS12" s="58"/>
      <c r="FT12" s="58"/>
      <c r="FU12" s="58"/>
      <c r="FV12" s="58"/>
      <c r="FW12" s="58"/>
      <c r="FX12" s="58"/>
      <c r="FY12" s="58"/>
      <c r="FZ12" s="58"/>
      <c r="GA12" s="58"/>
      <c r="GB12" s="58"/>
      <c r="GC12" s="58"/>
      <c r="GD12" s="58"/>
      <c r="GE12" s="58"/>
      <c r="GF12" s="58"/>
      <c r="GG12" s="58"/>
      <c r="GH12" s="58"/>
      <c r="GI12" s="58"/>
      <c r="GJ12" s="58"/>
      <c r="GK12" s="58"/>
      <c r="GL12" s="58"/>
      <c r="GM12" s="58"/>
      <c r="GN12" s="58"/>
      <c r="GO12" s="58"/>
      <c r="GP12" s="58"/>
      <c r="GQ12" s="58"/>
      <c r="GR12" s="58"/>
      <c r="GS12" s="58"/>
      <c r="GT12" s="58"/>
      <c r="GU12" s="58"/>
      <c r="GV12" s="58"/>
      <c r="GW12" s="58"/>
      <c r="GX12" s="58"/>
      <c r="GY12" s="58"/>
      <c r="GZ12" s="58"/>
      <c r="HA12" s="58"/>
      <c r="HB12" s="58"/>
      <c r="HC12" s="58"/>
      <c r="HD12" s="58"/>
      <c r="HE12" s="58"/>
      <c r="HF12" s="58"/>
      <c r="HG12" s="58"/>
      <c r="HH12" s="58"/>
      <c r="HI12" s="58"/>
      <c r="HJ12" s="58"/>
      <c r="HK12" s="58"/>
      <c r="HL12" s="58"/>
      <c r="HM12" s="58"/>
      <c r="HN12" s="58"/>
      <c r="HO12" s="58"/>
      <c r="HP12" s="58"/>
      <c r="HQ12" s="58"/>
      <c r="HR12" s="58"/>
      <c r="HS12" s="58"/>
      <c r="HT12" s="58"/>
      <c r="HU12" s="58"/>
      <c r="HV12" s="58"/>
      <c r="HW12" s="58"/>
      <c r="HX12" s="58"/>
      <c r="HY12" s="58"/>
      <c r="HZ12" s="58"/>
      <c r="IA12" s="58"/>
      <c r="IB12" s="58"/>
      <c r="IC12" s="58"/>
      <c r="ID12" s="58"/>
      <c r="IE12" s="58"/>
      <c r="IF12" s="58"/>
      <c r="IG12" s="58"/>
      <c r="IH12" s="58"/>
      <c r="II12" s="58"/>
      <c r="IJ12" s="58"/>
      <c r="IK12" s="58"/>
      <c r="IL12" s="58"/>
      <c r="IM12" s="58"/>
      <c r="IN12" s="58"/>
      <c r="IO12" s="58"/>
      <c r="IP12" s="58"/>
      <c r="IQ12" s="58"/>
      <c r="IR12" s="58"/>
      <c r="IS12" s="58"/>
      <c r="IT12" s="58"/>
      <c r="IU12" s="58"/>
      <c r="IV12" s="58"/>
    </row>
    <row r="13" spans="1:256" s="64" customFormat="1" ht="16.5" customHeight="1">
      <c r="A13" s="589" t="s">
        <v>424</v>
      </c>
      <c r="B13" s="589"/>
      <c r="C13" s="597"/>
      <c r="D13" s="597"/>
      <c r="E13" s="51" t="s">
        <v>39</v>
      </c>
      <c r="F13" s="591"/>
      <c r="G13" s="56" t="s">
        <v>429</v>
      </c>
      <c r="H13" s="62" t="s">
        <v>427</v>
      </c>
      <c r="I13" s="53" t="s">
        <v>428</v>
      </c>
      <c r="J13" s="54" t="s">
        <v>430</v>
      </c>
      <c r="K13" s="55"/>
      <c r="L13" s="56">
        <v>13.5</v>
      </c>
      <c r="M13" s="56">
        <v>13.5</v>
      </c>
      <c r="N13" s="56">
        <v>14.9</v>
      </c>
      <c r="O13" s="56">
        <v>9</v>
      </c>
      <c r="P13" s="65">
        <f t="shared" si="0"/>
        <v>9.3959731543624178E-2</v>
      </c>
      <c r="Q13" s="65">
        <f t="shared" si="0"/>
        <v>-0.5</v>
      </c>
      <c r="R13" s="56">
        <v>18</v>
      </c>
      <c r="S13" s="58"/>
      <c r="T13" s="58"/>
      <c r="U13" s="58"/>
      <c r="V13" s="58">
        <f t="shared" si="1"/>
        <v>4.5</v>
      </c>
      <c r="W13" s="58"/>
      <c r="X13" s="58"/>
      <c r="Y13" s="58"/>
      <c r="Z13" s="58"/>
      <c r="AA13" s="58"/>
      <c r="AB13" s="58"/>
      <c r="AC13" s="58"/>
      <c r="AD13" s="58"/>
      <c r="AE13" s="58"/>
      <c r="AF13" s="58"/>
      <c r="AG13" s="58"/>
      <c r="AH13" s="58"/>
      <c r="AI13" s="58"/>
      <c r="AJ13" s="58"/>
      <c r="AK13" s="58"/>
      <c r="AL13" s="58"/>
      <c r="AM13" s="58"/>
      <c r="AN13" s="58"/>
      <c r="AO13" s="58"/>
      <c r="AP13" s="58"/>
      <c r="AQ13" s="58"/>
      <c r="AR13" s="58"/>
      <c r="AS13" s="58"/>
      <c r="AT13" s="58"/>
      <c r="AU13" s="58"/>
      <c r="AV13" s="58"/>
      <c r="AW13" s="58"/>
      <c r="AX13" s="58"/>
      <c r="AY13" s="58"/>
      <c r="AZ13" s="58"/>
      <c r="BA13" s="58"/>
      <c r="BB13" s="58"/>
      <c r="BC13" s="58"/>
      <c r="BD13" s="58"/>
      <c r="BE13" s="58"/>
      <c r="BF13" s="58"/>
      <c r="BG13" s="58"/>
      <c r="BH13" s="58"/>
      <c r="BI13" s="58"/>
      <c r="BJ13" s="58"/>
      <c r="BK13" s="58"/>
      <c r="BL13" s="58"/>
      <c r="BM13" s="58"/>
      <c r="BN13" s="58"/>
      <c r="BO13" s="58"/>
      <c r="BP13" s="58"/>
      <c r="BQ13" s="58"/>
      <c r="BR13" s="58"/>
      <c r="BS13" s="58"/>
      <c r="BT13" s="58"/>
      <c r="BU13" s="58"/>
      <c r="BV13" s="58"/>
      <c r="BW13" s="58"/>
      <c r="BX13" s="58"/>
      <c r="BY13" s="58"/>
      <c r="BZ13" s="58"/>
      <c r="CA13" s="58"/>
      <c r="CB13" s="58"/>
      <c r="CC13" s="58"/>
      <c r="CD13" s="58"/>
      <c r="CE13" s="58"/>
      <c r="CF13" s="58"/>
      <c r="CG13" s="58"/>
      <c r="CH13" s="58"/>
      <c r="CI13" s="58"/>
      <c r="CJ13" s="58"/>
      <c r="CK13" s="58"/>
      <c r="CL13" s="58"/>
      <c r="CM13" s="58"/>
      <c r="CN13" s="58"/>
      <c r="CO13" s="58"/>
      <c r="CP13" s="58"/>
      <c r="CQ13" s="58"/>
      <c r="CR13" s="58"/>
      <c r="CS13" s="58"/>
      <c r="CT13" s="58"/>
      <c r="CU13" s="58"/>
      <c r="CV13" s="58"/>
      <c r="CW13" s="58"/>
      <c r="CX13" s="58"/>
      <c r="CY13" s="58"/>
      <c r="CZ13" s="58"/>
      <c r="DA13" s="58"/>
      <c r="DB13" s="58"/>
      <c r="DC13" s="58"/>
      <c r="DD13" s="58"/>
      <c r="DE13" s="58"/>
      <c r="DF13" s="58"/>
      <c r="DG13" s="58"/>
      <c r="DH13" s="58"/>
      <c r="DI13" s="58"/>
      <c r="DJ13" s="58"/>
      <c r="DK13" s="58"/>
      <c r="DL13" s="58"/>
      <c r="DM13" s="58"/>
      <c r="DN13" s="58"/>
      <c r="DO13" s="58"/>
      <c r="DP13" s="58"/>
      <c r="DQ13" s="58"/>
      <c r="DR13" s="58"/>
      <c r="DS13" s="58"/>
      <c r="DT13" s="58"/>
      <c r="DU13" s="58"/>
      <c r="DV13" s="58"/>
      <c r="DW13" s="58"/>
      <c r="DX13" s="58"/>
      <c r="DY13" s="58"/>
      <c r="DZ13" s="58"/>
      <c r="EA13" s="58"/>
      <c r="EB13" s="58"/>
      <c r="EC13" s="58"/>
      <c r="ED13" s="58"/>
      <c r="EE13" s="58"/>
      <c r="EF13" s="58"/>
      <c r="EG13" s="58"/>
      <c r="EH13" s="58"/>
      <c r="EI13" s="58"/>
      <c r="EJ13" s="58"/>
      <c r="EK13" s="58"/>
      <c r="EL13" s="58"/>
      <c r="EM13" s="58"/>
      <c r="EN13" s="58"/>
      <c r="EO13" s="58"/>
      <c r="EP13" s="58"/>
      <c r="EQ13" s="58"/>
      <c r="ER13" s="58"/>
      <c r="ES13" s="58"/>
      <c r="ET13" s="58"/>
      <c r="EU13" s="58"/>
      <c r="EV13" s="58"/>
      <c r="EW13" s="58"/>
      <c r="EX13" s="58"/>
      <c r="EY13" s="58"/>
      <c r="EZ13" s="58"/>
      <c r="FA13" s="58"/>
      <c r="FB13" s="58"/>
      <c r="FC13" s="58"/>
      <c r="FD13" s="58"/>
      <c r="FE13" s="58"/>
      <c r="FF13" s="58"/>
      <c r="FG13" s="58"/>
      <c r="FH13" s="58"/>
      <c r="FI13" s="58"/>
      <c r="FJ13" s="58"/>
      <c r="FK13" s="58"/>
      <c r="FL13" s="58"/>
      <c r="FM13" s="58"/>
      <c r="FN13" s="58"/>
      <c r="FO13" s="58"/>
      <c r="FP13" s="58"/>
      <c r="FQ13" s="58"/>
      <c r="FR13" s="58"/>
      <c r="FS13" s="58"/>
      <c r="FT13" s="58"/>
      <c r="FU13" s="58"/>
      <c r="FV13" s="58"/>
      <c r="FW13" s="58"/>
      <c r="FX13" s="58"/>
      <c r="FY13" s="58"/>
      <c r="FZ13" s="58"/>
      <c r="GA13" s="58"/>
      <c r="GB13" s="58"/>
      <c r="GC13" s="58"/>
      <c r="GD13" s="58"/>
      <c r="GE13" s="58"/>
      <c r="GF13" s="58"/>
      <c r="GG13" s="58"/>
      <c r="GH13" s="58"/>
      <c r="GI13" s="58"/>
      <c r="GJ13" s="58"/>
      <c r="GK13" s="58"/>
      <c r="GL13" s="58"/>
      <c r="GM13" s="58"/>
      <c r="GN13" s="58"/>
      <c r="GO13" s="58"/>
      <c r="GP13" s="58"/>
      <c r="GQ13" s="58"/>
      <c r="GR13" s="58"/>
      <c r="GS13" s="58"/>
      <c r="GT13" s="58"/>
      <c r="GU13" s="58"/>
      <c r="GV13" s="58"/>
      <c r="GW13" s="58"/>
      <c r="GX13" s="58"/>
      <c r="GY13" s="58"/>
      <c r="GZ13" s="58"/>
      <c r="HA13" s="58"/>
      <c r="HB13" s="58"/>
      <c r="HC13" s="58"/>
      <c r="HD13" s="58"/>
      <c r="HE13" s="58"/>
      <c r="HF13" s="58"/>
      <c r="HG13" s="58"/>
      <c r="HH13" s="58"/>
      <c r="HI13" s="58"/>
      <c r="HJ13" s="58"/>
      <c r="HK13" s="58"/>
      <c r="HL13" s="58"/>
      <c r="HM13" s="58"/>
      <c r="HN13" s="58"/>
      <c r="HO13" s="58"/>
      <c r="HP13" s="58"/>
      <c r="HQ13" s="58"/>
      <c r="HR13" s="58"/>
      <c r="HS13" s="58"/>
      <c r="HT13" s="58"/>
      <c r="HU13" s="58"/>
      <c r="HV13" s="58"/>
      <c r="HW13" s="58"/>
      <c r="HX13" s="58"/>
      <c r="HY13" s="58"/>
      <c r="HZ13" s="58"/>
      <c r="IA13" s="58"/>
      <c r="IB13" s="58"/>
      <c r="IC13" s="58"/>
      <c r="ID13" s="58"/>
      <c r="IE13" s="58"/>
      <c r="IF13" s="58"/>
      <c r="IG13" s="58"/>
      <c r="IH13" s="58"/>
      <c r="II13" s="58"/>
      <c r="IJ13" s="58"/>
      <c r="IK13" s="58"/>
      <c r="IL13" s="58"/>
      <c r="IM13" s="58"/>
      <c r="IN13" s="58"/>
      <c r="IO13" s="58"/>
      <c r="IP13" s="58"/>
      <c r="IQ13" s="58"/>
      <c r="IR13" s="58"/>
      <c r="IS13" s="58"/>
      <c r="IT13" s="58"/>
      <c r="IU13" s="58"/>
      <c r="IV13" s="58"/>
    </row>
    <row r="14" spans="1:256" s="64" customFormat="1" ht="16.5" customHeight="1">
      <c r="A14" s="589" t="s">
        <v>424</v>
      </c>
      <c r="B14" s="589">
        <f ca="1">MAX(INDIRECT("$B$5:A"&amp;ROW()-1))+1</f>
        <v>6</v>
      </c>
      <c r="C14" s="597"/>
      <c r="D14" s="597"/>
      <c r="E14" s="51" t="s">
        <v>39</v>
      </c>
      <c r="F14" s="590" t="s">
        <v>431</v>
      </c>
      <c r="G14" s="56" t="s">
        <v>431</v>
      </c>
      <c r="H14" s="62" t="s">
        <v>432</v>
      </c>
      <c r="I14" s="53" t="s">
        <v>433</v>
      </c>
      <c r="J14" s="54" t="s">
        <v>434</v>
      </c>
      <c r="K14" s="55"/>
      <c r="L14" s="56">
        <v>11.55</v>
      </c>
      <c r="M14" s="56">
        <v>11.55</v>
      </c>
      <c r="N14" s="56">
        <v>13.8</v>
      </c>
      <c r="O14" s="56">
        <v>8.9</v>
      </c>
      <c r="P14" s="65">
        <f t="shared" si="0"/>
        <v>0.16304347826086957</v>
      </c>
      <c r="Q14" s="65">
        <f t="shared" si="0"/>
        <v>-0.29775280898876405</v>
      </c>
      <c r="R14" s="56">
        <v>16.8</v>
      </c>
      <c r="S14" s="58"/>
      <c r="T14" s="58"/>
      <c r="U14" s="58"/>
      <c r="V14" s="58">
        <f t="shared" si="1"/>
        <v>2.6500000000000004</v>
      </c>
      <c r="W14" s="58"/>
      <c r="X14" s="58"/>
      <c r="Y14" s="58"/>
      <c r="Z14" s="58"/>
      <c r="AA14" s="58"/>
      <c r="AB14" s="58"/>
      <c r="AC14" s="58"/>
      <c r="AD14" s="58"/>
      <c r="AE14" s="58"/>
      <c r="AF14" s="58"/>
      <c r="AG14" s="58"/>
      <c r="AH14" s="58"/>
      <c r="AI14" s="58"/>
      <c r="AJ14" s="58"/>
      <c r="AK14" s="58"/>
      <c r="AL14" s="58"/>
      <c r="AM14" s="58"/>
      <c r="AN14" s="58"/>
      <c r="AO14" s="58"/>
      <c r="AP14" s="58"/>
      <c r="AQ14" s="58"/>
      <c r="AR14" s="58"/>
      <c r="AS14" s="58"/>
      <c r="AT14" s="58"/>
      <c r="AU14" s="58"/>
      <c r="AV14" s="58"/>
      <c r="AW14" s="58"/>
      <c r="AX14" s="58"/>
      <c r="AY14" s="58"/>
      <c r="AZ14" s="58"/>
      <c r="BA14" s="58"/>
      <c r="BB14" s="58"/>
      <c r="BC14" s="58"/>
      <c r="BD14" s="58"/>
      <c r="BE14" s="58"/>
      <c r="BF14" s="58"/>
      <c r="BG14" s="58"/>
      <c r="BH14" s="58"/>
      <c r="BI14" s="58"/>
      <c r="BJ14" s="58"/>
      <c r="BK14" s="58"/>
      <c r="BL14" s="58"/>
      <c r="BM14" s="58"/>
      <c r="BN14" s="58"/>
      <c r="BO14" s="58"/>
      <c r="BP14" s="58"/>
      <c r="BQ14" s="58"/>
      <c r="BR14" s="58"/>
      <c r="BS14" s="58"/>
      <c r="BT14" s="58"/>
      <c r="BU14" s="58"/>
      <c r="BV14" s="58"/>
      <c r="BW14" s="58"/>
      <c r="BX14" s="58"/>
      <c r="BY14" s="58"/>
      <c r="BZ14" s="58"/>
      <c r="CA14" s="58"/>
      <c r="CB14" s="58"/>
      <c r="CC14" s="58"/>
      <c r="CD14" s="58"/>
      <c r="CE14" s="58"/>
      <c r="CF14" s="58"/>
      <c r="CG14" s="58"/>
      <c r="CH14" s="58"/>
      <c r="CI14" s="58"/>
      <c r="CJ14" s="58"/>
      <c r="CK14" s="58"/>
      <c r="CL14" s="58"/>
      <c r="CM14" s="58"/>
      <c r="CN14" s="58"/>
      <c r="CO14" s="58"/>
      <c r="CP14" s="58"/>
      <c r="CQ14" s="58"/>
      <c r="CR14" s="58"/>
      <c r="CS14" s="58"/>
      <c r="CT14" s="58"/>
      <c r="CU14" s="58"/>
      <c r="CV14" s="58"/>
      <c r="CW14" s="58"/>
      <c r="CX14" s="58"/>
      <c r="CY14" s="58"/>
      <c r="CZ14" s="58"/>
      <c r="DA14" s="58"/>
      <c r="DB14" s="58"/>
      <c r="DC14" s="58"/>
      <c r="DD14" s="58"/>
      <c r="DE14" s="58"/>
      <c r="DF14" s="58"/>
      <c r="DG14" s="58"/>
      <c r="DH14" s="58"/>
      <c r="DI14" s="58"/>
      <c r="DJ14" s="58"/>
      <c r="DK14" s="58"/>
      <c r="DL14" s="58"/>
      <c r="DM14" s="58"/>
      <c r="DN14" s="58"/>
      <c r="DO14" s="58"/>
      <c r="DP14" s="58"/>
      <c r="DQ14" s="58"/>
      <c r="DR14" s="58"/>
      <c r="DS14" s="58"/>
      <c r="DT14" s="58"/>
      <c r="DU14" s="58"/>
      <c r="DV14" s="58"/>
      <c r="DW14" s="58"/>
      <c r="DX14" s="58"/>
      <c r="DY14" s="58"/>
      <c r="DZ14" s="58"/>
      <c r="EA14" s="58"/>
      <c r="EB14" s="58"/>
      <c r="EC14" s="58"/>
      <c r="ED14" s="58"/>
      <c r="EE14" s="58"/>
      <c r="EF14" s="58"/>
      <c r="EG14" s="58"/>
      <c r="EH14" s="58"/>
      <c r="EI14" s="58"/>
      <c r="EJ14" s="58"/>
      <c r="EK14" s="58"/>
      <c r="EL14" s="58"/>
      <c r="EM14" s="58"/>
      <c r="EN14" s="58"/>
      <c r="EO14" s="58"/>
      <c r="EP14" s="58"/>
      <c r="EQ14" s="58"/>
      <c r="ER14" s="58"/>
      <c r="ES14" s="58"/>
      <c r="ET14" s="58"/>
      <c r="EU14" s="58"/>
      <c r="EV14" s="58"/>
      <c r="EW14" s="58"/>
      <c r="EX14" s="58"/>
      <c r="EY14" s="58"/>
      <c r="EZ14" s="58"/>
      <c r="FA14" s="58"/>
      <c r="FB14" s="58"/>
      <c r="FC14" s="58"/>
      <c r="FD14" s="58"/>
      <c r="FE14" s="58"/>
      <c r="FF14" s="58"/>
      <c r="FG14" s="58"/>
      <c r="FH14" s="58"/>
      <c r="FI14" s="58"/>
      <c r="FJ14" s="58"/>
      <c r="FK14" s="58"/>
      <c r="FL14" s="58"/>
      <c r="FM14" s="58"/>
      <c r="FN14" s="58"/>
      <c r="FO14" s="58"/>
      <c r="FP14" s="58"/>
      <c r="FQ14" s="58"/>
      <c r="FR14" s="58"/>
      <c r="FS14" s="58"/>
      <c r="FT14" s="58"/>
      <c r="FU14" s="58"/>
      <c r="FV14" s="58"/>
      <c r="FW14" s="58"/>
      <c r="FX14" s="58"/>
      <c r="FY14" s="58"/>
      <c r="FZ14" s="58"/>
      <c r="GA14" s="58"/>
      <c r="GB14" s="58"/>
      <c r="GC14" s="58"/>
      <c r="GD14" s="58"/>
      <c r="GE14" s="58"/>
      <c r="GF14" s="58"/>
      <c r="GG14" s="58"/>
      <c r="GH14" s="58"/>
      <c r="GI14" s="58"/>
      <c r="GJ14" s="58"/>
      <c r="GK14" s="58"/>
      <c r="GL14" s="58"/>
      <c r="GM14" s="58"/>
      <c r="GN14" s="58"/>
      <c r="GO14" s="58"/>
      <c r="GP14" s="58"/>
      <c r="GQ14" s="58"/>
      <c r="GR14" s="58"/>
      <c r="GS14" s="58"/>
      <c r="GT14" s="58"/>
      <c r="GU14" s="58"/>
      <c r="GV14" s="58"/>
      <c r="GW14" s="58"/>
      <c r="GX14" s="58"/>
      <c r="GY14" s="58"/>
      <c r="GZ14" s="58"/>
      <c r="HA14" s="58"/>
      <c r="HB14" s="58"/>
      <c r="HC14" s="58"/>
      <c r="HD14" s="58"/>
      <c r="HE14" s="58"/>
      <c r="HF14" s="58"/>
      <c r="HG14" s="58"/>
      <c r="HH14" s="58"/>
      <c r="HI14" s="58"/>
      <c r="HJ14" s="58"/>
      <c r="HK14" s="58"/>
      <c r="HL14" s="58"/>
      <c r="HM14" s="58"/>
      <c r="HN14" s="58"/>
      <c r="HO14" s="58"/>
      <c r="HP14" s="58"/>
      <c r="HQ14" s="58"/>
      <c r="HR14" s="58"/>
      <c r="HS14" s="58"/>
      <c r="HT14" s="58"/>
      <c r="HU14" s="58"/>
      <c r="HV14" s="58"/>
      <c r="HW14" s="58"/>
      <c r="HX14" s="58"/>
      <c r="HY14" s="58"/>
      <c r="HZ14" s="58"/>
      <c r="IA14" s="58"/>
      <c r="IB14" s="58"/>
      <c r="IC14" s="58"/>
      <c r="ID14" s="58"/>
      <c r="IE14" s="58"/>
      <c r="IF14" s="58"/>
      <c r="IG14" s="58"/>
      <c r="IH14" s="58"/>
      <c r="II14" s="58"/>
      <c r="IJ14" s="58"/>
      <c r="IK14" s="58"/>
      <c r="IL14" s="58"/>
      <c r="IM14" s="58"/>
      <c r="IN14" s="58"/>
      <c r="IO14" s="58"/>
      <c r="IP14" s="58"/>
      <c r="IQ14" s="58"/>
      <c r="IR14" s="58"/>
      <c r="IS14" s="58"/>
      <c r="IT14" s="58"/>
      <c r="IU14" s="58"/>
      <c r="IV14" s="58"/>
    </row>
    <row r="15" spans="1:256" s="59" customFormat="1" ht="16.5" customHeight="1">
      <c r="A15" s="589" t="s">
        <v>424</v>
      </c>
      <c r="B15" s="589"/>
      <c r="C15" s="597"/>
      <c r="D15" s="597"/>
      <c r="E15" s="51" t="s">
        <v>39</v>
      </c>
      <c r="F15" s="591"/>
      <c r="G15" s="56" t="s">
        <v>435</v>
      </c>
      <c r="H15" s="62" t="s">
        <v>432</v>
      </c>
      <c r="I15" s="53" t="s">
        <v>433</v>
      </c>
      <c r="J15" s="54" t="s">
        <v>430</v>
      </c>
      <c r="K15" s="55"/>
      <c r="L15" s="56">
        <v>11.55</v>
      </c>
      <c r="M15" s="56">
        <v>11.55</v>
      </c>
      <c r="N15" s="56">
        <v>13.8</v>
      </c>
      <c r="O15" s="56">
        <v>8.9</v>
      </c>
      <c r="P15" s="65">
        <f t="shared" si="0"/>
        <v>0.16304347826086957</v>
      </c>
      <c r="Q15" s="65">
        <f t="shared" si="0"/>
        <v>-0.29775280898876405</v>
      </c>
      <c r="R15" s="56">
        <v>16.8</v>
      </c>
      <c r="S15" s="58"/>
      <c r="T15" s="58"/>
      <c r="U15" s="58"/>
      <c r="V15" s="58">
        <f t="shared" si="1"/>
        <v>2.6500000000000004</v>
      </c>
      <c r="W15" s="58"/>
      <c r="X15" s="58"/>
      <c r="Y15" s="58"/>
      <c r="Z15" s="58"/>
      <c r="AA15" s="58"/>
      <c r="AB15" s="58"/>
      <c r="AC15" s="58"/>
      <c r="AD15" s="58"/>
      <c r="AE15" s="58"/>
      <c r="AF15" s="58"/>
      <c r="AG15" s="58"/>
      <c r="AH15" s="58"/>
      <c r="AI15" s="58"/>
      <c r="AJ15" s="58"/>
      <c r="AK15" s="58"/>
      <c r="AL15" s="58"/>
      <c r="AM15" s="58"/>
      <c r="AN15" s="58"/>
      <c r="AO15" s="58"/>
      <c r="AP15" s="58"/>
      <c r="AQ15" s="58"/>
      <c r="AR15" s="58"/>
      <c r="AS15" s="58"/>
      <c r="AT15" s="58"/>
      <c r="AU15" s="58"/>
      <c r="AV15" s="58"/>
      <c r="AW15" s="58"/>
      <c r="AX15" s="58"/>
      <c r="AY15" s="58"/>
      <c r="AZ15" s="58"/>
      <c r="BA15" s="58"/>
      <c r="BB15" s="58"/>
      <c r="BC15" s="58"/>
      <c r="BD15" s="58"/>
      <c r="BE15" s="58"/>
      <c r="BF15" s="58"/>
      <c r="BG15" s="58"/>
      <c r="BH15" s="58"/>
      <c r="BI15" s="58"/>
      <c r="BJ15" s="58"/>
      <c r="BK15" s="58"/>
      <c r="BL15" s="58"/>
      <c r="BM15" s="58"/>
      <c r="BN15" s="58"/>
      <c r="BO15" s="58"/>
      <c r="BP15" s="58"/>
      <c r="BQ15" s="58"/>
      <c r="BR15" s="58"/>
      <c r="BS15" s="58"/>
      <c r="BT15" s="58"/>
      <c r="BU15" s="58"/>
      <c r="BV15" s="58"/>
      <c r="BW15" s="58"/>
      <c r="BX15" s="58"/>
      <c r="BY15" s="58"/>
      <c r="BZ15" s="58"/>
      <c r="CA15" s="58"/>
      <c r="CB15" s="58"/>
      <c r="CC15" s="58"/>
      <c r="CD15" s="58"/>
      <c r="CE15" s="58"/>
      <c r="CF15" s="58"/>
      <c r="CG15" s="58"/>
      <c r="CH15" s="58"/>
      <c r="CI15" s="58"/>
      <c r="CJ15" s="58"/>
      <c r="CK15" s="58"/>
      <c r="CL15" s="58"/>
      <c r="CM15" s="58"/>
      <c r="CN15" s="58"/>
      <c r="CO15" s="58"/>
      <c r="CP15" s="58"/>
      <c r="CQ15" s="58"/>
      <c r="CR15" s="58"/>
      <c r="CS15" s="58"/>
      <c r="CT15" s="58"/>
      <c r="CU15" s="58"/>
      <c r="CV15" s="58"/>
      <c r="CW15" s="58"/>
      <c r="CX15" s="58"/>
      <c r="CY15" s="58"/>
      <c r="CZ15" s="58"/>
      <c r="DA15" s="58"/>
      <c r="DB15" s="58"/>
      <c r="DC15" s="58"/>
      <c r="DD15" s="58"/>
      <c r="DE15" s="58"/>
      <c r="DF15" s="58"/>
      <c r="DG15" s="58"/>
      <c r="DH15" s="58"/>
      <c r="DI15" s="58"/>
      <c r="DJ15" s="58"/>
      <c r="DK15" s="58"/>
      <c r="DL15" s="58"/>
      <c r="DM15" s="58"/>
      <c r="DN15" s="58"/>
      <c r="DO15" s="58"/>
      <c r="DP15" s="58"/>
      <c r="DQ15" s="58"/>
      <c r="DR15" s="58"/>
      <c r="DS15" s="58"/>
      <c r="DT15" s="58"/>
      <c r="DU15" s="58"/>
      <c r="DV15" s="58"/>
      <c r="DW15" s="58"/>
      <c r="DX15" s="58"/>
      <c r="DY15" s="58"/>
      <c r="DZ15" s="58"/>
      <c r="EA15" s="58"/>
      <c r="EB15" s="58"/>
      <c r="EC15" s="58"/>
      <c r="ED15" s="58"/>
      <c r="EE15" s="58"/>
      <c r="EF15" s="58"/>
      <c r="EG15" s="58"/>
      <c r="EH15" s="58"/>
      <c r="EI15" s="58"/>
      <c r="EJ15" s="58"/>
      <c r="EK15" s="58"/>
      <c r="EL15" s="58"/>
      <c r="EM15" s="58"/>
      <c r="EN15" s="58"/>
      <c r="EO15" s="58"/>
      <c r="EP15" s="58"/>
      <c r="EQ15" s="58"/>
      <c r="ER15" s="58"/>
      <c r="ES15" s="58"/>
      <c r="ET15" s="58"/>
      <c r="EU15" s="58"/>
      <c r="EV15" s="58"/>
      <c r="EW15" s="58"/>
      <c r="EX15" s="58"/>
      <c r="EY15" s="58"/>
      <c r="EZ15" s="58"/>
      <c r="FA15" s="58"/>
      <c r="FB15" s="58"/>
      <c r="FC15" s="58"/>
      <c r="FD15" s="58"/>
      <c r="FE15" s="58"/>
      <c r="FF15" s="58"/>
      <c r="FG15" s="58"/>
      <c r="FH15" s="58"/>
      <c r="FI15" s="58"/>
      <c r="FJ15" s="58"/>
      <c r="FK15" s="58"/>
      <c r="FL15" s="58"/>
      <c r="FM15" s="58"/>
      <c r="FN15" s="58"/>
      <c r="FO15" s="58"/>
      <c r="FP15" s="58"/>
      <c r="FQ15" s="58"/>
      <c r="FR15" s="58"/>
      <c r="FS15" s="58"/>
      <c r="FT15" s="58"/>
      <c r="FU15" s="58"/>
      <c r="FV15" s="58"/>
      <c r="FW15" s="58"/>
      <c r="FX15" s="58"/>
      <c r="FY15" s="58"/>
      <c r="FZ15" s="58"/>
      <c r="GA15" s="58"/>
      <c r="GB15" s="58"/>
      <c r="GC15" s="58"/>
      <c r="GD15" s="58"/>
      <c r="GE15" s="58"/>
      <c r="GF15" s="58"/>
      <c r="GG15" s="58"/>
      <c r="GH15" s="58"/>
      <c r="GI15" s="58"/>
      <c r="GJ15" s="58"/>
      <c r="GK15" s="58"/>
      <c r="GL15" s="58"/>
      <c r="GM15" s="58"/>
      <c r="GN15" s="58"/>
      <c r="GO15" s="58"/>
      <c r="GP15" s="58"/>
      <c r="GQ15" s="58"/>
      <c r="GR15" s="58"/>
      <c r="GS15" s="58"/>
      <c r="GT15" s="58"/>
      <c r="GU15" s="58"/>
      <c r="GV15" s="58"/>
      <c r="GW15" s="58"/>
      <c r="GX15" s="58"/>
      <c r="GY15" s="58"/>
      <c r="GZ15" s="58"/>
      <c r="HA15" s="58"/>
      <c r="HB15" s="58"/>
      <c r="HC15" s="58"/>
      <c r="HD15" s="58"/>
      <c r="HE15" s="58"/>
      <c r="HF15" s="58"/>
      <c r="HG15" s="58"/>
      <c r="HH15" s="58"/>
      <c r="HI15" s="58"/>
      <c r="HJ15" s="58"/>
      <c r="HK15" s="58"/>
      <c r="HL15" s="58"/>
      <c r="HM15" s="58"/>
      <c r="HN15" s="58"/>
      <c r="HO15" s="58"/>
      <c r="HP15" s="58"/>
      <c r="HQ15" s="58"/>
      <c r="HR15" s="58"/>
      <c r="HS15" s="58"/>
      <c r="HT15" s="58"/>
      <c r="HU15" s="58"/>
      <c r="HV15" s="58"/>
      <c r="HW15" s="58"/>
      <c r="HX15" s="58"/>
      <c r="HY15" s="58"/>
      <c r="HZ15" s="58"/>
      <c r="IA15" s="58"/>
      <c r="IB15" s="58"/>
      <c r="IC15" s="58"/>
      <c r="ID15" s="58"/>
      <c r="IE15" s="58"/>
      <c r="IF15" s="58"/>
      <c r="IG15" s="58"/>
      <c r="IH15" s="58"/>
      <c r="II15" s="58"/>
      <c r="IJ15" s="58"/>
      <c r="IK15" s="58"/>
      <c r="IL15" s="58"/>
      <c r="IM15" s="58"/>
      <c r="IN15" s="58"/>
      <c r="IO15" s="58"/>
      <c r="IP15" s="58"/>
      <c r="IQ15" s="58"/>
      <c r="IR15" s="58"/>
      <c r="IS15" s="58"/>
      <c r="IT15" s="58"/>
      <c r="IU15" s="58"/>
      <c r="IV15" s="58"/>
    </row>
    <row r="16" spans="1:256" s="59" customFormat="1" ht="16.5" customHeight="1">
      <c r="A16" s="589" t="s">
        <v>424</v>
      </c>
      <c r="B16" s="589">
        <f ca="1">MAX(INDIRECT("$B$5:A"&amp;ROW()-1))+1</f>
        <v>7</v>
      </c>
      <c r="C16" s="597"/>
      <c r="D16" s="597"/>
      <c r="E16" s="51" t="s">
        <v>39</v>
      </c>
      <c r="F16" s="590" t="s">
        <v>436</v>
      </c>
      <c r="G16" s="56" t="s">
        <v>436</v>
      </c>
      <c r="H16" s="62" t="s">
        <v>437</v>
      </c>
      <c r="I16" s="53" t="s">
        <v>438</v>
      </c>
      <c r="J16" s="54" t="s">
        <v>439</v>
      </c>
      <c r="K16" s="55"/>
      <c r="L16" s="56">
        <v>10.6</v>
      </c>
      <c r="M16" s="56">
        <v>10.6</v>
      </c>
      <c r="N16" s="56">
        <v>11.8</v>
      </c>
      <c r="O16" s="56">
        <v>10</v>
      </c>
      <c r="P16" s="65">
        <f t="shared" si="0"/>
        <v>0.10169491525423738</v>
      </c>
      <c r="Q16" s="65">
        <f t="shared" si="0"/>
        <v>-5.9999999999999963E-2</v>
      </c>
      <c r="R16" s="56">
        <v>20</v>
      </c>
      <c r="S16" s="58"/>
      <c r="T16" s="58"/>
      <c r="U16" s="58"/>
      <c r="V16" s="58">
        <f t="shared" si="1"/>
        <v>0.59999999999999964</v>
      </c>
      <c r="W16" s="58"/>
      <c r="X16" s="58"/>
      <c r="Y16" s="58"/>
      <c r="Z16" s="58"/>
      <c r="AA16" s="58"/>
      <c r="AB16" s="58"/>
      <c r="AC16" s="58"/>
      <c r="AD16" s="58"/>
      <c r="AE16" s="58"/>
      <c r="AF16" s="58"/>
      <c r="AG16" s="58"/>
      <c r="AH16" s="58"/>
      <c r="AI16" s="58"/>
      <c r="AJ16" s="58"/>
      <c r="AK16" s="58"/>
      <c r="AL16" s="58"/>
      <c r="AM16" s="58"/>
      <c r="AN16" s="58"/>
      <c r="AO16" s="58"/>
      <c r="AP16" s="58"/>
      <c r="AQ16" s="58"/>
      <c r="AR16" s="58"/>
      <c r="AS16" s="58"/>
      <c r="AT16" s="58"/>
      <c r="AU16" s="58"/>
      <c r="AV16" s="58"/>
      <c r="AW16" s="58"/>
      <c r="AX16" s="58"/>
      <c r="AY16" s="58"/>
      <c r="AZ16" s="58"/>
      <c r="BA16" s="58"/>
      <c r="BB16" s="58"/>
      <c r="BC16" s="58"/>
      <c r="BD16" s="58"/>
      <c r="BE16" s="58"/>
      <c r="BF16" s="58"/>
      <c r="BG16" s="58"/>
      <c r="BH16" s="58"/>
      <c r="BI16" s="58"/>
      <c r="BJ16" s="58"/>
      <c r="BK16" s="58"/>
      <c r="BL16" s="58"/>
      <c r="BM16" s="58"/>
      <c r="BN16" s="58"/>
      <c r="BO16" s="58"/>
      <c r="BP16" s="58"/>
      <c r="BQ16" s="58"/>
      <c r="BR16" s="58"/>
      <c r="BS16" s="58"/>
      <c r="BT16" s="58"/>
      <c r="BU16" s="58"/>
      <c r="BV16" s="58"/>
      <c r="BW16" s="58"/>
      <c r="BX16" s="58"/>
      <c r="BY16" s="58"/>
      <c r="BZ16" s="58"/>
      <c r="CA16" s="58"/>
      <c r="CB16" s="58"/>
      <c r="CC16" s="58"/>
      <c r="CD16" s="58"/>
      <c r="CE16" s="58"/>
      <c r="CF16" s="58"/>
      <c r="CG16" s="58"/>
      <c r="CH16" s="58"/>
      <c r="CI16" s="58"/>
      <c r="CJ16" s="58"/>
      <c r="CK16" s="58"/>
      <c r="CL16" s="58"/>
      <c r="CM16" s="58"/>
      <c r="CN16" s="58"/>
      <c r="CO16" s="58"/>
      <c r="CP16" s="58"/>
      <c r="CQ16" s="58"/>
      <c r="CR16" s="58"/>
      <c r="CS16" s="58"/>
      <c r="CT16" s="58"/>
      <c r="CU16" s="58"/>
      <c r="CV16" s="58"/>
      <c r="CW16" s="58"/>
      <c r="CX16" s="58"/>
      <c r="CY16" s="58"/>
      <c r="CZ16" s="58"/>
      <c r="DA16" s="58"/>
      <c r="DB16" s="58"/>
      <c r="DC16" s="58"/>
      <c r="DD16" s="58"/>
      <c r="DE16" s="58"/>
      <c r="DF16" s="58"/>
      <c r="DG16" s="58"/>
      <c r="DH16" s="58"/>
      <c r="DI16" s="58"/>
      <c r="DJ16" s="58"/>
      <c r="DK16" s="58"/>
      <c r="DL16" s="58"/>
      <c r="DM16" s="58"/>
      <c r="DN16" s="58"/>
      <c r="DO16" s="58"/>
      <c r="DP16" s="58"/>
      <c r="DQ16" s="58"/>
      <c r="DR16" s="58"/>
      <c r="DS16" s="58"/>
      <c r="DT16" s="58"/>
      <c r="DU16" s="58"/>
      <c r="DV16" s="58"/>
      <c r="DW16" s="58"/>
      <c r="DX16" s="58"/>
      <c r="DY16" s="58"/>
      <c r="DZ16" s="58"/>
      <c r="EA16" s="58"/>
      <c r="EB16" s="58"/>
      <c r="EC16" s="58"/>
      <c r="ED16" s="58"/>
      <c r="EE16" s="58"/>
      <c r="EF16" s="58"/>
      <c r="EG16" s="58"/>
      <c r="EH16" s="58"/>
      <c r="EI16" s="58"/>
      <c r="EJ16" s="58"/>
      <c r="EK16" s="58"/>
      <c r="EL16" s="58"/>
      <c r="EM16" s="58"/>
      <c r="EN16" s="58"/>
      <c r="EO16" s="58"/>
      <c r="EP16" s="58"/>
      <c r="EQ16" s="58"/>
      <c r="ER16" s="58"/>
      <c r="ES16" s="58"/>
      <c r="ET16" s="58"/>
      <c r="EU16" s="58"/>
      <c r="EV16" s="58"/>
      <c r="EW16" s="58"/>
      <c r="EX16" s="58"/>
      <c r="EY16" s="58"/>
      <c r="EZ16" s="58"/>
      <c r="FA16" s="58"/>
      <c r="FB16" s="58"/>
      <c r="FC16" s="58"/>
      <c r="FD16" s="58"/>
      <c r="FE16" s="58"/>
      <c r="FF16" s="58"/>
      <c r="FG16" s="58"/>
      <c r="FH16" s="58"/>
      <c r="FI16" s="58"/>
      <c r="FJ16" s="58"/>
      <c r="FK16" s="58"/>
      <c r="FL16" s="58"/>
      <c r="FM16" s="58"/>
      <c r="FN16" s="58"/>
      <c r="FO16" s="58"/>
      <c r="FP16" s="58"/>
      <c r="FQ16" s="58"/>
      <c r="FR16" s="58"/>
      <c r="FS16" s="58"/>
      <c r="FT16" s="58"/>
      <c r="FU16" s="58"/>
      <c r="FV16" s="58"/>
      <c r="FW16" s="58"/>
      <c r="FX16" s="58"/>
      <c r="FY16" s="58"/>
      <c r="FZ16" s="58"/>
      <c r="GA16" s="58"/>
      <c r="GB16" s="58"/>
      <c r="GC16" s="58"/>
      <c r="GD16" s="58"/>
      <c r="GE16" s="58"/>
      <c r="GF16" s="58"/>
      <c r="GG16" s="58"/>
      <c r="GH16" s="58"/>
      <c r="GI16" s="58"/>
      <c r="GJ16" s="58"/>
      <c r="GK16" s="58"/>
      <c r="GL16" s="58"/>
      <c r="GM16" s="58"/>
      <c r="GN16" s="58"/>
      <c r="GO16" s="58"/>
      <c r="GP16" s="58"/>
      <c r="GQ16" s="58"/>
      <c r="GR16" s="58"/>
      <c r="GS16" s="58"/>
      <c r="GT16" s="58"/>
      <c r="GU16" s="58"/>
      <c r="GV16" s="58"/>
      <c r="GW16" s="58"/>
      <c r="GX16" s="58"/>
      <c r="GY16" s="58"/>
      <c r="GZ16" s="58"/>
      <c r="HA16" s="58"/>
      <c r="HB16" s="58"/>
      <c r="HC16" s="58"/>
      <c r="HD16" s="58"/>
      <c r="HE16" s="58"/>
      <c r="HF16" s="58"/>
      <c r="HG16" s="58"/>
      <c r="HH16" s="58"/>
      <c r="HI16" s="58"/>
      <c r="HJ16" s="58"/>
      <c r="HK16" s="58"/>
      <c r="HL16" s="58"/>
      <c r="HM16" s="58"/>
      <c r="HN16" s="58"/>
      <c r="HO16" s="58"/>
      <c r="HP16" s="58"/>
      <c r="HQ16" s="58"/>
      <c r="HR16" s="58"/>
      <c r="HS16" s="58"/>
      <c r="HT16" s="58"/>
      <c r="HU16" s="58"/>
      <c r="HV16" s="58"/>
      <c r="HW16" s="58"/>
      <c r="HX16" s="58"/>
      <c r="HY16" s="58"/>
      <c r="HZ16" s="58"/>
      <c r="IA16" s="58"/>
      <c r="IB16" s="58"/>
      <c r="IC16" s="58"/>
      <c r="ID16" s="58"/>
      <c r="IE16" s="58"/>
      <c r="IF16" s="58"/>
      <c r="IG16" s="58"/>
      <c r="IH16" s="58"/>
      <c r="II16" s="58"/>
      <c r="IJ16" s="58"/>
      <c r="IK16" s="58"/>
      <c r="IL16" s="58"/>
      <c r="IM16" s="58"/>
      <c r="IN16" s="58"/>
      <c r="IO16" s="58"/>
      <c r="IP16" s="58"/>
      <c r="IQ16" s="58"/>
      <c r="IR16" s="58"/>
      <c r="IS16" s="58"/>
      <c r="IT16" s="58"/>
      <c r="IU16" s="58"/>
      <c r="IV16" s="58"/>
    </row>
    <row r="17" spans="1:256" s="59" customFormat="1" ht="16.5" customHeight="1">
      <c r="A17" s="589" t="s">
        <v>424</v>
      </c>
      <c r="B17" s="589"/>
      <c r="C17" s="597"/>
      <c r="D17" s="597"/>
      <c r="E17" s="51" t="s">
        <v>39</v>
      </c>
      <c r="F17" s="591"/>
      <c r="G17" s="56" t="s">
        <v>440</v>
      </c>
      <c r="H17" s="62" t="s">
        <v>437</v>
      </c>
      <c r="I17" s="53" t="s">
        <v>438</v>
      </c>
      <c r="J17" s="54" t="s">
        <v>421</v>
      </c>
      <c r="K17" s="55"/>
      <c r="L17" s="56">
        <v>10.6</v>
      </c>
      <c r="M17" s="56">
        <v>10.6</v>
      </c>
      <c r="N17" s="56">
        <v>11.8</v>
      </c>
      <c r="O17" s="56">
        <v>10</v>
      </c>
      <c r="P17" s="65">
        <f t="shared" si="0"/>
        <v>0.10169491525423738</v>
      </c>
      <c r="Q17" s="65">
        <f t="shared" si="0"/>
        <v>-5.9999999999999963E-2</v>
      </c>
      <c r="R17" s="56">
        <v>20</v>
      </c>
      <c r="S17" s="58"/>
      <c r="T17" s="58"/>
      <c r="U17" s="58"/>
      <c r="V17" s="58">
        <f t="shared" si="1"/>
        <v>0.59999999999999964</v>
      </c>
      <c r="W17" s="58"/>
      <c r="X17" s="58"/>
      <c r="Y17" s="58"/>
      <c r="Z17" s="58"/>
      <c r="AA17" s="58"/>
      <c r="AB17" s="58"/>
      <c r="AC17" s="58"/>
      <c r="AD17" s="58"/>
      <c r="AE17" s="58"/>
      <c r="AF17" s="58"/>
      <c r="AG17" s="58"/>
      <c r="AH17" s="58"/>
      <c r="AI17" s="58"/>
      <c r="AJ17" s="58"/>
      <c r="AK17" s="58"/>
      <c r="AL17" s="58"/>
      <c r="AM17" s="58"/>
      <c r="AN17" s="58"/>
      <c r="AO17" s="58"/>
      <c r="AP17" s="58"/>
      <c r="AQ17" s="58"/>
      <c r="AR17" s="58"/>
      <c r="AS17" s="58"/>
      <c r="AT17" s="58"/>
      <c r="AU17" s="58"/>
      <c r="AV17" s="58"/>
      <c r="AW17" s="58"/>
      <c r="AX17" s="58"/>
      <c r="AY17" s="58"/>
      <c r="AZ17" s="58"/>
      <c r="BA17" s="58"/>
      <c r="BB17" s="58"/>
      <c r="BC17" s="58"/>
      <c r="BD17" s="58"/>
      <c r="BE17" s="58"/>
      <c r="BF17" s="58"/>
      <c r="BG17" s="58"/>
      <c r="BH17" s="58"/>
      <c r="BI17" s="58"/>
      <c r="BJ17" s="58"/>
      <c r="BK17" s="58"/>
      <c r="BL17" s="58"/>
      <c r="BM17" s="58"/>
      <c r="BN17" s="58"/>
      <c r="BO17" s="58"/>
      <c r="BP17" s="58"/>
      <c r="BQ17" s="58"/>
      <c r="BR17" s="58"/>
      <c r="BS17" s="58"/>
      <c r="BT17" s="58"/>
      <c r="BU17" s="58"/>
      <c r="BV17" s="58"/>
      <c r="BW17" s="58"/>
      <c r="BX17" s="58"/>
      <c r="BY17" s="58"/>
      <c r="BZ17" s="58"/>
      <c r="CA17" s="58"/>
      <c r="CB17" s="58"/>
      <c r="CC17" s="58"/>
      <c r="CD17" s="58"/>
      <c r="CE17" s="58"/>
      <c r="CF17" s="58"/>
      <c r="CG17" s="58"/>
      <c r="CH17" s="58"/>
      <c r="CI17" s="58"/>
      <c r="CJ17" s="58"/>
      <c r="CK17" s="58"/>
      <c r="CL17" s="58"/>
      <c r="CM17" s="58"/>
      <c r="CN17" s="58"/>
      <c r="CO17" s="58"/>
      <c r="CP17" s="58"/>
      <c r="CQ17" s="58"/>
      <c r="CR17" s="58"/>
      <c r="CS17" s="58"/>
      <c r="CT17" s="58"/>
      <c r="CU17" s="58"/>
      <c r="CV17" s="58"/>
      <c r="CW17" s="58"/>
      <c r="CX17" s="58"/>
      <c r="CY17" s="58"/>
      <c r="CZ17" s="58"/>
      <c r="DA17" s="58"/>
      <c r="DB17" s="58"/>
      <c r="DC17" s="58"/>
      <c r="DD17" s="58"/>
      <c r="DE17" s="58"/>
      <c r="DF17" s="58"/>
      <c r="DG17" s="58"/>
      <c r="DH17" s="58"/>
      <c r="DI17" s="58"/>
      <c r="DJ17" s="58"/>
      <c r="DK17" s="58"/>
      <c r="DL17" s="58"/>
      <c r="DM17" s="58"/>
      <c r="DN17" s="58"/>
      <c r="DO17" s="58"/>
      <c r="DP17" s="58"/>
      <c r="DQ17" s="58"/>
      <c r="DR17" s="58"/>
      <c r="DS17" s="58"/>
      <c r="DT17" s="58"/>
      <c r="DU17" s="58"/>
      <c r="DV17" s="58"/>
      <c r="DW17" s="58"/>
      <c r="DX17" s="58"/>
      <c r="DY17" s="58"/>
      <c r="DZ17" s="58"/>
      <c r="EA17" s="58"/>
      <c r="EB17" s="58"/>
      <c r="EC17" s="58"/>
      <c r="ED17" s="58"/>
      <c r="EE17" s="58"/>
      <c r="EF17" s="58"/>
      <c r="EG17" s="58"/>
      <c r="EH17" s="58"/>
      <c r="EI17" s="58"/>
      <c r="EJ17" s="58"/>
      <c r="EK17" s="58"/>
      <c r="EL17" s="58"/>
      <c r="EM17" s="58"/>
      <c r="EN17" s="58"/>
      <c r="EO17" s="58"/>
      <c r="EP17" s="58"/>
      <c r="EQ17" s="58"/>
      <c r="ER17" s="58"/>
      <c r="ES17" s="58"/>
      <c r="ET17" s="58"/>
      <c r="EU17" s="58"/>
      <c r="EV17" s="58"/>
      <c r="EW17" s="58"/>
      <c r="EX17" s="58"/>
      <c r="EY17" s="58"/>
      <c r="EZ17" s="58"/>
      <c r="FA17" s="58"/>
      <c r="FB17" s="58"/>
      <c r="FC17" s="58"/>
      <c r="FD17" s="58"/>
      <c r="FE17" s="58"/>
      <c r="FF17" s="58"/>
      <c r="FG17" s="58"/>
      <c r="FH17" s="58"/>
      <c r="FI17" s="58"/>
      <c r="FJ17" s="58"/>
      <c r="FK17" s="58"/>
      <c r="FL17" s="58"/>
      <c r="FM17" s="58"/>
      <c r="FN17" s="58"/>
      <c r="FO17" s="58"/>
      <c r="FP17" s="58"/>
      <c r="FQ17" s="58"/>
      <c r="FR17" s="58"/>
      <c r="FS17" s="58"/>
      <c r="FT17" s="58"/>
      <c r="FU17" s="58"/>
      <c r="FV17" s="58"/>
      <c r="FW17" s="58"/>
      <c r="FX17" s="58"/>
      <c r="FY17" s="58"/>
      <c r="FZ17" s="58"/>
      <c r="GA17" s="58"/>
      <c r="GB17" s="58"/>
      <c r="GC17" s="58"/>
      <c r="GD17" s="58"/>
      <c r="GE17" s="58"/>
      <c r="GF17" s="58"/>
      <c r="GG17" s="58"/>
      <c r="GH17" s="58"/>
      <c r="GI17" s="58"/>
      <c r="GJ17" s="58"/>
      <c r="GK17" s="58"/>
      <c r="GL17" s="58"/>
      <c r="GM17" s="58"/>
      <c r="GN17" s="58"/>
      <c r="GO17" s="58"/>
      <c r="GP17" s="58"/>
      <c r="GQ17" s="58"/>
      <c r="GR17" s="58"/>
      <c r="GS17" s="58"/>
      <c r="GT17" s="58"/>
      <c r="GU17" s="58"/>
      <c r="GV17" s="58"/>
      <c r="GW17" s="58"/>
      <c r="GX17" s="58"/>
      <c r="GY17" s="58"/>
      <c r="GZ17" s="58"/>
      <c r="HA17" s="58"/>
      <c r="HB17" s="58"/>
      <c r="HC17" s="58"/>
      <c r="HD17" s="58"/>
      <c r="HE17" s="58"/>
      <c r="HF17" s="58"/>
      <c r="HG17" s="58"/>
      <c r="HH17" s="58"/>
      <c r="HI17" s="58"/>
      <c r="HJ17" s="58"/>
      <c r="HK17" s="58"/>
      <c r="HL17" s="58"/>
      <c r="HM17" s="58"/>
      <c r="HN17" s="58"/>
      <c r="HO17" s="58"/>
      <c r="HP17" s="58"/>
      <c r="HQ17" s="58"/>
      <c r="HR17" s="58"/>
      <c r="HS17" s="58"/>
      <c r="HT17" s="58"/>
      <c r="HU17" s="58"/>
      <c r="HV17" s="58"/>
      <c r="HW17" s="58"/>
      <c r="HX17" s="58"/>
      <c r="HY17" s="58"/>
      <c r="HZ17" s="58"/>
      <c r="IA17" s="58"/>
      <c r="IB17" s="58"/>
      <c r="IC17" s="58"/>
      <c r="ID17" s="58"/>
      <c r="IE17" s="58"/>
      <c r="IF17" s="58"/>
      <c r="IG17" s="58"/>
      <c r="IH17" s="58"/>
      <c r="II17" s="58"/>
      <c r="IJ17" s="58"/>
      <c r="IK17" s="58"/>
      <c r="IL17" s="58"/>
      <c r="IM17" s="58"/>
      <c r="IN17" s="58"/>
      <c r="IO17" s="58"/>
      <c r="IP17" s="58"/>
      <c r="IQ17" s="58"/>
      <c r="IR17" s="58"/>
      <c r="IS17" s="58"/>
      <c r="IT17" s="58"/>
      <c r="IU17" s="58"/>
      <c r="IV17" s="58"/>
    </row>
    <row r="18" spans="1:256" s="59" customFormat="1" ht="16.5" customHeight="1">
      <c r="A18" s="589" t="s">
        <v>424</v>
      </c>
      <c r="B18" s="589">
        <f ca="1">MAX(INDIRECT("$B$5:A"&amp;ROW()-1))+1</f>
        <v>8</v>
      </c>
      <c r="C18" s="597"/>
      <c r="D18" s="597"/>
      <c r="E18" s="51" t="s">
        <v>39</v>
      </c>
      <c r="F18" s="590" t="s">
        <v>441</v>
      </c>
      <c r="G18" s="56" t="s">
        <v>442</v>
      </c>
      <c r="H18" s="62" t="s">
        <v>443</v>
      </c>
      <c r="I18" s="53" t="s">
        <v>444</v>
      </c>
      <c r="J18" s="54" t="s">
        <v>401</v>
      </c>
      <c r="K18" s="55"/>
      <c r="L18" s="56">
        <v>9.1</v>
      </c>
      <c r="M18" s="56">
        <v>9.1</v>
      </c>
      <c r="N18" s="56">
        <v>10.9</v>
      </c>
      <c r="O18" s="56">
        <v>5.9</v>
      </c>
      <c r="P18" s="65">
        <f t="shared" si="0"/>
        <v>0.16513761467889915</v>
      </c>
      <c r="Q18" s="65">
        <f t="shared" si="0"/>
        <v>-0.54237288135593209</v>
      </c>
      <c r="R18" s="56">
        <v>11.9</v>
      </c>
      <c r="S18" s="58"/>
      <c r="T18" s="58"/>
      <c r="U18" s="58"/>
      <c r="V18" s="58">
        <f t="shared" si="1"/>
        <v>3.1999999999999993</v>
      </c>
      <c r="W18" s="58"/>
      <c r="X18" s="58"/>
      <c r="Y18" s="58"/>
      <c r="Z18" s="58"/>
      <c r="AA18" s="58"/>
      <c r="AB18" s="58"/>
      <c r="AC18" s="58"/>
      <c r="AD18" s="58"/>
      <c r="AE18" s="58"/>
      <c r="AF18" s="58"/>
      <c r="AG18" s="58"/>
      <c r="AH18" s="58"/>
      <c r="AI18" s="58"/>
      <c r="AJ18" s="58"/>
      <c r="AK18" s="58"/>
      <c r="AL18" s="58"/>
      <c r="AM18" s="58"/>
      <c r="AN18" s="58"/>
      <c r="AO18" s="58"/>
      <c r="AP18" s="58"/>
      <c r="AQ18" s="58"/>
      <c r="AR18" s="58"/>
      <c r="AS18" s="58"/>
      <c r="AT18" s="58"/>
      <c r="AU18" s="58"/>
      <c r="AV18" s="58"/>
      <c r="AW18" s="58"/>
      <c r="AX18" s="58"/>
      <c r="AY18" s="58"/>
      <c r="AZ18" s="58"/>
      <c r="BA18" s="58"/>
      <c r="BB18" s="58"/>
      <c r="BC18" s="58"/>
      <c r="BD18" s="58"/>
      <c r="BE18" s="58"/>
      <c r="BF18" s="58"/>
      <c r="BG18" s="58"/>
      <c r="BH18" s="58"/>
      <c r="BI18" s="58"/>
      <c r="BJ18" s="58"/>
      <c r="BK18" s="58"/>
      <c r="BL18" s="58"/>
      <c r="BM18" s="58"/>
      <c r="BN18" s="58"/>
      <c r="BO18" s="58"/>
      <c r="BP18" s="58"/>
      <c r="BQ18" s="58"/>
      <c r="BR18" s="58"/>
      <c r="BS18" s="58"/>
      <c r="BT18" s="58"/>
      <c r="BU18" s="58"/>
      <c r="BV18" s="58"/>
      <c r="BW18" s="58"/>
      <c r="BX18" s="58"/>
      <c r="BY18" s="58"/>
      <c r="BZ18" s="58"/>
      <c r="CA18" s="58"/>
      <c r="CB18" s="58"/>
      <c r="CC18" s="58"/>
      <c r="CD18" s="58"/>
      <c r="CE18" s="58"/>
      <c r="CF18" s="58"/>
      <c r="CG18" s="58"/>
      <c r="CH18" s="58"/>
      <c r="CI18" s="58"/>
      <c r="CJ18" s="58"/>
      <c r="CK18" s="58"/>
      <c r="CL18" s="58"/>
      <c r="CM18" s="58"/>
      <c r="CN18" s="58"/>
      <c r="CO18" s="58"/>
      <c r="CP18" s="58"/>
      <c r="CQ18" s="58"/>
      <c r="CR18" s="58"/>
      <c r="CS18" s="58"/>
      <c r="CT18" s="58"/>
      <c r="CU18" s="58"/>
      <c r="CV18" s="58"/>
      <c r="CW18" s="58"/>
      <c r="CX18" s="58"/>
      <c r="CY18" s="58"/>
      <c r="CZ18" s="58"/>
      <c r="DA18" s="58"/>
      <c r="DB18" s="58"/>
      <c r="DC18" s="58"/>
      <c r="DD18" s="58"/>
      <c r="DE18" s="58"/>
      <c r="DF18" s="58"/>
      <c r="DG18" s="58"/>
      <c r="DH18" s="58"/>
      <c r="DI18" s="58"/>
      <c r="DJ18" s="58"/>
      <c r="DK18" s="58"/>
      <c r="DL18" s="58"/>
      <c r="DM18" s="58"/>
      <c r="DN18" s="58"/>
      <c r="DO18" s="58"/>
      <c r="DP18" s="58"/>
      <c r="DQ18" s="58"/>
      <c r="DR18" s="58"/>
      <c r="DS18" s="58"/>
      <c r="DT18" s="58"/>
      <c r="DU18" s="58"/>
      <c r="DV18" s="58"/>
      <c r="DW18" s="58"/>
      <c r="DX18" s="58"/>
      <c r="DY18" s="58"/>
      <c r="DZ18" s="58"/>
      <c r="EA18" s="58"/>
      <c r="EB18" s="58"/>
      <c r="EC18" s="58"/>
      <c r="ED18" s="58"/>
      <c r="EE18" s="58"/>
      <c r="EF18" s="58"/>
      <c r="EG18" s="58"/>
      <c r="EH18" s="58"/>
      <c r="EI18" s="58"/>
      <c r="EJ18" s="58"/>
      <c r="EK18" s="58"/>
      <c r="EL18" s="58"/>
      <c r="EM18" s="58"/>
      <c r="EN18" s="58"/>
      <c r="EO18" s="58"/>
      <c r="EP18" s="58"/>
      <c r="EQ18" s="58"/>
      <c r="ER18" s="58"/>
      <c r="ES18" s="58"/>
      <c r="ET18" s="58"/>
      <c r="EU18" s="58"/>
      <c r="EV18" s="58"/>
      <c r="EW18" s="58"/>
      <c r="EX18" s="58"/>
      <c r="EY18" s="58"/>
      <c r="EZ18" s="58"/>
      <c r="FA18" s="58"/>
      <c r="FB18" s="58"/>
      <c r="FC18" s="58"/>
      <c r="FD18" s="58"/>
      <c r="FE18" s="58"/>
      <c r="FF18" s="58"/>
      <c r="FG18" s="58"/>
      <c r="FH18" s="58"/>
      <c r="FI18" s="58"/>
      <c r="FJ18" s="58"/>
      <c r="FK18" s="58"/>
      <c r="FL18" s="58"/>
      <c r="FM18" s="58"/>
      <c r="FN18" s="58"/>
      <c r="FO18" s="58"/>
      <c r="FP18" s="58"/>
      <c r="FQ18" s="58"/>
      <c r="FR18" s="58"/>
      <c r="FS18" s="58"/>
      <c r="FT18" s="58"/>
      <c r="FU18" s="58"/>
      <c r="FV18" s="58"/>
      <c r="FW18" s="58"/>
      <c r="FX18" s="58"/>
      <c r="FY18" s="58"/>
      <c r="FZ18" s="58"/>
      <c r="GA18" s="58"/>
      <c r="GB18" s="58"/>
      <c r="GC18" s="58"/>
      <c r="GD18" s="58"/>
      <c r="GE18" s="58"/>
      <c r="GF18" s="58"/>
      <c r="GG18" s="58"/>
      <c r="GH18" s="58"/>
      <c r="GI18" s="58"/>
      <c r="GJ18" s="58"/>
      <c r="GK18" s="58"/>
      <c r="GL18" s="58"/>
      <c r="GM18" s="58"/>
      <c r="GN18" s="58"/>
      <c r="GO18" s="58"/>
      <c r="GP18" s="58"/>
      <c r="GQ18" s="58"/>
      <c r="GR18" s="58"/>
      <c r="GS18" s="58"/>
      <c r="GT18" s="58"/>
      <c r="GU18" s="58"/>
      <c r="GV18" s="58"/>
      <c r="GW18" s="58"/>
      <c r="GX18" s="58"/>
      <c r="GY18" s="58"/>
      <c r="GZ18" s="58"/>
      <c r="HA18" s="58"/>
      <c r="HB18" s="58"/>
      <c r="HC18" s="58"/>
      <c r="HD18" s="58"/>
      <c r="HE18" s="58"/>
      <c r="HF18" s="58"/>
      <c r="HG18" s="58"/>
      <c r="HH18" s="58"/>
      <c r="HI18" s="58"/>
      <c r="HJ18" s="58"/>
      <c r="HK18" s="58"/>
      <c r="HL18" s="58"/>
      <c r="HM18" s="58"/>
      <c r="HN18" s="58"/>
      <c r="HO18" s="58"/>
      <c r="HP18" s="58"/>
      <c r="HQ18" s="58"/>
      <c r="HR18" s="58"/>
      <c r="HS18" s="58"/>
      <c r="HT18" s="58"/>
      <c r="HU18" s="58"/>
      <c r="HV18" s="58"/>
      <c r="HW18" s="58"/>
      <c r="HX18" s="58"/>
      <c r="HY18" s="58"/>
      <c r="HZ18" s="58"/>
      <c r="IA18" s="58"/>
      <c r="IB18" s="58"/>
      <c r="IC18" s="58"/>
      <c r="ID18" s="58"/>
      <c r="IE18" s="58"/>
      <c r="IF18" s="58"/>
      <c r="IG18" s="58"/>
      <c r="IH18" s="58"/>
      <c r="II18" s="58"/>
      <c r="IJ18" s="58"/>
      <c r="IK18" s="58"/>
      <c r="IL18" s="58"/>
      <c r="IM18" s="58"/>
      <c r="IN18" s="58"/>
      <c r="IO18" s="58"/>
      <c r="IP18" s="58"/>
      <c r="IQ18" s="58"/>
      <c r="IR18" s="58"/>
      <c r="IS18" s="58"/>
      <c r="IT18" s="58"/>
      <c r="IU18" s="58"/>
      <c r="IV18" s="58"/>
    </row>
    <row r="19" spans="1:256" s="59" customFormat="1" ht="16.5" customHeight="1">
      <c r="A19" s="589" t="s">
        <v>424</v>
      </c>
      <c r="B19" s="589"/>
      <c r="C19" s="597"/>
      <c r="D19" s="597"/>
      <c r="E19" s="51" t="s">
        <v>39</v>
      </c>
      <c r="F19" s="591"/>
      <c r="G19" s="56" t="s">
        <v>445</v>
      </c>
      <c r="H19" s="62" t="s">
        <v>443</v>
      </c>
      <c r="I19" s="53" t="s">
        <v>444</v>
      </c>
      <c r="J19" s="54" t="s">
        <v>401</v>
      </c>
      <c r="K19" s="55"/>
      <c r="L19" s="56">
        <v>9.1</v>
      </c>
      <c r="M19" s="56">
        <v>9.1</v>
      </c>
      <c r="N19" s="56">
        <v>10.9</v>
      </c>
      <c r="O19" s="56">
        <v>5.9</v>
      </c>
      <c r="P19" s="65">
        <f t="shared" si="0"/>
        <v>0.16513761467889915</v>
      </c>
      <c r="Q19" s="65">
        <f t="shared" si="0"/>
        <v>-0.54237288135593209</v>
      </c>
      <c r="R19" s="56">
        <v>11.9</v>
      </c>
      <c r="S19" s="58"/>
      <c r="T19" s="58"/>
      <c r="U19" s="58"/>
      <c r="V19" s="58">
        <f t="shared" si="1"/>
        <v>3.1999999999999993</v>
      </c>
      <c r="W19" s="58"/>
      <c r="X19" s="58"/>
      <c r="Y19" s="58"/>
      <c r="Z19" s="58"/>
      <c r="AA19" s="58"/>
      <c r="AB19" s="58"/>
      <c r="AC19" s="58"/>
      <c r="AD19" s="58"/>
      <c r="AE19" s="58"/>
      <c r="AF19" s="58"/>
      <c r="AG19" s="58"/>
      <c r="AH19" s="58"/>
      <c r="AI19" s="58"/>
      <c r="AJ19" s="58"/>
      <c r="AK19" s="58"/>
      <c r="AL19" s="58"/>
      <c r="AM19" s="58"/>
      <c r="AN19" s="58"/>
      <c r="AO19" s="58"/>
      <c r="AP19" s="58"/>
      <c r="AQ19" s="58"/>
      <c r="AR19" s="58"/>
      <c r="AS19" s="58"/>
      <c r="AT19" s="58"/>
      <c r="AU19" s="58"/>
      <c r="AV19" s="58"/>
      <c r="AW19" s="58"/>
      <c r="AX19" s="58"/>
      <c r="AY19" s="58"/>
      <c r="AZ19" s="58"/>
      <c r="BA19" s="58"/>
      <c r="BB19" s="58"/>
      <c r="BC19" s="58"/>
      <c r="BD19" s="58"/>
      <c r="BE19" s="58"/>
      <c r="BF19" s="58"/>
      <c r="BG19" s="58"/>
      <c r="BH19" s="58"/>
      <c r="BI19" s="58"/>
      <c r="BJ19" s="58"/>
      <c r="BK19" s="58"/>
      <c r="BL19" s="58"/>
      <c r="BM19" s="58"/>
      <c r="BN19" s="58"/>
      <c r="BO19" s="58"/>
      <c r="BP19" s="58"/>
      <c r="BQ19" s="58"/>
      <c r="BR19" s="58"/>
      <c r="BS19" s="58"/>
      <c r="BT19" s="58"/>
      <c r="BU19" s="58"/>
      <c r="BV19" s="58"/>
      <c r="BW19" s="58"/>
      <c r="BX19" s="58"/>
      <c r="BY19" s="58"/>
      <c r="BZ19" s="58"/>
      <c r="CA19" s="58"/>
      <c r="CB19" s="58"/>
      <c r="CC19" s="58"/>
      <c r="CD19" s="58"/>
      <c r="CE19" s="58"/>
      <c r="CF19" s="58"/>
      <c r="CG19" s="58"/>
      <c r="CH19" s="58"/>
      <c r="CI19" s="58"/>
      <c r="CJ19" s="58"/>
      <c r="CK19" s="58"/>
      <c r="CL19" s="58"/>
      <c r="CM19" s="58"/>
      <c r="CN19" s="58"/>
      <c r="CO19" s="58"/>
      <c r="CP19" s="58"/>
      <c r="CQ19" s="58"/>
      <c r="CR19" s="58"/>
      <c r="CS19" s="58"/>
      <c r="CT19" s="58"/>
      <c r="CU19" s="58"/>
      <c r="CV19" s="58"/>
      <c r="CW19" s="58"/>
      <c r="CX19" s="58"/>
      <c r="CY19" s="58"/>
      <c r="CZ19" s="58"/>
      <c r="DA19" s="58"/>
      <c r="DB19" s="58"/>
      <c r="DC19" s="58"/>
      <c r="DD19" s="58"/>
      <c r="DE19" s="58"/>
      <c r="DF19" s="58"/>
      <c r="DG19" s="58"/>
      <c r="DH19" s="58"/>
      <c r="DI19" s="58"/>
      <c r="DJ19" s="58"/>
      <c r="DK19" s="58"/>
      <c r="DL19" s="58"/>
      <c r="DM19" s="58"/>
      <c r="DN19" s="58"/>
      <c r="DO19" s="58"/>
      <c r="DP19" s="58"/>
      <c r="DQ19" s="58"/>
      <c r="DR19" s="58"/>
      <c r="DS19" s="58"/>
      <c r="DT19" s="58"/>
      <c r="DU19" s="58"/>
      <c r="DV19" s="58"/>
      <c r="DW19" s="58"/>
      <c r="DX19" s="58"/>
      <c r="DY19" s="58"/>
      <c r="DZ19" s="58"/>
      <c r="EA19" s="58"/>
      <c r="EB19" s="58"/>
      <c r="EC19" s="58"/>
      <c r="ED19" s="58"/>
      <c r="EE19" s="58"/>
      <c r="EF19" s="58"/>
      <c r="EG19" s="58"/>
      <c r="EH19" s="58"/>
      <c r="EI19" s="58"/>
      <c r="EJ19" s="58"/>
      <c r="EK19" s="58"/>
      <c r="EL19" s="58"/>
      <c r="EM19" s="58"/>
      <c r="EN19" s="58"/>
      <c r="EO19" s="58"/>
      <c r="EP19" s="58"/>
      <c r="EQ19" s="58"/>
      <c r="ER19" s="58"/>
      <c r="ES19" s="58"/>
      <c r="ET19" s="58"/>
      <c r="EU19" s="58"/>
      <c r="EV19" s="58"/>
      <c r="EW19" s="58"/>
      <c r="EX19" s="58"/>
      <c r="EY19" s="58"/>
      <c r="EZ19" s="58"/>
      <c r="FA19" s="58"/>
      <c r="FB19" s="58"/>
      <c r="FC19" s="58"/>
      <c r="FD19" s="58"/>
      <c r="FE19" s="58"/>
      <c r="FF19" s="58"/>
      <c r="FG19" s="58"/>
      <c r="FH19" s="58"/>
      <c r="FI19" s="58"/>
      <c r="FJ19" s="58"/>
      <c r="FK19" s="58"/>
      <c r="FL19" s="58"/>
      <c r="FM19" s="58"/>
      <c r="FN19" s="58"/>
      <c r="FO19" s="58"/>
      <c r="FP19" s="58"/>
      <c r="FQ19" s="58"/>
      <c r="FR19" s="58"/>
      <c r="FS19" s="58"/>
      <c r="FT19" s="58"/>
      <c r="FU19" s="58"/>
      <c r="FV19" s="58"/>
      <c r="FW19" s="58"/>
      <c r="FX19" s="58"/>
      <c r="FY19" s="58"/>
      <c r="FZ19" s="58"/>
      <c r="GA19" s="58"/>
      <c r="GB19" s="58"/>
      <c r="GC19" s="58"/>
      <c r="GD19" s="58"/>
      <c r="GE19" s="58"/>
      <c r="GF19" s="58"/>
      <c r="GG19" s="58"/>
      <c r="GH19" s="58"/>
      <c r="GI19" s="58"/>
      <c r="GJ19" s="58"/>
      <c r="GK19" s="58"/>
      <c r="GL19" s="58"/>
      <c r="GM19" s="58"/>
      <c r="GN19" s="58"/>
      <c r="GO19" s="58"/>
      <c r="GP19" s="58"/>
      <c r="GQ19" s="58"/>
      <c r="GR19" s="58"/>
      <c r="GS19" s="58"/>
      <c r="GT19" s="58"/>
      <c r="GU19" s="58"/>
      <c r="GV19" s="58"/>
      <c r="GW19" s="58"/>
      <c r="GX19" s="58"/>
      <c r="GY19" s="58"/>
      <c r="GZ19" s="58"/>
      <c r="HA19" s="58"/>
      <c r="HB19" s="58"/>
      <c r="HC19" s="58"/>
      <c r="HD19" s="58"/>
      <c r="HE19" s="58"/>
      <c r="HF19" s="58"/>
      <c r="HG19" s="58"/>
      <c r="HH19" s="58"/>
      <c r="HI19" s="58"/>
      <c r="HJ19" s="58"/>
      <c r="HK19" s="58"/>
      <c r="HL19" s="58"/>
      <c r="HM19" s="58"/>
      <c r="HN19" s="58"/>
      <c r="HO19" s="58"/>
      <c r="HP19" s="58"/>
      <c r="HQ19" s="58"/>
      <c r="HR19" s="58"/>
      <c r="HS19" s="58"/>
      <c r="HT19" s="58"/>
      <c r="HU19" s="58"/>
      <c r="HV19" s="58"/>
      <c r="HW19" s="58"/>
      <c r="HX19" s="58"/>
      <c r="HY19" s="58"/>
      <c r="HZ19" s="58"/>
      <c r="IA19" s="58"/>
      <c r="IB19" s="58"/>
      <c r="IC19" s="58"/>
      <c r="ID19" s="58"/>
      <c r="IE19" s="58"/>
      <c r="IF19" s="58"/>
      <c r="IG19" s="58"/>
      <c r="IH19" s="58"/>
      <c r="II19" s="58"/>
      <c r="IJ19" s="58"/>
      <c r="IK19" s="58"/>
      <c r="IL19" s="58"/>
      <c r="IM19" s="58"/>
      <c r="IN19" s="58"/>
      <c r="IO19" s="58"/>
      <c r="IP19" s="58"/>
      <c r="IQ19" s="58"/>
      <c r="IR19" s="58"/>
      <c r="IS19" s="58"/>
      <c r="IT19" s="58"/>
      <c r="IU19" s="58"/>
      <c r="IV19" s="58"/>
    </row>
    <row r="20" spans="1:256" s="59" customFormat="1" ht="16.5" customHeight="1">
      <c r="A20" s="589" t="s">
        <v>424</v>
      </c>
      <c r="B20" s="589">
        <f ca="1">MAX(INDIRECT("$B$5:A"&amp;ROW()-1))+1</f>
        <v>9</v>
      </c>
      <c r="C20" s="597"/>
      <c r="D20" s="597"/>
      <c r="E20" s="51" t="s">
        <v>39</v>
      </c>
      <c r="F20" s="590" t="s">
        <v>446</v>
      </c>
      <c r="G20" s="56" t="s">
        <v>447</v>
      </c>
      <c r="H20" s="62" t="s">
        <v>448</v>
      </c>
      <c r="I20" s="53" t="s">
        <v>449</v>
      </c>
      <c r="J20" s="54" t="s">
        <v>450</v>
      </c>
      <c r="K20" s="55"/>
      <c r="L20" s="56">
        <v>24.5</v>
      </c>
      <c r="M20" s="56">
        <v>24.5</v>
      </c>
      <c r="N20" s="56">
        <v>29.9</v>
      </c>
      <c r="O20" s="56">
        <v>29.9</v>
      </c>
      <c r="P20" s="65">
        <f t="shared" si="0"/>
        <v>0.18060200668896317</v>
      </c>
      <c r="Q20" s="65">
        <f t="shared" si="0"/>
        <v>0.18060200668896317</v>
      </c>
      <c r="R20" s="56">
        <v>59.9</v>
      </c>
      <c r="S20" s="58"/>
      <c r="T20" s="58"/>
      <c r="U20" s="58"/>
      <c r="V20" s="58">
        <f t="shared" si="1"/>
        <v>-5.3999999999999986</v>
      </c>
      <c r="W20" s="58"/>
      <c r="X20" s="58"/>
      <c r="Y20" s="58"/>
      <c r="Z20" s="58"/>
      <c r="AA20" s="58"/>
      <c r="AB20" s="58"/>
      <c r="AC20" s="58"/>
      <c r="AD20" s="58"/>
      <c r="AE20" s="58"/>
      <c r="AF20" s="58"/>
      <c r="AG20" s="58"/>
      <c r="AH20" s="58"/>
      <c r="AI20" s="58"/>
      <c r="AJ20" s="58"/>
      <c r="AK20" s="58"/>
      <c r="AL20" s="58"/>
      <c r="AM20" s="58"/>
      <c r="AN20" s="58"/>
      <c r="AO20" s="58"/>
      <c r="AP20" s="58"/>
      <c r="AQ20" s="58"/>
      <c r="AR20" s="58"/>
      <c r="AS20" s="58"/>
      <c r="AT20" s="58"/>
      <c r="AU20" s="58"/>
      <c r="AV20" s="58"/>
      <c r="AW20" s="58"/>
      <c r="AX20" s="58"/>
      <c r="AY20" s="58"/>
      <c r="AZ20" s="58"/>
      <c r="BA20" s="58"/>
      <c r="BB20" s="58"/>
      <c r="BC20" s="58"/>
      <c r="BD20" s="58"/>
      <c r="BE20" s="58"/>
      <c r="BF20" s="58"/>
      <c r="BG20" s="58"/>
      <c r="BH20" s="58"/>
      <c r="BI20" s="58"/>
      <c r="BJ20" s="58"/>
      <c r="BK20" s="58"/>
      <c r="BL20" s="58"/>
      <c r="BM20" s="58"/>
      <c r="BN20" s="58"/>
      <c r="BO20" s="58"/>
      <c r="BP20" s="58"/>
      <c r="BQ20" s="58"/>
      <c r="BR20" s="58"/>
      <c r="BS20" s="58"/>
      <c r="BT20" s="58"/>
      <c r="BU20" s="58"/>
      <c r="BV20" s="58"/>
      <c r="BW20" s="58"/>
      <c r="BX20" s="58"/>
      <c r="BY20" s="58"/>
      <c r="BZ20" s="58"/>
      <c r="CA20" s="58"/>
      <c r="CB20" s="58"/>
      <c r="CC20" s="58"/>
      <c r="CD20" s="58"/>
      <c r="CE20" s="58"/>
      <c r="CF20" s="58"/>
      <c r="CG20" s="58"/>
      <c r="CH20" s="58"/>
      <c r="CI20" s="58"/>
      <c r="CJ20" s="58"/>
      <c r="CK20" s="58"/>
      <c r="CL20" s="58"/>
      <c r="CM20" s="58"/>
      <c r="CN20" s="58"/>
      <c r="CO20" s="58"/>
      <c r="CP20" s="58"/>
      <c r="CQ20" s="58"/>
      <c r="CR20" s="58"/>
      <c r="CS20" s="58"/>
      <c r="CT20" s="58"/>
      <c r="CU20" s="58"/>
      <c r="CV20" s="58"/>
      <c r="CW20" s="58"/>
      <c r="CX20" s="58"/>
      <c r="CY20" s="58"/>
      <c r="CZ20" s="58"/>
      <c r="DA20" s="58"/>
      <c r="DB20" s="58"/>
      <c r="DC20" s="58"/>
      <c r="DD20" s="58"/>
      <c r="DE20" s="58"/>
      <c r="DF20" s="58"/>
      <c r="DG20" s="58"/>
      <c r="DH20" s="58"/>
      <c r="DI20" s="58"/>
      <c r="DJ20" s="58"/>
      <c r="DK20" s="58"/>
      <c r="DL20" s="58"/>
      <c r="DM20" s="58"/>
      <c r="DN20" s="58"/>
      <c r="DO20" s="58"/>
      <c r="DP20" s="58"/>
      <c r="DQ20" s="58"/>
      <c r="DR20" s="58"/>
      <c r="DS20" s="58"/>
      <c r="DT20" s="58"/>
      <c r="DU20" s="58"/>
      <c r="DV20" s="58"/>
      <c r="DW20" s="58"/>
      <c r="DX20" s="58"/>
      <c r="DY20" s="58"/>
      <c r="DZ20" s="58"/>
      <c r="EA20" s="58"/>
      <c r="EB20" s="58"/>
      <c r="EC20" s="58"/>
      <c r="ED20" s="58"/>
      <c r="EE20" s="58"/>
      <c r="EF20" s="58"/>
      <c r="EG20" s="58"/>
      <c r="EH20" s="58"/>
      <c r="EI20" s="58"/>
      <c r="EJ20" s="58"/>
      <c r="EK20" s="58"/>
      <c r="EL20" s="58"/>
      <c r="EM20" s="58"/>
      <c r="EN20" s="58"/>
      <c r="EO20" s="58"/>
      <c r="EP20" s="58"/>
      <c r="EQ20" s="58"/>
      <c r="ER20" s="58"/>
      <c r="ES20" s="58"/>
      <c r="ET20" s="58"/>
      <c r="EU20" s="58"/>
      <c r="EV20" s="58"/>
      <c r="EW20" s="58"/>
      <c r="EX20" s="58"/>
      <c r="EY20" s="58"/>
      <c r="EZ20" s="58"/>
      <c r="FA20" s="58"/>
      <c r="FB20" s="58"/>
      <c r="FC20" s="58"/>
      <c r="FD20" s="58"/>
      <c r="FE20" s="58"/>
      <c r="FF20" s="58"/>
      <c r="FG20" s="58"/>
      <c r="FH20" s="58"/>
      <c r="FI20" s="58"/>
      <c r="FJ20" s="58"/>
      <c r="FK20" s="58"/>
      <c r="FL20" s="58"/>
      <c r="FM20" s="58"/>
      <c r="FN20" s="58"/>
      <c r="FO20" s="58"/>
      <c r="FP20" s="58"/>
      <c r="FQ20" s="58"/>
      <c r="FR20" s="58"/>
      <c r="FS20" s="58"/>
      <c r="FT20" s="58"/>
      <c r="FU20" s="58"/>
      <c r="FV20" s="58"/>
      <c r="FW20" s="58"/>
      <c r="FX20" s="58"/>
      <c r="FY20" s="58"/>
      <c r="FZ20" s="58"/>
      <c r="GA20" s="58"/>
      <c r="GB20" s="58"/>
      <c r="GC20" s="58"/>
      <c r="GD20" s="58"/>
      <c r="GE20" s="58"/>
      <c r="GF20" s="58"/>
      <c r="GG20" s="58"/>
      <c r="GH20" s="58"/>
      <c r="GI20" s="58"/>
      <c r="GJ20" s="58"/>
      <c r="GK20" s="58"/>
      <c r="GL20" s="58"/>
      <c r="GM20" s="58"/>
      <c r="GN20" s="58"/>
      <c r="GO20" s="58"/>
      <c r="GP20" s="58"/>
      <c r="GQ20" s="58"/>
      <c r="GR20" s="58"/>
      <c r="GS20" s="58"/>
      <c r="GT20" s="58"/>
      <c r="GU20" s="58"/>
      <c r="GV20" s="58"/>
      <c r="GW20" s="58"/>
      <c r="GX20" s="58"/>
      <c r="GY20" s="58"/>
      <c r="GZ20" s="58"/>
      <c r="HA20" s="58"/>
      <c r="HB20" s="58"/>
      <c r="HC20" s="58"/>
      <c r="HD20" s="58"/>
      <c r="HE20" s="58"/>
      <c r="HF20" s="58"/>
      <c r="HG20" s="58"/>
      <c r="HH20" s="58"/>
      <c r="HI20" s="58"/>
      <c r="HJ20" s="58"/>
      <c r="HK20" s="58"/>
      <c r="HL20" s="58"/>
      <c r="HM20" s="58"/>
      <c r="HN20" s="58"/>
      <c r="HO20" s="58"/>
      <c r="HP20" s="58"/>
      <c r="HQ20" s="58"/>
      <c r="HR20" s="58"/>
      <c r="HS20" s="58"/>
      <c r="HT20" s="58"/>
      <c r="HU20" s="58"/>
      <c r="HV20" s="58"/>
      <c r="HW20" s="58"/>
      <c r="HX20" s="58"/>
      <c r="HY20" s="58"/>
      <c r="HZ20" s="58"/>
      <c r="IA20" s="58"/>
      <c r="IB20" s="58"/>
      <c r="IC20" s="58"/>
      <c r="ID20" s="58"/>
      <c r="IE20" s="58"/>
      <c r="IF20" s="58"/>
      <c r="IG20" s="58"/>
      <c r="IH20" s="58"/>
      <c r="II20" s="58"/>
      <c r="IJ20" s="58"/>
      <c r="IK20" s="58"/>
      <c r="IL20" s="58"/>
      <c r="IM20" s="58"/>
      <c r="IN20" s="58"/>
      <c r="IO20" s="58"/>
      <c r="IP20" s="58"/>
      <c r="IQ20" s="58"/>
      <c r="IR20" s="58"/>
      <c r="IS20" s="58"/>
      <c r="IT20" s="58"/>
      <c r="IU20" s="58"/>
      <c r="IV20" s="58"/>
    </row>
    <row r="21" spans="1:256" s="59" customFormat="1" ht="16.5" customHeight="1">
      <c r="A21" s="589" t="s">
        <v>424</v>
      </c>
      <c r="B21" s="589"/>
      <c r="C21" s="597"/>
      <c r="D21" s="597"/>
      <c r="E21" s="51" t="s">
        <v>39</v>
      </c>
      <c r="F21" s="591"/>
      <c r="G21" s="56" t="s">
        <v>451</v>
      </c>
      <c r="H21" s="62" t="s">
        <v>448</v>
      </c>
      <c r="I21" s="53" t="s">
        <v>449</v>
      </c>
      <c r="J21" s="54" t="s">
        <v>430</v>
      </c>
      <c r="K21" s="55"/>
      <c r="L21" s="56">
        <v>24.5</v>
      </c>
      <c r="M21" s="56">
        <v>24.5</v>
      </c>
      <c r="N21" s="56">
        <v>29.9</v>
      </c>
      <c r="O21" s="56">
        <v>29.9</v>
      </c>
      <c r="P21" s="65">
        <f t="shared" si="0"/>
        <v>0.18060200668896317</v>
      </c>
      <c r="Q21" s="65">
        <f t="shared" si="0"/>
        <v>0.18060200668896317</v>
      </c>
      <c r="R21" s="56">
        <v>59.9</v>
      </c>
      <c r="S21" s="58"/>
      <c r="T21" s="58"/>
      <c r="U21" s="58"/>
      <c r="V21" s="58">
        <f t="shared" si="1"/>
        <v>-5.3999999999999986</v>
      </c>
      <c r="W21" s="58"/>
      <c r="X21" s="58"/>
      <c r="Y21" s="58"/>
      <c r="Z21" s="58"/>
      <c r="AA21" s="58"/>
      <c r="AB21" s="58"/>
      <c r="AC21" s="58"/>
      <c r="AD21" s="58"/>
      <c r="AE21" s="58"/>
      <c r="AF21" s="58"/>
      <c r="AG21" s="58"/>
      <c r="AH21" s="58"/>
      <c r="AI21" s="58"/>
      <c r="AJ21" s="58"/>
      <c r="AK21" s="58"/>
      <c r="AL21" s="58"/>
      <c r="AM21" s="58"/>
      <c r="AN21" s="58"/>
      <c r="AO21" s="58"/>
      <c r="AP21" s="58"/>
      <c r="AQ21" s="58"/>
      <c r="AR21" s="58"/>
      <c r="AS21" s="58"/>
      <c r="AT21" s="58"/>
      <c r="AU21" s="58"/>
      <c r="AV21" s="58"/>
      <c r="AW21" s="58"/>
      <c r="AX21" s="58"/>
      <c r="AY21" s="58"/>
      <c r="AZ21" s="58"/>
      <c r="BA21" s="58"/>
      <c r="BB21" s="58"/>
      <c r="BC21" s="58"/>
      <c r="BD21" s="58"/>
      <c r="BE21" s="58"/>
      <c r="BF21" s="58"/>
      <c r="BG21" s="58"/>
      <c r="BH21" s="58"/>
      <c r="BI21" s="58"/>
      <c r="BJ21" s="58"/>
      <c r="BK21" s="58"/>
      <c r="BL21" s="58"/>
      <c r="BM21" s="58"/>
      <c r="BN21" s="58"/>
      <c r="BO21" s="58"/>
      <c r="BP21" s="58"/>
      <c r="BQ21" s="58"/>
      <c r="BR21" s="58"/>
      <c r="BS21" s="58"/>
      <c r="BT21" s="58"/>
      <c r="BU21" s="58"/>
      <c r="BV21" s="58"/>
      <c r="BW21" s="58"/>
      <c r="BX21" s="58"/>
      <c r="BY21" s="58"/>
      <c r="BZ21" s="58"/>
      <c r="CA21" s="58"/>
      <c r="CB21" s="58"/>
      <c r="CC21" s="58"/>
      <c r="CD21" s="58"/>
      <c r="CE21" s="58"/>
      <c r="CF21" s="58"/>
      <c r="CG21" s="58"/>
      <c r="CH21" s="58"/>
      <c r="CI21" s="58"/>
      <c r="CJ21" s="58"/>
      <c r="CK21" s="58"/>
      <c r="CL21" s="58"/>
      <c r="CM21" s="58"/>
      <c r="CN21" s="58"/>
      <c r="CO21" s="58"/>
      <c r="CP21" s="58"/>
      <c r="CQ21" s="58"/>
      <c r="CR21" s="58"/>
      <c r="CS21" s="58"/>
      <c r="CT21" s="58"/>
      <c r="CU21" s="58"/>
      <c r="CV21" s="58"/>
      <c r="CW21" s="58"/>
      <c r="CX21" s="58"/>
      <c r="CY21" s="58"/>
      <c r="CZ21" s="58"/>
      <c r="DA21" s="58"/>
      <c r="DB21" s="58"/>
      <c r="DC21" s="58"/>
      <c r="DD21" s="58"/>
      <c r="DE21" s="58"/>
      <c r="DF21" s="58"/>
      <c r="DG21" s="58"/>
      <c r="DH21" s="58"/>
      <c r="DI21" s="58"/>
      <c r="DJ21" s="58"/>
      <c r="DK21" s="58"/>
      <c r="DL21" s="58"/>
      <c r="DM21" s="58"/>
      <c r="DN21" s="58"/>
      <c r="DO21" s="58"/>
      <c r="DP21" s="58"/>
      <c r="DQ21" s="58"/>
      <c r="DR21" s="58"/>
      <c r="DS21" s="58"/>
      <c r="DT21" s="58"/>
      <c r="DU21" s="58"/>
      <c r="DV21" s="58"/>
      <c r="DW21" s="58"/>
      <c r="DX21" s="58"/>
      <c r="DY21" s="58"/>
      <c r="DZ21" s="58"/>
      <c r="EA21" s="58"/>
      <c r="EB21" s="58"/>
      <c r="EC21" s="58"/>
      <c r="ED21" s="58"/>
      <c r="EE21" s="58"/>
      <c r="EF21" s="58"/>
      <c r="EG21" s="58"/>
      <c r="EH21" s="58"/>
      <c r="EI21" s="58"/>
      <c r="EJ21" s="58"/>
      <c r="EK21" s="58"/>
      <c r="EL21" s="58"/>
      <c r="EM21" s="58"/>
      <c r="EN21" s="58"/>
      <c r="EO21" s="58"/>
      <c r="EP21" s="58"/>
      <c r="EQ21" s="58"/>
      <c r="ER21" s="58"/>
      <c r="ES21" s="58"/>
      <c r="ET21" s="58"/>
      <c r="EU21" s="58"/>
      <c r="EV21" s="58"/>
      <c r="EW21" s="58"/>
      <c r="EX21" s="58"/>
      <c r="EY21" s="58"/>
      <c r="EZ21" s="58"/>
      <c r="FA21" s="58"/>
      <c r="FB21" s="58"/>
      <c r="FC21" s="58"/>
      <c r="FD21" s="58"/>
      <c r="FE21" s="58"/>
      <c r="FF21" s="58"/>
      <c r="FG21" s="58"/>
      <c r="FH21" s="58"/>
      <c r="FI21" s="58"/>
      <c r="FJ21" s="58"/>
      <c r="FK21" s="58"/>
      <c r="FL21" s="58"/>
      <c r="FM21" s="58"/>
      <c r="FN21" s="58"/>
      <c r="FO21" s="58"/>
      <c r="FP21" s="58"/>
      <c r="FQ21" s="58"/>
      <c r="FR21" s="58"/>
      <c r="FS21" s="58"/>
      <c r="FT21" s="58"/>
      <c r="FU21" s="58"/>
      <c r="FV21" s="58"/>
      <c r="FW21" s="58"/>
      <c r="FX21" s="58"/>
      <c r="FY21" s="58"/>
      <c r="FZ21" s="58"/>
      <c r="GA21" s="58"/>
      <c r="GB21" s="58"/>
      <c r="GC21" s="58"/>
      <c r="GD21" s="58"/>
      <c r="GE21" s="58"/>
      <c r="GF21" s="58"/>
      <c r="GG21" s="58"/>
      <c r="GH21" s="58"/>
      <c r="GI21" s="58"/>
      <c r="GJ21" s="58"/>
      <c r="GK21" s="58"/>
      <c r="GL21" s="58"/>
      <c r="GM21" s="58"/>
      <c r="GN21" s="58"/>
      <c r="GO21" s="58"/>
      <c r="GP21" s="58"/>
      <c r="GQ21" s="58"/>
      <c r="GR21" s="58"/>
      <c r="GS21" s="58"/>
      <c r="GT21" s="58"/>
      <c r="GU21" s="58"/>
      <c r="GV21" s="58"/>
      <c r="GW21" s="58"/>
      <c r="GX21" s="58"/>
      <c r="GY21" s="58"/>
      <c r="GZ21" s="58"/>
      <c r="HA21" s="58"/>
      <c r="HB21" s="58"/>
      <c r="HC21" s="58"/>
      <c r="HD21" s="58"/>
      <c r="HE21" s="58"/>
      <c r="HF21" s="58"/>
      <c r="HG21" s="58"/>
      <c r="HH21" s="58"/>
      <c r="HI21" s="58"/>
      <c r="HJ21" s="58"/>
      <c r="HK21" s="58"/>
      <c r="HL21" s="58"/>
      <c r="HM21" s="58"/>
      <c r="HN21" s="58"/>
      <c r="HO21" s="58"/>
      <c r="HP21" s="58"/>
      <c r="HQ21" s="58"/>
      <c r="HR21" s="58"/>
      <c r="HS21" s="58"/>
      <c r="HT21" s="58"/>
      <c r="HU21" s="58"/>
      <c r="HV21" s="58"/>
      <c r="HW21" s="58"/>
      <c r="HX21" s="58"/>
      <c r="HY21" s="58"/>
      <c r="HZ21" s="58"/>
      <c r="IA21" s="58"/>
      <c r="IB21" s="58"/>
      <c r="IC21" s="58"/>
      <c r="ID21" s="58"/>
      <c r="IE21" s="58"/>
      <c r="IF21" s="58"/>
      <c r="IG21" s="58"/>
      <c r="IH21" s="58"/>
      <c r="II21" s="58"/>
      <c r="IJ21" s="58"/>
      <c r="IK21" s="58"/>
      <c r="IL21" s="58"/>
      <c r="IM21" s="58"/>
      <c r="IN21" s="58"/>
      <c r="IO21" s="58"/>
      <c r="IP21" s="58"/>
      <c r="IQ21" s="58"/>
      <c r="IR21" s="58"/>
      <c r="IS21" s="58"/>
      <c r="IT21" s="58"/>
      <c r="IU21" s="58"/>
      <c r="IV21" s="58"/>
    </row>
    <row r="22" spans="1:256" s="59" customFormat="1" ht="16.5" customHeight="1">
      <c r="A22" s="589" t="s">
        <v>424</v>
      </c>
      <c r="B22" s="589">
        <f ca="1">MAX(INDIRECT("$B$5:A"&amp;ROW()-1))+1</f>
        <v>10</v>
      </c>
      <c r="C22" s="597"/>
      <c r="D22" s="597"/>
      <c r="E22" s="51" t="s">
        <v>39</v>
      </c>
      <c r="F22" s="590" t="s">
        <v>452</v>
      </c>
      <c r="G22" s="56" t="s">
        <v>452</v>
      </c>
      <c r="H22" s="62" t="s">
        <v>453</v>
      </c>
      <c r="I22" s="53" t="s">
        <v>454</v>
      </c>
      <c r="J22" s="54" t="s">
        <v>407</v>
      </c>
      <c r="K22" s="55"/>
      <c r="L22" s="56">
        <v>18</v>
      </c>
      <c r="M22" s="56">
        <v>18</v>
      </c>
      <c r="N22" s="56">
        <v>59.9</v>
      </c>
      <c r="O22" s="56">
        <v>34</v>
      </c>
      <c r="P22" s="65">
        <f t="shared" si="0"/>
        <v>0.69949916527545908</v>
      </c>
      <c r="Q22" s="65">
        <f t="shared" si="0"/>
        <v>0.47058823529411764</v>
      </c>
      <c r="R22" s="56">
        <v>68</v>
      </c>
      <c r="S22" s="58"/>
      <c r="T22" s="58"/>
      <c r="U22" s="58"/>
      <c r="V22" s="58">
        <f t="shared" si="1"/>
        <v>-16</v>
      </c>
      <c r="W22" s="58"/>
      <c r="X22" s="58"/>
      <c r="Y22" s="58"/>
      <c r="Z22" s="58"/>
      <c r="AA22" s="58"/>
      <c r="AB22" s="58"/>
      <c r="AC22" s="58"/>
      <c r="AD22" s="58"/>
      <c r="AE22" s="58"/>
      <c r="AF22" s="58"/>
      <c r="AG22" s="58"/>
      <c r="AH22" s="58"/>
      <c r="AI22" s="58"/>
      <c r="AJ22" s="58"/>
      <c r="AK22" s="58"/>
      <c r="AL22" s="58"/>
      <c r="AM22" s="58"/>
      <c r="AN22" s="58"/>
      <c r="AO22" s="58"/>
      <c r="AP22" s="58"/>
      <c r="AQ22" s="58"/>
      <c r="AR22" s="58"/>
      <c r="AS22" s="58"/>
      <c r="AT22" s="58"/>
      <c r="AU22" s="58"/>
      <c r="AV22" s="58"/>
      <c r="AW22" s="58"/>
      <c r="AX22" s="58"/>
      <c r="AY22" s="58"/>
      <c r="AZ22" s="58"/>
      <c r="BA22" s="58"/>
      <c r="BB22" s="58"/>
      <c r="BC22" s="58"/>
      <c r="BD22" s="58"/>
      <c r="BE22" s="58"/>
      <c r="BF22" s="58"/>
      <c r="BG22" s="58"/>
      <c r="BH22" s="58"/>
      <c r="BI22" s="58"/>
      <c r="BJ22" s="58"/>
      <c r="BK22" s="58"/>
      <c r="BL22" s="58"/>
      <c r="BM22" s="58"/>
      <c r="BN22" s="58"/>
      <c r="BO22" s="58"/>
      <c r="BP22" s="58"/>
      <c r="BQ22" s="58"/>
      <c r="BR22" s="58"/>
      <c r="BS22" s="58"/>
      <c r="BT22" s="58"/>
      <c r="BU22" s="58"/>
      <c r="BV22" s="58"/>
      <c r="BW22" s="58"/>
      <c r="BX22" s="58"/>
      <c r="BY22" s="58"/>
      <c r="BZ22" s="58"/>
      <c r="CA22" s="58"/>
      <c r="CB22" s="58"/>
      <c r="CC22" s="58"/>
      <c r="CD22" s="58"/>
      <c r="CE22" s="58"/>
      <c r="CF22" s="58"/>
      <c r="CG22" s="58"/>
      <c r="CH22" s="58"/>
      <c r="CI22" s="58"/>
      <c r="CJ22" s="58"/>
      <c r="CK22" s="58"/>
      <c r="CL22" s="58"/>
      <c r="CM22" s="58"/>
      <c r="CN22" s="58"/>
      <c r="CO22" s="58"/>
      <c r="CP22" s="58"/>
      <c r="CQ22" s="58"/>
      <c r="CR22" s="58"/>
      <c r="CS22" s="58"/>
      <c r="CT22" s="58"/>
      <c r="CU22" s="58"/>
      <c r="CV22" s="58"/>
      <c r="CW22" s="58"/>
      <c r="CX22" s="58"/>
      <c r="CY22" s="58"/>
      <c r="CZ22" s="58"/>
      <c r="DA22" s="58"/>
      <c r="DB22" s="58"/>
      <c r="DC22" s="58"/>
      <c r="DD22" s="58"/>
      <c r="DE22" s="58"/>
      <c r="DF22" s="58"/>
      <c r="DG22" s="58"/>
      <c r="DH22" s="58"/>
      <c r="DI22" s="58"/>
      <c r="DJ22" s="58"/>
      <c r="DK22" s="58"/>
      <c r="DL22" s="58"/>
      <c r="DM22" s="58"/>
      <c r="DN22" s="58"/>
      <c r="DO22" s="58"/>
      <c r="DP22" s="58"/>
      <c r="DQ22" s="58"/>
      <c r="DR22" s="58"/>
      <c r="DS22" s="58"/>
      <c r="DT22" s="58"/>
      <c r="DU22" s="58"/>
      <c r="DV22" s="58"/>
      <c r="DW22" s="58"/>
      <c r="DX22" s="58"/>
      <c r="DY22" s="58"/>
      <c r="DZ22" s="58"/>
      <c r="EA22" s="58"/>
      <c r="EB22" s="58"/>
      <c r="EC22" s="58"/>
      <c r="ED22" s="58"/>
      <c r="EE22" s="58"/>
      <c r="EF22" s="58"/>
      <c r="EG22" s="58"/>
      <c r="EH22" s="58"/>
      <c r="EI22" s="58"/>
      <c r="EJ22" s="58"/>
      <c r="EK22" s="58"/>
      <c r="EL22" s="58"/>
      <c r="EM22" s="58"/>
      <c r="EN22" s="58"/>
      <c r="EO22" s="58"/>
      <c r="EP22" s="58"/>
      <c r="EQ22" s="58"/>
      <c r="ER22" s="58"/>
      <c r="ES22" s="58"/>
      <c r="ET22" s="58"/>
      <c r="EU22" s="58"/>
      <c r="EV22" s="58"/>
      <c r="EW22" s="58"/>
      <c r="EX22" s="58"/>
      <c r="EY22" s="58"/>
      <c r="EZ22" s="58"/>
      <c r="FA22" s="58"/>
      <c r="FB22" s="58"/>
      <c r="FC22" s="58"/>
      <c r="FD22" s="58"/>
      <c r="FE22" s="58"/>
      <c r="FF22" s="58"/>
      <c r="FG22" s="58"/>
      <c r="FH22" s="58"/>
      <c r="FI22" s="58"/>
      <c r="FJ22" s="58"/>
      <c r="FK22" s="58"/>
      <c r="FL22" s="58"/>
      <c r="FM22" s="58"/>
      <c r="FN22" s="58"/>
      <c r="FO22" s="58"/>
      <c r="FP22" s="58"/>
      <c r="FQ22" s="58"/>
      <c r="FR22" s="58"/>
      <c r="FS22" s="58"/>
      <c r="FT22" s="58"/>
      <c r="FU22" s="58"/>
      <c r="FV22" s="58"/>
      <c r="FW22" s="58"/>
      <c r="FX22" s="58"/>
      <c r="FY22" s="58"/>
      <c r="FZ22" s="58"/>
      <c r="GA22" s="58"/>
      <c r="GB22" s="58"/>
      <c r="GC22" s="58"/>
      <c r="GD22" s="58"/>
      <c r="GE22" s="58"/>
      <c r="GF22" s="58"/>
      <c r="GG22" s="58"/>
      <c r="GH22" s="58"/>
      <c r="GI22" s="58"/>
      <c r="GJ22" s="58"/>
      <c r="GK22" s="58"/>
      <c r="GL22" s="58"/>
      <c r="GM22" s="58"/>
      <c r="GN22" s="58"/>
      <c r="GO22" s="58"/>
      <c r="GP22" s="58"/>
      <c r="GQ22" s="58"/>
      <c r="GR22" s="58"/>
      <c r="GS22" s="58"/>
      <c r="GT22" s="58"/>
      <c r="GU22" s="58"/>
      <c r="GV22" s="58"/>
      <c r="GW22" s="58"/>
      <c r="GX22" s="58"/>
      <c r="GY22" s="58"/>
      <c r="GZ22" s="58"/>
      <c r="HA22" s="58"/>
      <c r="HB22" s="58"/>
      <c r="HC22" s="58"/>
      <c r="HD22" s="58"/>
      <c r="HE22" s="58"/>
      <c r="HF22" s="58"/>
      <c r="HG22" s="58"/>
      <c r="HH22" s="58"/>
      <c r="HI22" s="58"/>
      <c r="HJ22" s="58"/>
      <c r="HK22" s="58"/>
      <c r="HL22" s="58"/>
      <c r="HM22" s="58"/>
      <c r="HN22" s="58"/>
      <c r="HO22" s="58"/>
      <c r="HP22" s="58"/>
      <c r="HQ22" s="58"/>
      <c r="HR22" s="58"/>
      <c r="HS22" s="58"/>
      <c r="HT22" s="58"/>
      <c r="HU22" s="58"/>
      <c r="HV22" s="58"/>
      <c r="HW22" s="58"/>
      <c r="HX22" s="58"/>
      <c r="HY22" s="58"/>
      <c r="HZ22" s="58"/>
      <c r="IA22" s="58"/>
      <c r="IB22" s="58"/>
      <c r="IC22" s="58"/>
      <c r="ID22" s="58"/>
      <c r="IE22" s="58"/>
      <c r="IF22" s="58"/>
      <c r="IG22" s="58"/>
      <c r="IH22" s="58"/>
      <c r="II22" s="58"/>
      <c r="IJ22" s="58"/>
      <c r="IK22" s="58"/>
      <c r="IL22" s="58"/>
      <c r="IM22" s="58"/>
      <c r="IN22" s="58"/>
      <c r="IO22" s="58"/>
      <c r="IP22" s="58"/>
      <c r="IQ22" s="58"/>
      <c r="IR22" s="58"/>
      <c r="IS22" s="58"/>
      <c r="IT22" s="58"/>
      <c r="IU22" s="58"/>
      <c r="IV22" s="58"/>
    </row>
    <row r="23" spans="1:256" s="59" customFormat="1" ht="16.5" customHeight="1">
      <c r="A23" s="589" t="s">
        <v>424</v>
      </c>
      <c r="B23" s="589"/>
      <c r="C23" s="597"/>
      <c r="D23" s="597"/>
      <c r="E23" s="51" t="s">
        <v>39</v>
      </c>
      <c r="F23" s="592"/>
      <c r="G23" s="56" t="s">
        <v>455</v>
      </c>
      <c r="H23" s="62" t="s">
        <v>456</v>
      </c>
      <c r="I23" s="53" t="s">
        <v>454</v>
      </c>
      <c r="J23" s="54" t="s">
        <v>401</v>
      </c>
      <c r="K23" s="55"/>
      <c r="L23" s="56">
        <v>18</v>
      </c>
      <c r="M23" s="56">
        <v>18</v>
      </c>
      <c r="N23" s="56">
        <v>59.9</v>
      </c>
      <c r="O23" s="56">
        <v>34</v>
      </c>
      <c r="P23" s="65">
        <f t="shared" si="0"/>
        <v>0.69949916527545908</v>
      </c>
      <c r="Q23" s="65">
        <f t="shared" si="0"/>
        <v>0.47058823529411764</v>
      </c>
      <c r="R23" s="56">
        <v>68</v>
      </c>
      <c r="S23" s="58"/>
      <c r="T23" s="58"/>
      <c r="U23" s="58"/>
      <c r="V23" s="58">
        <f t="shared" si="1"/>
        <v>-16</v>
      </c>
      <c r="W23" s="58"/>
      <c r="X23" s="58"/>
      <c r="Y23" s="58"/>
      <c r="Z23" s="58"/>
      <c r="AA23" s="58"/>
      <c r="AB23" s="58"/>
      <c r="AC23" s="58"/>
      <c r="AD23" s="58"/>
      <c r="AE23" s="58"/>
      <c r="AF23" s="58"/>
      <c r="AG23" s="58"/>
      <c r="AH23" s="58"/>
      <c r="AI23" s="58"/>
      <c r="AJ23" s="58"/>
      <c r="AK23" s="58"/>
      <c r="AL23" s="58"/>
      <c r="AM23" s="58"/>
      <c r="AN23" s="58"/>
      <c r="AO23" s="58"/>
      <c r="AP23" s="58"/>
      <c r="AQ23" s="58"/>
      <c r="AR23" s="58"/>
      <c r="AS23" s="58"/>
      <c r="AT23" s="58"/>
      <c r="AU23" s="58"/>
      <c r="AV23" s="58"/>
      <c r="AW23" s="58"/>
      <c r="AX23" s="58"/>
      <c r="AY23" s="58"/>
      <c r="AZ23" s="58"/>
      <c r="BA23" s="58"/>
      <c r="BB23" s="58"/>
      <c r="BC23" s="58"/>
      <c r="BD23" s="58"/>
      <c r="BE23" s="58"/>
      <c r="BF23" s="58"/>
      <c r="BG23" s="58"/>
      <c r="BH23" s="58"/>
      <c r="BI23" s="58"/>
      <c r="BJ23" s="58"/>
      <c r="BK23" s="58"/>
      <c r="BL23" s="58"/>
      <c r="BM23" s="58"/>
      <c r="BN23" s="58"/>
      <c r="BO23" s="58"/>
      <c r="BP23" s="58"/>
      <c r="BQ23" s="58"/>
      <c r="BR23" s="58"/>
      <c r="BS23" s="58"/>
      <c r="BT23" s="58"/>
      <c r="BU23" s="58"/>
      <c r="BV23" s="58"/>
      <c r="BW23" s="58"/>
      <c r="BX23" s="58"/>
      <c r="BY23" s="58"/>
      <c r="BZ23" s="58"/>
      <c r="CA23" s="58"/>
      <c r="CB23" s="58"/>
      <c r="CC23" s="58"/>
      <c r="CD23" s="58"/>
      <c r="CE23" s="58"/>
      <c r="CF23" s="58"/>
      <c r="CG23" s="58"/>
      <c r="CH23" s="58"/>
      <c r="CI23" s="58"/>
      <c r="CJ23" s="58"/>
      <c r="CK23" s="58"/>
      <c r="CL23" s="58"/>
      <c r="CM23" s="58"/>
      <c r="CN23" s="58"/>
      <c r="CO23" s="58"/>
      <c r="CP23" s="58"/>
      <c r="CQ23" s="58"/>
      <c r="CR23" s="58"/>
      <c r="CS23" s="58"/>
      <c r="CT23" s="58"/>
      <c r="CU23" s="58"/>
      <c r="CV23" s="58"/>
      <c r="CW23" s="58"/>
      <c r="CX23" s="58"/>
      <c r="CY23" s="58"/>
      <c r="CZ23" s="58"/>
      <c r="DA23" s="58"/>
      <c r="DB23" s="58"/>
      <c r="DC23" s="58"/>
      <c r="DD23" s="58"/>
      <c r="DE23" s="58"/>
      <c r="DF23" s="58"/>
      <c r="DG23" s="58"/>
      <c r="DH23" s="58"/>
      <c r="DI23" s="58"/>
      <c r="DJ23" s="58"/>
      <c r="DK23" s="58"/>
      <c r="DL23" s="58"/>
      <c r="DM23" s="58"/>
      <c r="DN23" s="58"/>
      <c r="DO23" s="58"/>
      <c r="DP23" s="58"/>
      <c r="DQ23" s="58"/>
      <c r="DR23" s="58"/>
      <c r="DS23" s="58"/>
      <c r="DT23" s="58"/>
      <c r="DU23" s="58"/>
      <c r="DV23" s="58"/>
      <c r="DW23" s="58"/>
      <c r="DX23" s="58"/>
      <c r="DY23" s="58"/>
      <c r="DZ23" s="58"/>
      <c r="EA23" s="58"/>
      <c r="EB23" s="58"/>
      <c r="EC23" s="58"/>
      <c r="ED23" s="58"/>
      <c r="EE23" s="58"/>
      <c r="EF23" s="58"/>
      <c r="EG23" s="58"/>
      <c r="EH23" s="58"/>
      <c r="EI23" s="58"/>
      <c r="EJ23" s="58"/>
      <c r="EK23" s="58"/>
      <c r="EL23" s="58"/>
      <c r="EM23" s="58"/>
      <c r="EN23" s="58"/>
      <c r="EO23" s="58"/>
      <c r="EP23" s="58"/>
      <c r="EQ23" s="58"/>
      <c r="ER23" s="58"/>
      <c r="ES23" s="58"/>
      <c r="ET23" s="58"/>
      <c r="EU23" s="58"/>
      <c r="EV23" s="58"/>
      <c r="EW23" s="58"/>
      <c r="EX23" s="58"/>
      <c r="EY23" s="58"/>
      <c r="EZ23" s="58"/>
      <c r="FA23" s="58"/>
      <c r="FB23" s="58"/>
      <c r="FC23" s="58"/>
      <c r="FD23" s="58"/>
      <c r="FE23" s="58"/>
      <c r="FF23" s="58"/>
      <c r="FG23" s="58"/>
      <c r="FH23" s="58"/>
      <c r="FI23" s="58"/>
      <c r="FJ23" s="58"/>
      <c r="FK23" s="58"/>
      <c r="FL23" s="58"/>
      <c r="FM23" s="58"/>
      <c r="FN23" s="58"/>
      <c r="FO23" s="58"/>
      <c r="FP23" s="58"/>
      <c r="FQ23" s="58"/>
      <c r="FR23" s="58"/>
      <c r="FS23" s="58"/>
      <c r="FT23" s="58"/>
      <c r="FU23" s="58"/>
      <c r="FV23" s="58"/>
      <c r="FW23" s="58"/>
      <c r="FX23" s="58"/>
      <c r="FY23" s="58"/>
      <c r="FZ23" s="58"/>
      <c r="GA23" s="58"/>
      <c r="GB23" s="58"/>
      <c r="GC23" s="58"/>
      <c r="GD23" s="58"/>
      <c r="GE23" s="58"/>
      <c r="GF23" s="58"/>
      <c r="GG23" s="58"/>
      <c r="GH23" s="58"/>
      <c r="GI23" s="58"/>
      <c r="GJ23" s="58"/>
      <c r="GK23" s="58"/>
      <c r="GL23" s="58"/>
      <c r="GM23" s="58"/>
      <c r="GN23" s="58"/>
      <c r="GO23" s="58"/>
      <c r="GP23" s="58"/>
      <c r="GQ23" s="58"/>
      <c r="GR23" s="58"/>
      <c r="GS23" s="58"/>
      <c r="GT23" s="58"/>
      <c r="GU23" s="58"/>
      <c r="GV23" s="58"/>
      <c r="GW23" s="58"/>
      <c r="GX23" s="58"/>
      <c r="GY23" s="58"/>
      <c r="GZ23" s="58"/>
      <c r="HA23" s="58"/>
      <c r="HB23" s="58"/>
      <c r="HC23" s="58"/>
      <c r="HD23" s="58"/>
      <c r="HE23" s="58"/>
      <c r="HF23" s="58"/>
      <c r="HG23" s="58"/>
      <c r="HH23" s="58"/>
      <c r="HI23" s="58"/>
      <c r="HJ23" s="58"/>
      <c r="HK23" s="58"/>
      <c r="HL23" s="58"/>
      <c r="HM23" s="58"/>
      <c r="HN23" s="58"/>
      <c r="HO23" s="58"/>
      <c r="HP23" s="58"/>
      <c r="HQ23" s="58"/>
      <c r="HR23" s="58"/>
      <c r="HS23" s="58"/>
      <c r="HT23" s="58"/>
      <c r="HU23" s="58"/>
      <c r="HV23" s="58"/>
      <c r="HW23" s="58"/>
      <c r="HX23" s="58"/>
      <c r="HY23" s="58"/>
      <c r="HZ23" s="58"/>
      <c r="IA23" s="58"/>
      <c r="IB23" s="58"/>
      <c r="IC23" s="58"/>
      <c r="ID23" s="58"/>
      <c r="IE23" s="58"/>
      <c r="IF23" s="58"/>
      <c r="IG23" s="58"/>
      <c r="IH23" s="58"/>
      <c r="II23" s="58"/>
      <c r="IJ23" s="58"/>
      <c r="IK23" s="58"/>
      <c r="IL23" s="58"/>
      <c r="IM23" s="58"/>
      <c r="IN23" s="58"/>
      <c r="IO23" s="58"/>
      <c r="IP23" s="58"/>
      <c r="IQ23" s="58"/>
      <c r="IR23" s="58"/>
      <c r="IS23" s="58"/>
      <c r="IT23" s="58"/>
      <c r="IU23" s="58"/>
      <c r="IV23" s="58"/>
    </row>
    <row r="24" spans="1:256" s="59" customFormat="1" ht="16.5" customHeight="1">
      <c r="A24" s="589" t="s">
        <v>424</v>
      </c>
      <c r="B24" s="589"/>
      <c r="C24" s="597"/>
      <c r="D24" s="597"/>
      <c r="E24" s="51" t="s">
        <v>39</v>
      </c>
      <c r="F24" s="591"/>
      <c r="G24" s="56" t="s">
        <v>457</v>
      </c>
      <c r="H24" s="62" t="s">
        <v>458</v>
      </c>
      <c r="I24" s="53" t="s">
        <v>454</v>
      </c>
      <c r="J24" s="54" t="s">
        <v>459</v>
      </c>
      <c r="K24" s="55"/>
      <c r="L24" s="56">
        <v>18</v>
      </c>
      <c r="M24" s="56">
        <v>18</v>
      </c>
      <c r="N24" s="56">
        <v>59.9</v>
      </c>
      <c r="O24" s="56">
        <v>34</v>
      </c>
      <c r="P24" s="65">
        <f t="shared" si="0"/>
        <v>0.69949916527545908</v>
      </c>
      <c r="Q24" s="65">
        <f t="shared" si="0"/>
        <v>0.47058823529411764</v>
      </c>
      <c r="R24" s="56">
        <v>68</v>
      </c>
      <c r="S24" s="58"/>
      <c r="T24" s="58"/>
      <c r="U24" s="58"/>
      <c r="V24" s="58">
        <f t="shared" si="1"/>
        <v>-16</v>
      </c>
      <c r="W24" s="58"/>
      <c r="X24" s="58"/>
      <c r="Y24" s="58"/>
      <c r="Z24" s="58"/>
      <c r="AA24" s="58"/>
      <c r="AB24" s="58"/>
      <c r="AC24" s="58"/>
      <c r="AD24" s="58"/>
      <c r="AE24" s="58"/>
      <c r="AF24" s="58"/>
      <c r="AG24" s="58"/>
      <c r="AH24" s="58"/>
      <c r="AI24" s="58"/>
      <c r="AJ24" s="58"/>
      <c r="AK24" s="58"/>
      <c r="AL24" s="58"/>
      <c r="AM24" s="58"/>
      <c r="AN24" s="58"/>
      <c r="AO24" s="58"/>
      <c r="AP24" s="58"/>
      <c r="AQ24" s="58"/>
      <c r="AR24" s="58"/>
      <c r="AS24" s="58"/>
      <c r="AT24" s="58"/>
      <c r="AU24" s="58"/>
      <c r="AV24" s="58"/>
      <c r="AW24" s="58"/>
      <c r="AX24" s="58"/>
      <c r="AY24" s="58"/>
      <c r="AZ24" s="58"/>
      <c r="BA24" s="58"/>
      <c r="BB24" s="58"/>
      <c r="BC24" s="58"/>
      <c r="BD24" s="58"/>
      <c r="BE24" s="58"/>
      <c r="BF24" s="58"/>
      <c r="BG24" s="58"/>
      <c r="BH24" s="58"/>
      <c r="BI24" s="58"/>
      <c r="BJ24" s="58"/>
      <c r="BK24" s="58"/>
      <c r="BL24" s="58"/>
      <c r="BM24" s="58"/>
      <c r="BN24" s="58"/>
      <c r="BO24" s="58"/>
      <c r="BP24" s="58"/>
      <c r="BQ24" s="58"/>
      <c r="BR24" s="58"/>
      <c r="BS24" s="58"/>
      <c r="BT24" s="58"/>
      <c r="BU24" s="58"/>
      <c r="BV24" s="58"/>
      <c r="BW24" s="58"/>
      <c r="BX24" s="58"/>
      <c r="BY24" s="58"/>
      <c r="BZ24" s="58"/>
      <c r="CA24" s="58"/>
      <c r="CB24" s="58"/>
      <c r="CC24" s="58"/>
      <c r="CD24" s="58"/>
      <c r="CE24" s="58"/>
      <c r="CF24" s="58"/>
      <c r="CG24" s="58"/>
      <c r="CH24" s="58"/>
      <c r="CI24" s="58"/>
      <c r="CJ24" s="58"/>
      <c r="CK24" s="58"/>
      <c r="CL24" s="58"/>
      <c r="CM24" s="58"/>
      <c r="CN24" s="58"/>
      <c r="CO24" s="58"/>
      <c r="CP24" s="58"/>
      <c r="CQ24" s="58"/>
      <c r="CR24" s="58"/>
      <c r="CS24" s="58"/>
      <c r="CT24" s="58"/>
      <c r="CU24" s="58"/>
      <c r="CV24" s="58"/>
      <c r="CW24" s="58"/>
      <c r="CX24" s="58"/>
      <c r="CY24" s="58"/>
      <c r="CZ24" s="58"/>
      <c r="DA24" s="58"/>
      <c r="DB24" s="58"/>
      <c r="DC24" s="58"/>
      <c r="DD24" s="58"/>
      <c r="DE24" s="58"/>
      <c r="DF24" s="58"/>
      <c r="DG24" s="58"/>
      <c r="DH24" s="58"/>
      <c r="DI24" s="58"/>
      <c r="DJ24" s="58"/>
      <c r="DK24" s="58"/>
      <c r="DL24" s="58"/>
      <c r="DM24" s="58"/>
      <c r="DN24" s="58"/>
      <c r="DO24" s="58"/>
      <c r="DP24" s="58"/>
      <c r="DQ24" s="58"/>
      <c r="DR24" s="58"/>
      <c r="DS24" s="58"/>
      <c r="DT24" s="58"/>
      <c r="DU24" s="58"/>
      <c r="DV24" s="58"/>
      <c r="DW24" s="58"/>
      <c r="DX24" s="58"/>
      <c r="DY24" s="58"/>
      <c r="DZ24" s="58"/>
      <c r="EA24" s="58"/>
      <c r="EB24" s="58"/>
      <c r="EC24" s="58"/>
      <c r="ED24" s="58"/>
      <c r="EE24" s="58"/>
      <c r="EF24" s="58"/>
      <c r="EG24" s="58"/>
      <c r="EH24" s="58"/>
      <c r="EI24" s="58"/>
      <c r="EJ24" s="58"/>
      <c r="EK24" s="58"/>
      <c r="EL24" s="58"/>
      <c r="EM24" s="58"/>
      <c r="EN24" s="58"/>
      <c r="EO24" s="58"/>
      <c r="EP24" s="58"/>
      <c r="EQ24" s="58"/>
      <c r="ER24" s="58"/>
      <c r="ES24" s="58"/>
      <c r="ET24" s="58"/>
      <c r="EU24" s="58"/>
      <c r="EV24" s="58"/>
      <c r="EW24" s="58"/>
      <c r="EX24" s="58"/>
      <c r="EY24" s="58"/>
      <c r="EZ24" s="58"/>
      <c r="FA24" s="58"/>
      <c r="FB24" s="58"/>
      <c r="FC24" s="58"/>
      <c r="FD24" s="58"/>
      <c r="FE24" s="58"/>
      <c r="FF24" s="58"/>
      <c r="FG24" s="58"/>
      <c r="FH24" s="58"/>
      <c r="FI24" s="58"/>
      <c r="FJ24" s="58"/>
      <c r="FK24" s="58"/>
      <c r="FL24" s="58"/>
      <c r="FM24" s="58"/>
      <c r="FN24" s="58"/>
      <c r="FO24" s="58"/>
      <c r="FP24" s="58"/>
      <c r="FQ24" s="58"/>
      <c r="FR24" s="58"/>
      <c r="FS24" s="58"/>
      <c r="FT24" s="58"/>
      <c r="FU24" s="58"/>
      <c r="FV24" s="58"/>
      <c r="FW24" s="58"/>
      <c r="FX24" s="58"/>
      <c r="FY24" s="58"/>
      <c r="FZ24" s="58"/>
      <c r="GA24" s="58"/>
      <c r="GB24" s="58"/>
      <c r="GC24" s="58"/>
      <c r="GD24" s="58"/>
      <c r="GE24" s="58"/>
      <c r="GF24" s="58"/>
      <c r="GG24" s="58"/>
      <c r="GH24" s="58"/>
      <c r="GI24" s="58"/>
      <c r="GJ24" s="58"/>
      <c r="GK24" s="58"/>
      <c r="GL24" s="58"/>
      <c r="GM24" s="58"/>
      <c r="GN24" s="58"/>
      <c r="GO24" s="58"/>
      <c r="GP24" s="58"/>
      <c r="GQ24" s="58"/>
      <c r="GR24" s="58"/>
      <c r="GS24" s="58"/>
      <c r="GT24" s="58"/>
      <c r="GU24" s="58"/>
      <c r="GV24" s="58"/>
      <c r="GW24" s="58"/>
      <c r="GX24" s="58"/>
      <c r="GY24" s="58"/>
      <c r="GZ24" s="58"/>
      <c r="HA24" s="58"/>
      <c r="HB24" s="58"/>
      <c r="HC24" s="58"/>
      <c r="HD24" s="58"/>
      <c r="HE24" s="58"/>
      <c r="HF24" s="58"/>
      <c r="HG24" s="58"/>
      <c r="HH24" s="58"/>
      <c r="HI24" s="58"/>
      <c r="HJ24" s="58"/>
      <c r="HK24" s="58"/>
      <c r="HL24" s="58"/>
      <c r="HM24" s="58"/>
      <c r="HN24" s="58"/>
      <c r="HO24" s="58"/>
      <c r="HP24" s="58"/>
      <c r="HQ24" s="58"/>
      <c r="HR24" s="58"/>
      <c r="HS24" s="58"/>
      <c r="HT24" s="58"/>
      <c r="HU24" s="58"/>
      <c r="HV24" s="58"/>
      <c r="HW24" s="58"/>
      <c r="HX24" s="58"/>
      <c r="HY24" s="58"/>
      <c r="HZ24" s="58"/>
      <c r="IA24" s="58"/>
      <c r="IB24" s="58"/>
      <c r="IC24" s="58"/>
      <c r="ID24" s="58"/>
      <c r="IE24" s="58"/>
      <c r="IF24" s="58"/>
      <c r="IG24" s="58"/>
      <c r="IH24" s="58"/>
      <c r="II24" s="58"/>
      <c r="IJ24" s="58"/>
      <c r="IK24" s="58"/>
      <c r="IL24" s="58"/>
      <c r="IM24" s="58"/>
      <c r="IN24" s="58"/>
      <c r="IO24" s="58"/>
      <c r="IP24" s="58"/>
      <c r="IQ24" s="58"/>
      <c r="IR24" s="58"/>
      <c r="IS24" s="58"/>
      <c r="IT24" s="58"/>
      <c r="IU24" s="58"/>
      <c r="IV24" s="58"/>
    </row>
    <row r="25" spans="1:256" s="59" customFormat="1" ht="16.5" customHeight="1">
      <c r="A25" s="589" t="s">
        <v>424</v>
      </c>
      <c r="B25" s="589">
        <f ca="1">MAX(INDIRECT("$B$5:A"&amp;ROW()-1))+1</f>
        <v>11</v>
      </c>
      <c r="C25" s="597"/>
      <c r="D25" s="597"/>
      <c r="E25" s="51" t="s">
        <v>39</v>
      </c>
      <c r="F25" s="590" t="s">
        <v>460</v>
      </c>
      <c r="G25" s="56" t="s">
        <v>460</v>
      </c>
      <c r="H25" s="62" t="s">
        <v>461</v>
      </c>
      <c r="I25" s="53" t="s">
        <v>462</v>
      </c>
      <c r="J25" s="54" t="s">
        <v>463</v>
      </c>
      <c r="K25" s="55"/>
      <c r="L25" s="56">
        <v>27</v>
      </c>
      <c r="M25" s="56">
        <v>27</v>
      </c>
      <c r="N25" s="56">
        <v>34.9</v>
      </c>
      <c r="O25" s="56">
        <v>19.899999999999999</v>
      </c>
      <c r="P25" s="65">
        <f t="shared" si="0"/>
        <v>0.22636103151862461</v>
      </c>
      <c r="Q25" s="65">
        <f t="shared" si="0"/>
        <v>-0.35678391959799005</v>
      </c>
      <c r="R25" s="56">
        <v>39.9</v>
      </c>
      <c r="S25" s="58"/>
      <c r="T25" s="58"/>
      <c r="U25" s="58"/>
      <c r="V25" s="58">
        <f t="shared" si="1"/>
        <v>7.1000000000000014</v>
      </c>
      <c r="W25" s="58"/>
      <c r="X25" s="58"/>
      <c r="Y25" s="58"/>
      <c r="Z25" s="58"/>
      <c r="AA25" s="58"/>
      <c r="AB25" s="58"/>
      <c r="AC25" s="58"/>
      <c r="AD25" s="58"/>
      <c r="AE25" s="58"/>
      <c r="AF25" s="58"/>
      <c r="AG25" s="58"/>
      <c r="AH25" s="58"/>
      <c r="AI25" s="58"/>
      <c r="AJ25" s="58"/>
      <c r="AK25" s="58"/>
      <c r="AL25" s="58"/>
      <c r="AM25" s="58"/>
      <c r="AN25" s="58"/>
      <c r="AO25" s="58"/>
      <c r="AP25" s="58"/>
      <c r="AQ25" s="58"/>
      <c r="AR25" s="58"/>
      <c r="AS25" s="58"/>
      <c r="AT25" s="58"/>
      <c r="AU25" s="58"/>
      <c r="AV25" s="58"/>
      <c r="AW25" s="58"/>
      <c r="AX25" s="58"/>
      <c r="AY25" s="58"/>
      <c r="AZ25" s="58"/>
      <c r="BA25" s="58"/>
      <c r="BB25" s="58"/>
      <c r="BC25" s="58"/>
      <c r="BD25" s="58"/>
      <c r="BE25" s="58"/>
      <c r="BF25" s="58"/>
      <c r="BG25" s="58"/>
      <c r="BH25" s="58"/>
      <c r="BI25" s="58"/>
      <c r="BJ25" s="58"/>
      <c r="BK25" s="58"/>
      <c r="BL25" s="58"/>
      <c r="BM25" s="58"/>
      <c r="BN25" s="58"/>
      <c r="BO25" s="58"/>
      <c r="BP25" s="58"/>
      <c r="BQ25" s="58"/>
      <c r="BR25" s="58"/>
      <c r="BS25" s="58"/>
      <c r="BT25" s="58"/>
      <c r="BU25" s="58"/>
      <c r="BV25" s="58"/>
      <c r="BW25" s="58"/>
      <c r="BX25" s="58"/>
      <c r="BY25" s="58"/>
      <c r="BZ25" s="58"/>
      <c r="CA25" s="58"/>
      <c r="CB25" s="58"/>
      <c r="CC25" s="58"/>
      <c r="CD25" s="58"/>
      <c r="CE25" s="58"/>
      <c r="CF25" s="58"/>
      <c r="CG25" s="58"/>
      <c r="CH25" s="58"/>
      <c r="CI25" s="58"/>
      <c r="CJ25" s="58"/>
      <c r="CK25" s="58"/>
      <c r="CL25" s="58"/>
      <c r="CM25" s="58"/>
      <c r="CN25" s="58"/>
      <c r="CO25" s="58"/>
      <c r="CP25" s="58"/>
      <c r="CQ25" s="58"/>
      <c r="CR25" s="58"/>
      <c r="CS25" s="58"/>
      <c r="CT25" s="58"/>
      <c r="CU25" s="58"/>
      <c r="CV25" s="58"/>
      <c r="CW25" s="58"/>
      <c r="CX25" s="58"/>
      <c r="CY25" s="58"/>
      <c r="CZ25" s="58"/>
      <c r="DA25" s="58"/>
      <c r="DB25" s="58"/>
      <c r="DC25" s="58"/>
      <c r="DD25" s="58"/>
      <c r="DE25" s="58"/>
      <c r="DF25" s="58"/>
      <c r="DG25" s="58"/>
      <c r="DH25" s="58"/>
      <c r="DI25" s="58"/>
      <c r="DJ25" s="58"/>
      <c r="DK25" s="58"/>
      <c r="DL25" s="58"/>
      <c r="DM25" s="58"/>
      <c r="DN25" s="58"/>
      <c r="DO25" s="58"/>
      <c r="DP25" s="58"/>
      <c r="DQ25" s="58"/>
      <c r="DR25" s="58"/>
      <c r="DS25" s="58"/>
      <c r="DT25" s="58"/>
      <c r="DU25" s="58"/>
      <c r="DV25" s="58"/>
      <c r="DW25" s="58"/>
      <c r="DX25" s="58"/>
      <c r="DY25" s="58"/>
      <c r="DZ25" s="58"/>
      <c r="EA25" s="58"/>
      <c r="EB25" s="58"/>
      <c r="EC25" s="58"/>
      <c r="ED25" s="58"/>
      <c r="EE25" s="58"/>
      <c r="EF25" s="58"/>
      <c r="EG25" s="58"/>
      <c r="EH25" s="58"/>
      <c r="EI25" s="58"/>
      <c r="EJ25" s="58"/>
      <c r="EK25" s="58"/>
      <c r="EL25" s="58"/>
      <c r="EM25" s="58"/>
      <c r="EN25" s="58"/>
      <c r="EO25" s="58"/>
      <c r="EP25" s="58"/>
      <c r="EQ25" s="58"/>
      <c r="ER25" s="58"/>
      <c r="ES25" s="58"/>
      <c r="ET25" s="58"/>
      <c r="EU25" s="58"/>
      <c r="EV25" s="58"/>
      <c r="EW25" s="58"/>
      <c r="EX25" s="58"/>
      <c r="EY25" s="58"/>
      <c r="EZ25" s="58"/>
      <c r="FA25" s="58"/>
      <c r="FB25" s="58"/>
      <c r="FC25" s="58"/>
      <c r="FD25" s="58"/>
      <c r="FE25" s="58"/>
      <c r="FF25" s="58"/>
      <c r="FG25" s="58"/>
      <c r="FH25" s="58"/>
      <c r="FI25" s="58"/>
      <c r="FJ25" s="58"/>
      <c r="FK25" s="58"/>
      <c r="FL25" s="58"/>
      <c r="FM25" s="58"/>
      <c r="FN25" s="58"/>
      <c r="FO25" s="58"/>
      <c r="FP25" s="58"/>
      <c r="FQ25" s="58"/>
      <c r="FR25" s="58"/>
      <c r="FS25" s="58"/>
      <c r="FT25" s="58"/>
      <c r="FU25" s="58"/>
      <c r="FV25" s="58"/>
      <c r="FW25" s="58"/>
      <c r="FX25" s="58"/>
      <c r="FY25" s="58"/>
      <c r="FZ25" s="58"/>
      <c r="GA25" s="58"/>
      <c r="GB25" s="58"/>
      <c r="GC25" s="58"/>
      <c r="GD25" s="58"/>
      <c r="GE25" s="58"/>
      <c r="GF25" s="58"/>
      <c r="GG25" s="58"/>
      <c r="GH25" s="58"/>
      <c r="GI25" s="58"/>
      <c r="GJ25" s="58"/>
      <c r="GK25" s="58"/>
      <c r="GL25" s="58"/>
      <c r="GM25" s="58"/>
      <c r="GN25" s="58"/>
      <c r="GO25" s="58"/>
      <c r="GP25" s="58"/>
      <c r="GQ25" s="58"/>
      <c r="GR25" s="58"/>
      <c r="GS25" s="58"/>
      <c r="GT25" s="58"/>
      <c r="GU25" s="58"/>
      <c r="GV25" s="58"/>
      <c r="GW25" s="58"/>
      <c r="GX25" s="58"/>
      <c r="GY25" s="58"/>
      <c r="GZ25" s="58"/>
      <c r="HA25" s="58"/>
      <c r="HB25" s="58"/>
      <c r="HC25" s="58"/>
      <c r="HD25" s="58"/>
      <c r="HE25" s="58"/>
      <c r="HF25" s="58"/>
      <c r="HG25" s="58"/>
      <c r="HH25" s="58"/>
      <c r="HI25" s="58"/>
      <c r="HJ25" s="58"/>
      <c r="HK25" s="58"/>
      <c r="HL25" s="58"/>
      <c r="HM25" s="58"/>
      <c r="HN25" s="58"/>
      <c r="HO25" s="58"/>
      <c r="HP25" s="58"/>
      <c r="HQ25" s="58"/>
      <c r="HR25" s="58"/>
      <c r="HS25" s="58"/>
      <c r="HT25" s="58"/>
      <c r="HU25" s="58"/>
      <c r="HV25" s="58"/>
      <c r="HW25" s="58"/>
      <c r="HX25" s="58"/>
      <c r="HY25" s="58"/>
      <c r="HZ25" s="58"/>
      <c r="IA25" s="58"/>
      <c r="IB25" s="58"/>
      <c r="IC25" s="58"/>
      <c r="ID25" s="58"/>
      <c r="IE25" s="58"/>
      <c r="IF25" s="58"/>
      <c r="IG25" s="58"/>
      <c r="IH25" s="58"/>
      <c r="II25" s="58"/>
      <c r="IJ25" s="58"/>
      <c r="IK25" s="58"/>
      <c r="IL25" s="58"/>
      <c r="IM25" s="58"/>
      <c r="IN25" s="58"/>
      <c r="IO25" s="58"/>
      <c r="IP25" s="58"/>
      <c r="IQ25" s="58"/>
      <c r="IR25" s="58"/>
      <c r="IS25" s="58"/>
      <c r="IT25" s="58"/>
      <c r="IU25" s="58"/>
      <c r="IV25" s="58"/>
    </row>
    <row r="26" spans="1:256" s="59" customFormat="1" ht="16.5" customHeight="1">
      <c r="A26" s="589" t="s">
        <v>424</v>
      </c>
      <c r="B26" s="589"/>
      <c r="C26" s="597"/>
      <c r="D26" s="597"/>
      <c r="E26" s="51" t="s">
        <v>39</v>
      </c>
      <c r="F26" s="591"/>
      <c r="G26" s="56" t="s">
        <v>464</v>
      </c>
      <c r="H26" s="62" t="s">
        <v>465</v>
      </c>
      <c r="I26" s="53" t="s">
        <v>462</v>
      </c>
      <c r="J26" s="54" t="s">
        <v>466</v>
      </c>
      <c r="K26" s="55"/>
      <c r="L26" s="56">
        <v>27</v>
      </c>
      <c r="M26" s="56">
        <v>27</v>
      </c>
      <c r="N26" s="56">
        <v>34.9</v>
      </c>
      <c r="O26" s="56">
        <v>19.899999999999999</v>
      </c>
      <c r="P26" s="65">
        <f t="shared" si="0"/>
        <v>0.22636103151862461</v>
      </c>
      <c r="Q26" s="65">
        <f t="shared" si="0"/>
        <v>-0.35678391959799005</v>
      </c>
      <c r="R26" s="56">
        <v>39.9</v>
      </c>
      <c r="S26" s="58"/>
      <c r="T26" s="58"/>
      <c r="U26" s="58"/>
      <c r="V26" s="58">
        <f t="shared" si="1"/>
        <v>7.1000000000000014</v>
      </c>
      <c r="W26" s="58"/>
      <c r="X26" s="58"/>
      <c r="Y26" s="58"/>
      <c r="Z26" s="58"/>
      <c r="AA26" s="58"/>
      <c r="AB26" s="58"/>
      <c r="AC26" s="58"/>
      <c r="AD26" s="58"/>
      <c r="AE26" s="58"/>
      <c r="AF26" s="58"/>
      <c r="AG26" s="58"/>
      <c r="AH26" s="58"/>
      <c r="AI26" s="58"/>
      <c r="AJ26" s="58"/>
      <c r="AK26" s="58"/>
      <c r="AL26" s="58"/>
      <c r="AM26" s="58"/>
      <c r="AN26" s="58"/>
      <c r="AO26" s="58"/>
      <c r="AP26" s="58"/>
      <c r="AQ26" s="58"/>
      <c r="AR26" s="58"/>
      <c r="AS26" s="58"/>
      <c r="AT26" s="58"/>
      <c r="AU26" s="58"/>
      <c r="AV26" s="58"/>
      <c r="AW26" s="58"/>
      <c r="AX26" s="58"/>
      <c r="AY26" s="58"/>
      <c r="AZ26" s="58"/>
      <c r="BA26" s="58"/>
      <c r="BB26" s="58"/>
      <c r="BC26" s="58"/>
      <c r="BD26" s="58"/>
      <c r="BE26" s="58"/>
      <c r="BF26" s="58"/>
      <c r="BG26" s="58"/>
      <c r="BH26" s="58"/>
      <c r="BI26" s="58"/>
      <c r="BJ26" s="58"/>
      <c r="BK26" s="58"/>
      <c r="BL26" s="58"/>
      <c r="BM26" s="58"/>
      <c r="BN26" s="58"/>
      <c r="BO26" s="58"/>
      <c r="BP26" s="58"/>
      <c r="BQ26" s="58"/>
      <c r="BR26" s="58"/>
      <c r="BS26" s="58"/>
      <c r="BT26" s="58"/>
      <c r="BU26" s="58"/>
      <c r="BV26" s="58"/>
      <c r="BW26" s="58"/>
      <c r="BX26" s="58"/>
      <c r="BY26" s="58"/>
      <c r="BZ26" s="58"/>
      <c r="CA26" s="58"/>
      <c r="CB26" s="58"/>
      <c r="CC26" s="58"/>
      <c r="CD26" s="58"/>
      <c r="CE26" s="58"/>
      <c r="CF26" s="58"/>
      <c r="CG26" s="58"/>
      <c r="CH26" s="58"/>
      <c r="CI26" s="58"/>
      <c r="CJ26" s="58"/>
      <c r="CK26" s="58"/>
      <c r="CL26" s="58"/>
      <c r="CM26" s="58"/>
      <c r="CN26" s="58"/>
      <c r="CO26" s="58"/>
      <c r="CP26" s="58"/>
      <c r="CQ26" s="58"/>
      <c r="CR26" s="58"/>
      <c r="CS26" s="58"/>
      <c r="CT26" s="58"/>
      <c r="CU26" s="58"/>
      <c r="CV26" s="58"/>
      <c r="CW26" s="58"/>
      <c r="CX26" s="58"/>
      <c r="CY26" s="58"/>
      <c r="CZ26" s="58"/>
      <c r="DA26" s="58"/>
      <c r="DB26" s="58"/>
      <c r="DC26" s="58"/>
      <c r="DD26" s="58"/>
      <c r="DE26" s="58"/>
      <c r="DF26" s="58"/>
      <c r="DG26" s="58"/>
      <c r="DH26" s="58"/>
      <c r="DI26" s="58"/>
      <c r="DJ26" s="58"/>
      <c r="DK26" s="58"/>
      <c r="DL26" s="58"/>
      <c r="DM26" s="58"/>
      <c r="DN26" s="58"/>
      <c r="DO26" s="58"/>
      <c r="DP26" s="58"/>
      <c r="DQ26" s="58"/>
      <c r="DR26" s="58"/>
      <c r="DS26" s="58"/>
      <c r="DT26" s="58"/>
      <c r="DU26" s="58"/>
      <c r="DV26" s="58"/>
      <c r="DW26" s="58"/>
      <c r="DX26" s="58"/>
      <c r="DY26" s="58"/>
      <c r="DZ26" s="58"/>
      <c r="EA26" s="58"/>
      <c r="EB26" s="58"/>
      <c r="EC26" s="58"/>
      <c r="ED26" s="58"/>
      <c r="EE26" s="58"/>
      <c r="EF26" s="58"/>
      <c r="EG26" s="58"/>
      <c r="EH26" s="58"/>
      <c r="EI26" s="58"/>
      <c r="EJ26" s="58"/>
      <c r="EK26" s="58"/>
      <c r="EL26" s="58"/>
      <c r="EM26" s="58"/>
      <c r="EN26" s="58"/>
      <c r="EO26" s="58"/>
      <c r="EP26" s="58"/>
      <c r="EQ26" s="58"/>
      <c r="ER26" s="58"/>
      <c r="ES26" s="58"/>
      <c r="ET26" s="58"/>
      <c r="EU26" s="58"/>
      <c r="EV26" s="58"/>
      <c r="EW26" s="58"/>
      <c r="EX26" s="58"/>
      <c r="EY26" s="58"/>
      <c r="EZ26" s="58"/>
      <c r="FA26" s="58"/>
      <c r="FB26" s="58"/>
      <c r="FC26" s="58"/>
      <c r="FD26" s="58"/>
      <c r="FE26" s="58"/>
      <c r="FF26" s="58"/>
      <c r="FG26" s="58"/>
      <c r="FH26" s="58"/>
      <c r="FI26" s="58"/>
      <c r="FJ26" s="58"/>
      <c r="FK26" s="58"/>
      <c r="FL26" s="58"/>
      <c r="FM26" s="58"/>
      <c r="FN26" s="58"/>
      <c r="FO26" s="58"/>
      <c r="FP26" s="58"/>
      <c r="FQ26" s="58"/>
      <c r="FR26" s="58"/>
      <c r="FS26" s="58"/>
      <c r="FT26" s="58"/>
      <c r="FU26" s="58"/>
      <c r="FV26" s="58"/>
      <c r="FW26" s="58"/>
      <c r="FX26" s="58"/>
      <c r="FY26" s="58"/>
      <c r="FZ26" s="58"/>
      <c r="GA26" s="58"/>
      <c r="GB26" s="58"/>
      <c r="GC26" s="58"/>
      <c r="GD26" s="58"/>
      <c r="GE26" s="58"/>
      <c r="GF26" s="58"/>
      <c r="GG26" s="58"/>
      <c r="GH26" s="58"/>
      <c r="GI26" s="58"/>
      <c r="GJ26" s="58"/>
      <c r="GK26" s="58"/>
      <c r="GL26" s="58"/>
      <c r="GM26" s="58"/>
      <c r="GN26" s="58"/>
      <c r="GO26" s="58"/>
      <c r="GP26" s="58"/>
      <c r="GQ26" s="58"/>
      <c r="GR26" s="58"/>
      <c r="GS26" s="58"/>
      <c r="GT26" s="58"/>
      <c r="GU26" s="58"/>
      <c r="GV26" s="58"/>
      <c r="GW26" s="58"/>
      <c r="GX26" s="58"/>
      <c r="GY26" s="58"/>
      <c r="GZ26" s="58"/>
      <c r="HA26" s="58"/>
      <c r="HB26" s="58"/>
      <c r="HC26" s="58"/>
      <c r="HD26" s="58"/>
      <c r="HE26" s="58"/>
      <c r="HF26" s="58"/>
      <c r="HG26" s="58"/>
      <c r="HH26" s="58"/>
      <c r="HI26" s="58"/>
      <c r="HJ26" s="58"/>
      <c r="HK26" s="58"/>
      <c r="HL26" s="58"/>
      <c r="HM26" s="58"/>
      <c r="HN26" s="58"/>
      <c r="HO26" s="58"/>
      <c r="HP26" s="58"/>
      <c r="HQ26" s="58"/>
      <c r="HR26" s="58"/>
      <c r="HS26" s="58"/>
      <c r="HT26" s="58"/>
      <c r="HU26" s="58"/>
      <c r="HV26" s="58"/>
      <c r="HW26" s="58"/>
      <c r="HX26" s="58"/>
      <c r="HY26" s="58"/>
      <c r="HZ26" s="58"/>
      <c r="IA26" s="58"/>
      <c r="IB26" s="58"/>
      <c r="IC26" s="58"/>
      <c r="ID26" s="58"/>
      <c r="IE26" s="58"/>
      <c r="IF26" s="58"/>
      <c r="IG26" s="58"/>
      <c r="IH26" s="58"/>
      <c r="II26" s="58"/>
      <c r="IJ26" s="58"/>
      <c r="IK26" s="58"/>
      <c r="IL26" s="58"/>
      <c r="IM26" s="58"/>
      <c r="IN26" s="58"/>
      <c r="IO26" s="58"/>
      <c r="IP26" s="58"/>
      <c r="IQ26" s="58"/>
      <c r="IR26" s="58"/>
      <c r="IS26" s="58"/>
      <c r="IT26" s="58"/>
      <c r="IU26" s="58"/>
      <c r="IV26" s="58"/>
    </row>
    <row r="27" spans="1:256" s="59" customFormat="1" ht="16.5" customHeight="1">
      <c r="A27" s="589" t="s">
        <v>424</v>
      </c>
      <c r="B27" s="589">
        <f ca="1">MAX(INDIRECT("$B$5:A"&amp;ROW()-1))+1</f>
        <v>12</v>
      </c>
      <c r="C27" s="597"/>
      <c r="D27" s="597"/>
      <c r="E27" s="51" t="s">
        <v>39</v>
      </c>
      <c r="F27" s="590" t="s">
        <v>467</v>
      </c>
      <c r="G27" s="56" t="s">
        <v>467</v>
      </c>
      <c r="H27" s="62" t="s">
        <v>468</v>
      </c>
      <c r="I27" s="53" t="s">
        <v>469</v>
      </c>
      <c r="J27" s="54" t="s">
        <v>401</v>
      </c>
      <c r="K27" s="55"/>
      <c r="L27" s="56">
        <v>10.06</v>
      </c>
      <c r="M27" s="56">
        <v>10.6</v>
      </c>
      <c r="N27" s="56">
        <v>9.9</v>
      </c>
      <c r="O27" s="56">
        <v>7.9</v>
      </c>
      <c r="P27" s="65">
        <f t="shared" si="0"/>
        <v>-1.6161616161616175E-2</v>
      </c>
      <c r="Q27" s="65">
        <f t="shared" si="0"/>
        <v>-0.34177215189873406</v>
      </c>
      <c r="R27" s="56">
        <v>14.2</v>
      </c>
      <c r="S27" s="58"/>
      <c r="T27" s="58"/>
      <c r="U27" s="58"/>
      <c r="V27" s="58">
        <f t="shared" si="1"/>
        <v>2.6999999999999993</v>
      </c>
      <c r="W27" s="58"/>
      <c r="X27" s="58"/>
      <c r="Y27" s="58"/>
      <c r="Z27" s="58"/>
      <c r="AA27" s="58"/>
      <c r="AB27" s="58"/>
      <c r="AC27" s="58"/>
      <c r="AD27" s="58"/>
      <c r="AE27" s="58"/>
      <c r="AF27" s="58"/>
      <c r="AG27" s="58"/>
      <c r="AH27" s="58"/>
      <c r="AI27" s="58"/>
      <c r="AJ27" s="58"/>
      <c r="AK27" s="58"/>
      <c r="AL27" s="58"/>
      <c r="AM27" s="58"/>
      <c r="AN27" s="58"/>
      <c r="AO27" s="58"/>
      <c r="AP27" s="58"/>
      <c r="AQ27" s="58"/>
      <c r="AR27" s="58"/>
      <c r="AS27" s="58"/>
      <c r="AT27" s="58"/>
      <c r="AU27" s="58"/>
      <c r="AV27" s="58"/>
      <c r="AW27" s="58"/>
      <c r="AX27" s="58"/>
      <c r="AY27" s="58"/>
      <c r="AZ27" s="58"/>
      <c r="BA27" s="58"/>
      <c r="BB27" s="58"/>
      <c r="BC27" s="58"/>
      <c r="BD27" s="58"/>
      <c r="BE27" s="58"/>
      <c r="BF27" s="58"/>
      <c r="BG27" s="58"/>
      <c r="BH27" s="58"/>
      <c r="BI27" s="58"/>
      <c r="BJ27" s="58"/>
      <c r="BK27" s="58"/>
      <c r="BL27" s="58"/>
      <c r="BM27" s="58"/>
      <c r="BN27" s="58"/>
      <c r="BO27" s="58"/>
      <c r="BP27" s="58"/>
      <c r="BQ27" s="58"/>
      <c r="BR27" s="58"/>
      <c r="BS27" s="58"/>
      <c r="BT27" s="58"/>
      <c r="BU27" s="58"/>
      <c r="BV27" s="58"/>
      <c r="BW27" s="58"/>
      <c r="BX27" s="58"/>
      <c r="BY27" s="58"/>
      <c r="BZ27" s="58"/>
      <c r="CA27" s="58"/>
      <c r="CB27" s="58"/>
      <c r="CC27" s="58"/>
      <c r="CD27" s="58"/>
      <c r="CE27" s="58"/>
      <c r="CF27" s="58"/>
      <c r="CG27" s="58"/>
      <c r="CH27" s="58"/>
      <c r="CI27" s="58"/>
      <c r="CJ27" s="58"/>
      <c r="CK27" s="58"/>
      <c r="CL27" s="58"/>
      <c r="CM27" s="58"/>
      <c r="CN27" s="58"/>
      <c r="CO27" s="58"/>
      <c r="CP27" s="58"/>
      <c r="CQ27" s="58"/>
      <c r="CR27" s="58"/>
      <c r="CS27" s="58"/>
      <c r="CT27" s="58"/>
      <c r="CU27" s="58"/>
      <c r="CV27" s="58"/>
      <c r="CW27" s="58"/>
      <c r="CX27" s="58"/>
      <c r="CY27" s="58"/>
      <c r="CZ27" s="58"/>
      <c r="DA27" s="58"/>
      <c r="DB27" s="58"/>
      <c r="DC27" s="58"/>
      <c r="DD27" s="58"/>
      <c r="DE27" s="58"/>
      <c r="DF27" s="58"/>
      <c r="DG27" s="58"/>
      <c r="DH27" s="58"/>
      <c r="DI27" s="58"/>
      <c r="DJ27" s="58"/>
      <c r="DK27" s="58"/>
      <c r="DL27" s="58"/>
      <c r="DM27" s="58"/>
      <c r="DN27" s="58"/>
      <c r="DO27" s="58"/>
      <c r="DP27" s="58"/>
      <c r="DQ27" s="58"/>
      <c r="DR27" s="58"/>
      <c r="DS27" s="58"/>
      <c r="DT27" s="58"/>
      <c r="DU27" s="58"/>
      <c r="DV27" s="58"/>
      <c r="DW27" s="58"/>
      <c r="DX27" s="58"/>
      <c r="DY27" s="58"/>
      <c r="DZ27" s="58"/>
      <c r="EA27" s="58"/>
      <c r="EB27" s="58"/>
      <c r="EC27" s="58"/>
      <c r="ED27" s="58"/>
      <c r="EE27" s="58"/>
      <c r="EF27" s="58"/>
      <c r="EG27" s="58"/>
      <c r="EH27" s="58"/>
      <c r="EI27" s="58"/>
      <c r="EJ27" s="58"/>
      <c r="EK27" s="58"/>
      <c r="EL27" s="58"/>
      <c r="EM27" s="58"/>
      <c r="EN27" s="58"/>
      <c r="EO27" s="58"/>
      <c r="EP27" s="58"/>
      <c r="EQ27" s="58"/>
      <c r="ER27" s="58"/>
      <c r="ES27" s="58"/>
      <c r="ET27" s="58"/>
      <c r="EU27" s="58"/>
      <c r="EV27" s="58"/>
      <c r="EW27" s="58"/>
      <c r="EX27" s="58"/>
      <c r="EY27" s="58"/>
      <c r="EZ27" s="58"/>
      <c r="FA27" s="58"/>
      <c r="FB27" s="58"/>
      <c r="FC27" s="58"/>
      <c r="FD27" s="58"/>
      <c r="FE27" s="58"/>
      <c r="FF27" s="58"/>
      <c r="FG27" s="58"/>
      <c r="FH27" s="58"/>
      <c r="FI27" s="58"/>
      <c r="FJ27" s="58"/>
      <c r="FK27" s="58"/>
      <c r="FL27" s="58"/>
      <c r="FM27" s="58"/>
      <c r="FN27" s="58"/>
      <c r="FO27" s="58"/>
      <c r="FP27" s="58"/>
      <c r="FQ27" s="58"/>
      <c r="FR27" s="58"/>
      <c r="FS27" s="58"/>
      <c r="FT27" s="58"/>
      <c r="FU27" s="58"/>
      <c r="FV27" s="58"/>
      <c r="FW27" s="58"/>
      <c r="FX27" s="58"/>
      <c r="FY27" s="58"/>
      <c r="FZ27" s="58"/>
      <c r="GA27" s="58"/>
      <c r="GB27" s="58"/>
      <c r="GC27" s="58"/>
      <c r="GD27" s="58"/>
      <c r="GE27" s="58"/>
      <c r="GF27" s="58"/>
      <c r="GG27" s="58"/>
      <c r="GH27" s="58"/>
      <c r="GI27" s="58"/>
      <c r="GJ27" s="58"/>
      <c r="GK27" s="58"/>
      <c r="GL27" s="58"/>
      <c r="GM27" s="58"/>
      <c r="GN27" s="58"/>
      <c r="GO27" s="58"/>
      <c r="GP27" s="58"/>
      <c r="GQ27" s="58"/>
      <c r="GR27" s="58"/>
      <c r="GS27" s="58"/>
      <c r="GT27" s="58"/>
      <c r="GU27" s="58"/>
      <c r="GV27" s="58"/>
      <c r="GW27" s="58"/>
      <c r="GX27" s="58"/>
      <c r="GY27" s="58"/>
      <c r="GZ27" s="58"/>
      <c r="HA27" s="58"/>
      <c r="HB27" s="58"/>
      <c r="HC27" s="58"/>
      <c r="HD27" s="58"/>
      <c r="HE27" s="58"/>
      <c r="HF27" s="58"/>
      <c r="HG27" s="58"/>
      <c r="HH27" s="58"/>
      <c r="HI27" s="58"/>
      <c r="HJ27" s="58"/>
      <c r="HK27" s="58"/>
      <c r="HL27" s="58"/>
      <c r="HM27" s="58"/>
      <c r="HN27" s="58"/>
      <c r="HO27" s="58"/>
      <c r="HP27" s="58"/>
      <c r="HQ27" s="58"/>
      <c r="HR27" s="58"/>
      <c r="HS27" s="58"/>
      <c r="HT27" s="58"/>
      <c r="HU27" s="58"/>
      <c r="HV27" s="58"/>
      <c r="HW27" s="58"/>
      <c r="HX27" s="58"/>
      <c r="HY27" s="58"/>
      <c r="HZ27" s="58"/>
      <c r="IA27" s="58"/>
      <c r="IB27" s="58"/>
      <c r="IC27" s="58"/>
      <c r="ID27" s="58"/>
      <c r="IE27" s="58"/>
      <c r="IF27" s="58"/>
      <c r="IG27" s="58"/>
      <c r="IH27" s="58"/>
      <c r="II27" s="58"/>
      <c r="IJ27" s="58"/>
      <c r="IK27" s="58"/>
      <c r="IL27" s="58"/>
      <c r="IM27" s="58"/>
      <c r="IN27" s="58"/>
      <c r="IO27" s="58"/>
      <c r="IP27" s="58"/>
      <c r="IQ27" s="58"/>
      <c r="IR27" s="58"/>
      <c r="IS27" s="58"/>
      <c r="IT27" s="58"/>
      <c r="IU27" s="58"/>
      <c r="IV27" s="58"/>
    </row>
    <row r="28" spans="1:256" s="59" customFormat="1" ht="16.5" customHeight="1">
      <c r="A28" s="589" t="s">
        <v>424</v>
      </c>
      <c r="B28" s="589"/>
      <c r="C28" s="598"/>
      <c r="D28" s="598"/>
      <c r="E28" s="51" t="s">
        <v>39</v>
      </c>
      <c r="F28" s="591"/>
      <c r="G28" s="56" t="s">
        <v>470</v>
      </c>
      <c r="H28" s="62" t="s">
        <v>471</v>
      </c>
      <c r="I28" s="53" t="s">
        <v>469</v>
      </c>
      <c r="J28" s="54" t="s">
        <v>410</v>
      </c>
      <c r="K28" s="55"/>
      <c r="L28" s="56">
        <v>10.06</v>
      </c>
      <c r="M28" s="56">
        <v>10.6</v>
      </c>
      <c r="N28" s="56">
        <v>9.9</v>
      </c>
      <c r="O28" s="56">
        <v>7.9</v>
      </c>
      <c r="P28" s="65">
        <f t="shared" si="0"/>
        <v>-1.6161616161616175E-2</v>
      </c>
      <c r="Q28" s="65">
        <f t="shared" si="0"/>
        <v>-0.34177215189873406</v>
      </c>
      <c r="R28" s="56">
        <v>14.2</v>
      </c>
      <c r="S28" s="58"/>
      <c r="T28" s="58"/>
      <c r="U28" s="58"/>
      <c r="V28" s="58">
        <f t="shared" si="1"/>
        <v>2.6999999999999993</v>
      </c>
      <c r="W28" s="58"/>
      <c r="X28" s="58"/>
      <c r="Y28" s="58"/>
      <c r="Z28" s="58"/>
      <c r="AA28" s="58"/>
      <c r="AB28" s="58"/>
      <c r="AC28" s="58"/>
      <c r="AD28" s="58"/>
      <c r="AE28" s="58"/>
      <c r="AF28" s="58"/>
      <c r="AG28" s="58"/>
      <c r="AH28" s="58"/>
      <c r="AI28" s="58"/>
      <c r="AJ28" s="58"/>
      <c r="AK28" s="58"/>
      <c r="AL28" s="58"/>
      <c r="AM28" s="58"/>
      <c r="AN28" s="58"/>
      <c r="AO28" s="58"/>
      <c r="AP28" s="58"/>
      <c r="AQ28" s="58"/>
      <c r="AR28" s="58"/>
      <c r="AS28" s="58"/>
      <c r="AT28" s="58"/>
      <c r="AU28" s="58"/>
      <c r="AV28" s="58"/>
      <c r="AW28" s="58"/>
      <c r="AX28" s="58"/>
      <c r="AY28" s="58"/>
      <c r="AZ28" s="58"/>
      <c r="BA28" s="58"/>
      <c r="BB28" s="58"/>
      <c r="BC28" s="58"/>
      <c r="BD28" s="58"/>
      <c r="BE28" s="58"/>
      <c r="BF28" s="58"/>
      <c r="BG28" s="58"/>
      <c r="BH28" s="58"/>
      <c r="BI28" s="58"/>
      <c r="BJ28" s="58"/>
      <c r="BK28" s="58"/>
      <c r="BL28" s="58"/>
      <c r="BM28" s="58"/>
      <c r="BN28" s="58"/>
      <c r="BO28" s="58"/>
      <c r="BP28" s="58"/>
      <c r="BQ28" s="58"/>
      <c r="BR28" s="58"/>
      <c r="BS28" s="58"/>
      <c r="BT28" s="58"/>
      <c r="BU28" s="58"/>
      <c r="BV28" s="58"/>
      <c r="BW28" s="58"/>
      <c r="BX28" s="58"/>
      <c r="BY28" s="58"/>
      <c r="BZ28" s="58"/>
      <c r="CA28" s="58"/>
      <c r="CB28" s="58"/>
      <c r="CC28" s="58"/>
      <c r="CD28" s="58"/>
      <c r="CE28" s="58"/>
      <c r="CF28" s="58"/>
      <c r="CG28" s="58"/>
      <c r="CH28" s="58"/>
      <c r="CI28" s="58"/>
      <c r="CJ28" s="58"/>
      <c r="CK28" s="58"/>
      <c r="CL28" s="58"/>
      <c r="CM28" s="58"/>
      <c r="CN28" s="58"/>
      <c r="CO28" s="58"/>
      <c r="CP28" s="58"/>
      <c r="CQ28" s="58"/>
      <c r="CR28" s="58"/>
      <c r="CS28" s="58"/>
      <c r="CT28" s="58"/>
      <c r="CU28" s="58"/>
      <c r="CV28" s="58"/>
      <c r="CW28" s="58"/>
      <c r="CX28" s="58"/>
      <c r="CY28" s="58"/>
      <c r="CZ28" s="58"/>
      <c r="DA28" s="58"/>
      <c r="DB28" s="58"/>
      <c r="DC28" s="58"/>
      <c r="DD28" s="58"/>
      <c r="DE28" s="58"/>
      <c r="DF28" s="58"/>
      <c r="DG28" s="58"/>
      <c r="DH28" s="58"/>
      <c r="DI28" s="58"/>
      <c r="DJ28" s="58"/>
      <c r="DK28" s="58"/>
      <c r="DL28" s="58"/>
      <c r="DM28" s="58"/>
      <c r="DN28" s="58"/>
      <c r="DO28" s="58"/>
      <c r="DP28" s="58"/>
      <c r="DQ28" s="58"/>
      <c r="DR28" s="58"/>
      <c r="DS28" s="58"/>
      <c r="DT28" s="58"/>
      <c r="DU28" s="58"/>
      <c r="DV28" s="58"/>
      <c r="DW28" s="58"/>
      <c r="DX28" s="58"/>
      <c r="DY28" s="58"/>
      <c r="DZ28" s="58"/>
      <c r="EA28" s="58"/>
      <c r="EB28" s="58"/>
      <c r="EC28" s="58"/>
      <c r="ED28" s="58"/>
      <c r="EE28" s="58"/>
      <c r="EF28" s="58"/>
      <c r="EG28" s="58"/>
      <c r="EH28" s="58"/>
      <c r="EI28" s="58"/>
      <c r="EJ28" s="58"/>
      <c r="EK28" s="58"/>
      <c r="EL28" s="58"/>
      <c r="EM28" s="58"/>
      <c r="EN28" s="58"/>
      <c r="EO28" s="58"/>
      <c r="EP28" s="58"/>
      <c r="EQ28" s="58"/>
      <c r="ER28" s="58"/>
      <c r="ES28" s="58"/>
      <c r="ET28" s="58"/>
      <c r="EU28" s="58"/>
      <c r="EV28" s="58"/>
      <c r="EW28" s="58"/>
      <c r="EX28" s="58"/>
      <c r="EY28" s="58"/>
      <c r="EZ28" s="58"/>
      <c r="FA28" s="58"/>
      <c r="FB28" s="58"/>
      <c r="FC28" s="58"/>
      <c r="FD28" s="58"/>
      <c r="FE28" s="58"/>
      <c r="FF28" s="58"/>
      <c r="FG28" s="58"/>
      <c r="FH28" s="58"/>
      <c r="FI28" s="58"/>
      <c r="FJ28" s="58"/>
      <c r="FK28" s="58"/>
      <c r="FL28" s="58"/>
      <c r="FM28" s="58"/>
      <c r="FN28" s="58"/>
      <c r="FO28" s="58"/>
      <c r="FP28" s="58"/>
      <c r="FQ28" s="58"/>
      <c r="FR28" s="58"/>
      <c r="FS28" s="58"/>
      <c r="FT28" s="58"/>
      <c r="FU28" s="58"/>
      <c r="FV28" s="58"/>
      <c r="FW28" s="58"/>
      <c r="FX28" s="58"/>
      <c r="FY28" s="58"/>
      <c r="FZ28" s="58"/>
      <c r="GA28" s="58"/>
      <c r="GB28" s="58"/>
      <c r="GC28" s="58"/>
      <c r="GD28" s="58"/>
      <c r="GE28" s="58"/>
      <c r="GF28" s="58"/>
      <c r="GG28" s="58"/>
      <c r="GH28" s="58"/>
      <c r="GI28" s="58"/>
      <c r="GJ28" s="58"/>
      <c r="GK28" s="58"/>
      <c r="GL28" s="58"/>
      <c r="GM28" s="58"/>
      <c r="GN28" s="58"/>
      <c r="GO28" s="58"/>
      <c r="GP28" s="58"/>
      <c r="GQ28" s="58"/>
      <c r="GR28" s="58"/>
      <c r="GS28" s="58"/>
      <c r="GT28" s="58"/>
      <c r="GU28" s="58"/>
      <c r="GV28" s="58"/>
      <c r="GW28" s="58"/>
      <c r="GX28" s="58"/>
      <c r="GY28" s="58"/>
      <c r="GZ28" s="58"/>
      <c r="HA28" s="58"/>
      <c r="HB28" s="58"/>
      <c r="HC28" s="58"/>
      <c r="HD28" s="58"/>
      <c r="HE28" s="58"/>
      <c r="HF28" s="58"/>
      <c r="HG28" s="58"/>
      <c r="HH28" s="58"/>
      <c r="HI28" s="58"/>
      <c r="HJ28" s="58"/>
      <c r="HK28" s="58"/>
      <c r="HL28" s="58"/>
      <c r="HM28" s="58"/>
      <c r="HN28" s="58"/>
      <c r="HO28" s="58"/>
      <c r="HP28" s="58"/>
      <c r="HQ28" s="58"/>
      <c r="HR28" s="58"/>
      <c r="HS28" s="58"/>
      <c r="HT28" s="58"/>
      <c r="HU28" s="58"/>
      <c r="HV28" s="58"/>
      <c r="HW28" s="58"/>
      <c r="HX28" s="58"/>
      <c r="HY28" s="58"/>
      <c r="HZ28" s="58"/>
      <c r="IA28" s="58"/>
      <c r="IB28" s="58"/>
      <c r="IC28" s="58"/>
      <c r="ID28" s="58"/>
      <c r="IE28" s="58"/>
      <c r="IF28" s="58"/>
      <c r="IG28" s="58"/>
      <c r="IH28" s="58"/>
      <c r="II28" s="58"/>
      <c r="IJ28" s="58"/>
      <c r="IK28" s="58"/>
      <c r="IL28" s="58"/>
      <c r="IM28" s="58"/>
      <c r="IN28" s="58"/>
      <c r="IO28" s="58"/>
      <c r="IP28" s="58"/>
      <c r="IQ28" s="58"/>
      <c r="IR28" s="58"/>
      <c r="IS28" s="58"/>
      <c r="IT28" s="58"/>
      <c r="IU28" s="58"/>
      <c r="IV28" s="58"/>
    </row>
  </sheetData>
  <mergeCells count="61">
    <mergeCell ref="A1:J1"/>
    <mergeCell ref="K1:Y1"/>
    <mergeCell ref="Z1:AB1"/>
    <mergeCell ref="AC1:AC3"/>
    <mergeCell ref="A2:A3"/>
    <mergeCell ref="B2:B3"/>
    <mergeCell ref="C2:C3"/>
    <mergeCell ref="D2:D3"/>
    <mergeCell ref="F2:F3"/>
    <mergeCell ref="G2:G3"/>
    <mergeCell ref="Y2:Y3"/>
    <mergeCell ref="Z2:Z3"/>
    <mergeCell ref="AA2:AA3"/>
    <mergeCell ref="H2:H3"/>
    <mergeCell ref="I2:I3"/>
    <mergeCell ref="J2:J3"/>
    <mergeCell ref="L2:M2"/>
    <mergeCell ref="N2:O2"/>
    <mergeCell ref="P2:Q2"/>
    <mergeCell ref="A12:A13"/>
    <mergeCell ref="B12:B13"/>
    <mergeCell ref="F12:F13"/>
    <mergeCell ref="B10:B11"/>
    <mergeCell ref="F10:F11"/>
    <mergeCell ref="AB2:AB3"/>
    <mergeCell ref="A4:A5"/>
    <mergeCell ref="B4:B5"/>
    <mergeCell ref="C4:C28"/>
    <mergeCell ref="D4:D28"/>
    <mergeCell ref="F4:F5"/>
    <mergeCell ref="A6:A7"/>
    <mergeCell ref="B6:B7"/>
    <mergeCell ref="F6:F7"/>
    <mergeCell ref="A8:A9"/>
    <mergeCell ref="R2:U2"/>
    <mergeCell ref="W2:W3"/>
    <mergeCell ref="X2:X3"/>
    <mergeCell ref="B8:B9"/>
    <mergeCell ref="F8:F9"/>
    <mergeCell ref="A10:A11"/>
    <mergeCell ref="A14:A15"/>
    <mergeCell ref="B14:B15"/>
    <mergeCell ref="F14:F15"/>
    <mergeCell ref="A16:A17"/>
    <mergeCell ref="B16:B17"/>
    <mergeCell ref="F16:F17"/>
    <mergeCell ref="A18:A19"/>
    <mergeCell ref="B18:B19"/>
    <mergeCell ref="F18:F19"/>
    <mergeCell ref="A20:A21"/>
    <mergeCell ref="B20:B21"/>
    <mergeCell ref="F20:F21"/>
    <mergeCell ref="A27:A28"/>
    <mergeCell ref="B27:B28"/>
    <mergeCell ref="F27:F28"/>
    <mergeCell ref="A22:A24"/>
    <mergeCell ref="B22:B24"/>
    <mergeCell ref="F22:F24"/>
    <mergeCell ref="A25:A26"/>
    <mergeCell ref="B25:B26"/>
    <mergeCell ref="F25:F26"/>
  </mergeCells>
  <phoneticPr fontId="1" type="noConversion"/>
  <conditionalFormatting sqref="Q4:Q28">
    <cfRule type="cellIs" dxfId="15" priority="1" operator="lessThanOrEqual">
      <formula>0</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AD43"/>
  <sheetViews>
    <sheetView topLeftCell="D22" workbookViewId="0">
      <selection activeCell="V28" sqref="V28"/>
    </sheetView>
  </sheetViews>
  <sheetFormatPr defaultRowHeight="13.5"/>
  <sheetData>
    <row r="1" spans="1:30" s="44" customFormat="1" ht="18" customHeight="1">
      <c r="A1" s="608" t="s">
        <v>381</v>
      </c>
      <c r="B1" s="609"/>
      <c r="C1" s="610"/>
      <c r="D1" s="610"/>
      <c r="E1" s="610"/>
      <c r="F1" s="610"/>
      <c r="G1" s="610"/>
      <c r="H1" s="610"/>
      <c r="I1" s="610"/>
      <c r="J1" s="611"/>
      <c r="K1" s="612"/>
      <c r="L1" s="610"/>
      <c r="M1" s="610"/>
      <c r="N1" s="610"/>
      <c r="O1" s="610"/>
      <c r="P1" s="610"/>
      <c r="Q1" s="610"/>
      <c r="R1" s="610"/>
      <c r="S1" s="610"/>
      <c r="T1" s="610"/>
      <c r="U1" s="610"/>
      <c r="V1" s="610"/>
      <c r="W1" s="610"/>
      <c r="X1" s="610"/>
      <c r="Y1" s="611"/>
      <c r="Z1" s="613" t="s">
        <v>1</v>
      </c>
      <c r="AA1" s="610"/>
      <c r="AB1" s="611"/>
      <c r="AC1" s="614" t="s">
        <v>2</v>
      </c>
    </row>
    <row r="2" spans="1:30" s="44" customFormat="1" ht="24.75" customHeight="1">
      <c r="A2" s="617" t="s">
        <v>3</v>
      </c>
      <c r="B2" s="617" t="s">
        <v>4</v>
      </c>
      <c r="C2" s="617" t="s">
        <v>382</v>
      </c>
      <c r="D2" s="617" t="s">
        <v>383</v>
      </c>
      <c r="E2" s="45" t="s">
        <v>8</v>
      </c>
      <c r="F2" s="617" t="s">
        <v>9</v>
      </c>
      <c r="G2" s="604" t="s">
        <v>10</v>
      </c>
      <c r="H2" s="617" t="s">
        <v>11</v>
      </c>
      <c r="I2" s="604" t="s">
        <v>384</v>
      </c>
      <c r="J2" s="617" t="s">
        <v>385</v>
      </c>
      <c r="K2" s="45" t="s">
        <v>14</v>
      </c>
      <c r="L2" s="605" t="s">
        <v>15</v>
      </c>
      <c r="M2" s="606"/>
      <c r="N2" s="601" t="s">
        <v>386</v>
      </c>
      <c r="O2" s="607"/>
      <c r="P2" s="601" t="s">
        <v>387</v>
      </c>
      <c r="Q2" s="607"/>
      <c r="R2" s="601" t="s">
        <v>388</v>
      </c>
      <c r="S2" s="602"/>
      <c r="T2" s="602"/>
      <c r="U2" s="603"/>
      <c r="V2" s="46" t="s">
        <v>389</v>
      </c>
      <c r="W2" s="604" t="s">
        <v>20</v>
      </c>
      <c r="X2" s="604" t="s">
        <v>21</v>
      </c>
      <c r="Y2" s="604" t="s">
        <v>22</v>
      </c>
      <c r="Z2" s="593" t="s">
        <v>23</v>
      </c>
      <c r="AA2" s="593" t="s">
        <v>24</v>
      </c>
      <c r="AB2" s="593" t="s">
        <v>25</v>
      </c>
      <c r="AC2" s="615"/>
    </row>
    <row r="3" spans="1:30" s="44" customFormat="1" ht="24.75" customHeight="1">
      <c r="A3" s="618"/>
      <c r="B3" s="618"/>
      <c r="C3" s="618"/>
      <c r="D3" s="618"/>
      <c r="E3" s="47" t="s">
        <v>390</v>
      </c>
      <c r="F3" s="619"/>
      <c r="G3" s="620"/>
      <c r="H3" s="619"/>
      <c r="I3" s="620"/>
      <c r="J3" s="618"/>
      <c r="K3" s="47" t="s">
        <v>27</v>
      </c>
      <c r="L3" s="48" t="s">
        <v>28</v>
      </c>
      <c r="M3" s="48" t="s">
        <v>391</v>
      </c>
      <c r="N3" s="49" t="s">
        <v>28</v>
      </c>
      <c r="O3" s="49" t="s">
        <v>392</v>
      </c>
      <c r="P3" s="49" t="s">
        <v>28</v>
      </c>
      <c r="Q3" s="48" t="s">
        <v>392</v>
      </c>
      <c r="R3" s="47" t="s">
        <v>31</v>
      </c>
      <c r="S3" s="47" t="s">
        <v>32</v>
      </c>
      <c r="T3" s="47" t="s">
        <v>33</v>
      </c>
      <c r="U3" s="47" t="s">
        <v>34</v>
      </c>
      <c r="V3" s="50" t="s">
        <v>394</v>
      </c>
      <c r="W3" s="594"/>
      <c r="X3" s="594"/>
      <c r="Y3" s="594"/>
      <c r="Z3" s="594"/>
      <c r="AA3" s="594"/>
      <c r="AB3" s="594"/>
      <c r="AC3" s="616"/>
    </row>
    <row r="4" spans="1:30" s="75" customFormat="1" ht="16.5" customHeight="1">
      <c r="A4" s="66" t="s">
        <v>472</v>
      </c>
      <c r="B4" s="66">
        <v>1</v>
      </c>
      <c r="C4" s="630" t="s">
        <v>473</v>
      </c>
      <c r="D4" s="633" t="s">
        <v>474</v>
      </c>
      <c r="E4" s="67" t="s">
        <v>475</v>
      </c>
      <c r="F4" s="68" t="s">
        <v>476</v>
      </c>
      <c r="G4" s="68" t="s">
        <v>476</v>
      </c>
      <c r="H4" s="69" t="s">
        <v>477</v>
      </c>
      <c r="I4" s="70" t="s">
        <v>478</v>
      </c>
      <c r="J4" s="67" t="s">
        <v>479</v>
      </c>
      <c r="K4" s="71"/>
      <c r="L4" s="67">
        <v>66</v>
      </c>
      <c r="M4" s="67">
        <v>66</v>
      </c>
      <c r="N4" s="67">
        <v>78</v>
      </c>
      <c r="O4" s="67">
        <v>44.9</v>
      </c>
      <c r="P4" s="72">
        <v>0.15384615384615385</v>
      </c>
      <c r="Q4" s="73">
        <v>-0.46993318485523389</v>
      </c>
      <c r="R4" s="67">
        <v>89</v>
      </c>
      <c r="S4" s="71"/>
      <c r="T4" s="71"/>
      <c r="U4" s="71"/>
      <c r="V4" s="63">
        <f t="shared" ref="V4:V43" si="0">M4-O4</f>
        <v>21.1</v>
      </c>
      <c r="W4" s="71"/>
      <c r="X4" s="71"/>
      <c r="Y4" s="71"/>
      <c r="Z4" s="71"/>
      <c r="AA4" s="71"/>
      <c r="AB4" s="71"/>
      <c r="AC4" s="71"/>
      <c r="AD4" s="74"/>
    </row>
    <row r="5" spans="1:30" s="75" customFormat="1" ht="16.5">
      <c r="A5" s="66" t="s">
        <v>472</v>
      </c>
      <c r="B5" s="66">
        <v>2</v>
      </c>
      <c r="C5" s="631"/>
      <c r="D5" s="634"/>
      <c r="E5" s="67" t="s">
        <v>475</v>
      </c>
      <c r="F5" s="68" t="s">
        <v>480</v>
      </c>
      <c r="G5" s="68" t="s">
        <v>480</v>
      </c>
      <c r="H5" s="69" t="s">
        <v>481</v>
      </c>
      <c r="I5" s="68" t="s">
        <v>482</v>
      </c>
      <c r="J5" s="67" t="s">
        <v>483</v>
      </c>
      <c r="K5" s="71"/>
      <c r="L5" s="67">
        <v>35</v>
      </c>
      <c r="M5" s="67">
        <v>35</v>
      </c>
      <c r="N5" s="67">
        <v>58</v>
      </c>
      <c r="O5" s="67">
        <v>29.9</v>
      </c>
      <c r="P5" s="72">
        <v>0.39655172413793105</v>
      </c>
      <c r="Q5" s="73">
        <v>-0.1864406779661017</v>
      </c>
      <c r="R5" s="67">
        <v>59.8</v>
      </c>
      <c r="S5" s="71"/>
      <c r="T5" s="71"/>
      <c r="U5" s="71"/>
      <c r="V5" s="63">
        <f t="shared" si="0"/>
        <v>5.1000000000000014</v>
      </c>
      <c r="W5" s="71"/>
      <c r="X5" s="71"/>
      <c r="Y5" s="71"/>
      <c r="Z5" s="71"/>
      <c r="AA5" s="71"/>
      <c r="AB5" s="71"/>
      <c r="AC5" s="71"/>
      <c r="AD5" s="74"/>
    </row>
    <row r="6" spans="1:30" s="75" customFormat="1" ht="16.5">
      <c r="A6" s="66" t="s">
        <v>472</v>
      </c>
      <c r="B6" s="66">
        <v>3</v>
      </c>
      <c r="C6" s="631"/>
      <c r="D6" s="634"/>
      <c r="E6" s="67" t="s">
        <v>475</v>
      </c>
      <c r="F6" s="68" t="s">
        <v>484</v>
      </c>
      <c r="G6" s="68" t="s">
        <v>484</v>
      </c>
      <c r="H6" s="69" t="s">
        <v>485</v>
      </c>
      <c r="I6" s="70" t="s">
        <v>486</v>
      </c>
      <c r="J6" s="67" t="s">
        <v>487</v>
      </c>
      <c r="K6" s="71"/>
      <c r="L6" s="67">
        <v>85</v>
      </c>
      <c r="M6" s="67">
        <v>85</v>
      </c>
      <c r="N6" s="67">
        <v>188</v>
      </c>
      <c r="O6" s="67">
        <v>94.9</v>
      </c>
      <c r="P6" s="72">
        <v>0.5478723404255319</v>
      </c>
      <c r="Q6" s="73">
        <v>0.10052910052910052</v>
      </c>
      <c r="R6" s="67">
        <v>189.8</v>
      </c>
      <c r="S6" s="71"/>
      <c r="T6" s="71"/>
      <c r="U6" s="71"/>
      <c r="V6" s="63">
        <f t="shared" si="0"/>
        <v>-9.9000000000000057</v>
      </c>
      <c r="W6" s="71"/>
      <c r="X6" s="71"/>
      <c r="Y6" s="71"/>
      <c r="Z6" s="71"/>
      <c r="AA6" s="71"/>
      <c r="AB6" s="71"/>
      <c r="AC6" s="71"/>
      <c r="AD6" s="74"/>
    </row>
    <row r="7" spans="1:30" s="75" customFormat="1" ht="16.5">
      <c r="A7" s="621" t="s">
        <v>472</v>
      </c>
      <c r="B7" s="621">
        <v>4</v>
      </c>
      <c r="C7" s="631"/>
      <c r="D7" s="634"/>
      <c r="E7" s="564" t="s">
        <v>1020</v>
      </c>
      <c r="F7" s="636" t="s">
        <v>2239</v>
      </c>
      <c r="G7" s="564" t="s">
        <v>2240</v>
      </c>
      <c r="H7" s="565" t="s">
        <v>2241</v>
      </c>
      <c r="I7" s="566" t="s">
        <v>2242</v>
      </c>
      <c r="J7" s="564" t="s">
        <v>489</v>
      </c>
      <c r="K7" s="567"/>
      <c r="L7" s="564">
        <v>180</v>
      </c>
      <c r="M7" s="564">
        <v>180</v>
      </c>
      <c r="N7" s="564">
        <v>199</v>
      </c>
      <c r="O7" s="564">
        <v>109</v>
      </c>
      <c r="P7" s="568">
        <v>9.5477386934673364E-2</v>
      </c>
      <c r="Q7" s="568">
        <v>-0.64383561643835618</v>
      </c>
      <c r="R7" s="564">
        <v>218</v>
      </c>
      <c r="S7" s="567"/>
      <c r="T7" s="567"/>
      <c r="U7" s="567"/>
      <c r="V7" s="569">
        <f>M7-O7</f>
        <v>71</v>
      </c>
      <c r="W7" s="71"/>
      <c r="X7" s="71"/>
      <c r="Y7" s="71"/>
      <c r="Z7" s="71"/>
      <c r="AA7" s="71"/>
      <c r="AB7" s="71"/>
      <c r="AC7" s="71"/>
      <c r="AD7" s="74"/>
    </row>
    <row r="8" spans="1:30" s="75" customFormat="1" ht="16.5">
      <c r="A8" s="625" t="s">
        <v>490</v>
      </c>
      <c r="B8" s="625"/>
      <c r="C8" s="631"/>
      <c r="D8" s="634"/>
      <c r="E8" s="564" t="s">
        <v>1020</v>
      </c>
      <c r="F8" s="636"/>
      <c r="G8" s="564" t="s">
        <v>2240</v>
      </c>
      <c r="H8" s="565" t="s">
        <v>2243</v>
      </c>
      <c r="I8" s="566" t="s">
        <v>2244</v>
      </c>
      <c r="J8" s="564" t="s">
        <v>489</v>
      </c>
      <c r="K8" s="567"/>
      <c r="L8" s="564">
        <v>180</v>
      </c>
      <c r="M8" s="564">
        <v>180</v>
      </c>
      <c r="N8" s="564">
        <v>199</v>
      </c>
      <c r="O8" s="564">
        <v>109</v>
      </c>
      <c r="P8" s="568">
        <v>9.5477386934673364E-2</v>
      </c>
      <c r="Q8" s="568">
        <v>-0.64383561643835618</v>
      </c>
      <c r="R8" s="564">
        <v>218</v>
      </c>
      <c r="S8" s="567"/>
      <c r="T8" s="567"/>
      <c r="U8" s="567"/>
      <c r="V8" s="569">
        <f t="shared" si="0"/>
        <v>71</v>
      </c>
      <c r="W8" s="71"/>
      <c r="X8" s="71"/>
      <c r="Y8" s="71"/>
      <c r="Z8" s="71"/>
      <c r="AA8" s="71"/>
      <c r="AB8" s="71"/>
      <c r="AC8" s="71"/>
      <c r="AD8" s="74"/>
    </row>
    <row r="9" spans="1:30" s="75" customFormat="1" ht="16.5">
      <c r="A9" s="622" t="s">
        <v>490</v>
      </c>
      <c r="B9" s="622"/>
      <c r="C9" s="631"/>
      <c r="D9" s="634"/>
      <c r="E9" s="564" t="s">
        <v>1020</v>
      </c>
      <c r="F9" s="636"/>
      <c r="G9" s="564" t="s">
        <v>2245</v>
      </c>
      <c r="H9" s="565" t="s">
        <v>2246</v>
      </c>
      <c r="I9" s="566" t="s">
        <v>2247</v>
      </c>
      <c r="J9" s="564" t="s">
        <v>491</v>
      </c>
      <c r="K9" s="567"/>
      <c r="L9" s="564">
        <v>180</v>
      </c>
      <c r="M9" s="564">
        <v>180</v>
      </c>
      <c r="N9" s="564">
        <v>199</v>
      </c>
      <c r="O9" s="564">
        <v>109</v>
      </c>
      <c r="P9" s="568">
        <v>9.5477386934673364E-2</v>
      </c>
      <c r="Q9" s="568">
        <v>-0.64383561643835618</v>
      </c>
      <c r="R9" s="564">
        <v>218</v>
      </c>
      <c r="S9" s="567"/>
      <c r="T9" s="567"/>
      <c r="U9" s="567"/>
      <c r="V9" s="569">
        <f t="shared" si="0"/>
        <v>71</v>
      </c>
      <c r="W9" s="71"/>
      <c r="X9" s="71"/>
      <c r="Y9" s="71"/>
      <c r="Z9" s="71"/>
      <c r="AA9" s="71"/>
      <c r="AB9" s="71"/>
      <c r="AC9" s="71"/>
      <c r="AD9" s="74"/>
    </row>
    <row r="10" spans="1:30" s="75" customFormat="1" ht="16.5">
      <c r="A10" s="66" t="s">
        <v>490</v>
      </c>
      <c r="B10" s="66">
        <v>5</v>
      </c>
      <c r="C10" s="631"/>
      <c r="D10" s="634"/>
      <c r="E10" s="67" t="s">
        <v>488</v>
      </c>
      <c r="F10" s="68" t="s">
        <v>492</v>
      </c>
      <c r="G10" s="68" t="s">
        <v>492</v>
      </c>
      <c r="H10" s="69" t="s">
        <v>493</v>
      </c>
      <c r="I10" s="70" t="s">
        <v>494</v>
      </c>
      <c r="J10" s="67" t="s">
        <v>495</v>
      </c>
      <c r="K10" s="71"/>
      <c r="L10" s="67">
        <v>33</v>
      </c>
      <c r="M10" s="67">
        <v>33</v>
      </c>
      <c r="N10" s="67">
        <v>38</v>
      </c>
      <c r="O10" s="67">
        <v>34.9</v>
      </c>
      <c r="P10" s="72">
        <v>0.13157894736842105</v>
      </c>
      <c r="Q10" s="72">
        <v>4.3478260869565216E-2</v>
      </c>
      <c r="R10" s="67">
        <v>69.8</v>
      </c>
      <c r="S10" s="71"/>
      <c r="T10" s="71"/>
      <c r="U10" s="71"/>
      <c r="V10" s="63">
        <f t="shared" si="0"/>
        <v>-1.8999999999999986</v>
      </c>
      <c r="W10" s="71"/>
      <c r="X10" s="71"/>
      <c r="Y10" s="71"/>
      <c r="Z10" s="71"/>
      <c r="AA10" s="71"/>
      <c r="AB10" s="71"/>
      <c r="AC10" s="71"/>
      <c r="AD10" s="74"/>
    </row>
    <row r="11" spans="1:30" s="75" customFormat="1" ht="16.5">
      <c r="A11" s="66" t="s">
        <v>490</v>
      </c>
      <c r="B11" s="66">
        <v>6</v>
      </c>
      <c r="C11" s="631"/>
      <c r="D11" s="634"/>
      <c r="E11" s="570" t="s">
        <v>488</v>
      </c>
      <c r="F11" s="570" t="s">
        <v>496</v>
      </c>
      <c r="G11" s="570" t="s">
        <v>496</v>
      </c>
      <c r="H11" s="571" t="s">
        <v>497</v>
      </c>
      <c r="I11" s="572" t="s">
        <v>498</v>
      </c>
      <c r="J11" s="570" t="s">
        <v>499</v>
      </c>
      <c r="K11" s="573"/>
      <c r="L11" s="570">
        <v>90</v>
      </c>
      <c r="M11" s="570">
        <v>90</v>
      </c>
      <c r="N11" s="570">
        <v>98</v>
      </c>
      <c r="O11" s="570">
        <v>37.9</v>
      </c>
      <c r="P11" s="73">
        <v>8.1632653061224483E-2</v>
      </c>
      <c r="Q11" s="73">
        <v>-1.4</v>
      </c>
      <c r="R11" s="570">
        <v>75.8</v>
      </c>
      <c r="S11" s="573"/>
      <c r="T11" s="573"/>
      <c r="U11" s="573"/>
      <c r="V11" s="563">
        <f t="shared" si="0"/>
        <v>52.1</v>
      </c>
      <c r="W11" s="71"/>
      <c r="X11" s="71"/>
      <c r="Y11" s="71"/>
      <c r="Z11" s="71"/>
      <c r="AA11" s="71"/>
      <c r="AB11" s="71"/>
      <c r="AC11" s="71"/>
      <c r="AD11" s="74"/>
    </row>
    <row r="12" spans="1:30" s="75" customFormat="1" ht="16.5">
      <c r="A12" s="621" t="s">
        <v>490</v>
      </c>
      <c r="B12" s="621">
        <v>7</v>
      </c>
      <c r="C12" s="631"/>
      <c r="D12" s="634"/>
      <c r="E12" s="570" t="s">
        <v>488</v>
      </c>
      <c r="F12" s="637" t="s">
        <v>500</v>
      </c>
      <c r="G12" s="570" t="s">
        <v>500</v>
      </c>
      <c r="H12" s="571" t="s">
        <v>501</v>
      </c>
      <c r="I12" s="572" t="s">
        <v>502</v>
      </c>
      <c r="J12" s="570" t="s">
        <v>495</v>
      </c>
      <c r="K12" s="573"/>
      <c r="L12" s="570">
        <v>180</v>
      </c>
      <c r="M12" s="570">
        <v>180</v>
      </c>
      <c r="N12" s="570">
        <v>199</v>
      </c>
      <c r="O12" s="570">
        <v>109</v>
      </c>
      <c r="P12" s="73">
        <v>9.5477386934673364E-2</v>
      </c>
      <c r="Q12" s="73">
        <v>-0.64383561643835618</v>
      </c>
      <c r="R12" s="570">
        <v>218</v>
      </c>
      <c r="S12" s="573"/>
      <c r="T12" s="573"/>
      <c r="U12" s="573"/>
      <c r="V12" s="563">
        <f t="shared" si="0"/>
        <v>71</v>
      </c>
      <c r="W12" s="71"/>
      <c r="X12" s="71"/>
      <c r="Y12" s="71"/>
      <c r="Z12" s="71"/>
      <c r="AA12" s="71"/>
      <c r="AB12" s="71"/>
      <c r="AC12" s="71"/>
      <c r="AD12" s="74"/>
    </row>
    <row r="13" spans="1:30" s="75" customFormat="1" ht="16.5">
      <c r="A13" s="625" t="s">
        <v>490</v>
      </c>
      <c r="B13" s="625"/>
      <c r="C13" s="631"/>
      <c r="D13" s="634"/>
      <c r="E13" s="570" t="s">
        <v>488</v>
      </c>
      <c r="F13" s="638"/>
      <c r="G13" s="570" t="s">
        <v>503</v>
      </c>
      <c r="H13" s="571" t="s">
        <v>504</v>
      </c>
      <c r="I13" s="572" t="s">
        <v>505</v>
      </c>
      <c r="J13" s="570" t="s">
        <v>506</v>
      </c>
      <c r="K13" s="573"/>
      <c r="L13" s="570">
        <v>180</v>
      </c>
      <c r="M13" s="570">
        <v>180</v>
      </c>
      <c r="N13" s="570">
        <v>199</v>
      </c>
      <c r="O13" s="570">
        <v>109</v>
      </c>
      <c r="P13" s="73">
        <v>9.5477386934673364E-2</v>
      </c>
      <c r="Q13" s="73">
        <v>-0.64383561643835618</v>
      </c>
      <c r="R13" s="570">
        <v>218</v>
      </c>
      <c r="S13" s="573"/>
      <c r="T13" s="573"/>
      <c r="U13" s="573"/>
      <c r="V13" s="563">
        <f t="shared" si="0"/>
        <v>71</v>
      </c>
      <c r="W13" s="71"/>
      <c r="X13" s="71"/>
      <c r="Y13" s="71"/>
      <c r="Z13" s="71"/>
      <c r="AA13" s="71"/>
      <c r="AB13" s="71"/>
      <c r="AC13" s="71"/>
      <c r="AD13" s="74"/>
    </row>
    <row r="14" spans="1:30" s="75" customFormat="1" ht="16.5">
      <c r="A14" s="622" t="s">
        <v>490</v>
      </c>
      <c r="B14" s="622"/>
      <c r="C14" s="631"/>
      <c r="D14" s="634"/>
      <c r="E14" s="570" t="s">
        <v>488</v>
      </c>
      <c r="F14" s="639"/>
      <c r="G14" s="570" t="s">
        <v>507</v>
      </c>
      <c r="H14" s="571" t="s">
        <v>508</v>
      </c>
      <c r="I14" s="572" t="s">
        <v>509</v>
      </c>
      <c r="J14" s="570" t="s">
        <v>510</v>
      </c>
      <c r="K14" s="573"/>
      <c r="L14" s="570">
        <v>180</v>
      </c>
      <c r="M14" s="570">
        <v>180</v>
      </c>
      <c r="N14" s="570">
        <v>199</v>
      </c>
      <c r="O14" s="570">
        <v>109</v>
      </c>
      <c r="P14" s="73">
        <v>9.5477386934673364E-2</v>
      </c>
      <c r="Q14" s="73">
        <v>-0.64383561643835618</v>
      </c>
      <c r="R14" s="570">
        <v>218</v>
      </c>
      <c r="S14" s="573"/>
      <c r="T14" s="573"/>
      <c r="U14" s="573"/>
      <c r="V14" s="563">
        <f t="shared" si="0"/>
        <v>71</v>
      </c>
      <c r="W14" s="71"/>
      <c r="X14" s="71"/>
      <c r="Y14" s="71"/>
      <c r="Z14" s="71"/>
      <c r="AA14" s="71"/>
      <c r="AB14" s="71"/>
      <c r="AC14" s="71"/>
      <c r="AD14" s="74"/>
    </row>
    <row r="15" spans="1:30" s="75" customFormat="1" ht="16.5">
      <c r="A15" s="66" t="s">
        <v>490</v>
      </c>
      <c r="B15" s="66">
        <v>8</v>
      </c>
      <c r="C15" s="631"/>
      <c r="D15" s="634"/>
      <c r="E15" s="67" t="s">
        <v>488</v>
      </c>
      <c r="F15" s="68" t="s">
        <v>511</v>
      </c>
      <c r="G15" s="68" t="s">
        <v>511</v>
      </c>
      <c r="H15" s="69" t="s">
        <v>512</v>
      </c>
      <c r="I15" s="70" t="s">
        <v>513</v>
      </c>
      <c r="J15" s="67" t="s">
        <v>514</v>
      </c>
      <c r="K15" s="71"/>
      <c r="L15" s="67">
        <v>37</v>
      </c>
      <c r="M15" s="67">
        <v>37</v>
      </c>
      <c r="N15" s="67">
        <v>58</v>
      </c>
      <c r="O15" s="67">
        <v>49</v>
      </c>
      <c r="P15" s="72">
        <v>0.36206896551724138</v>
      </c>
      <c r="Q15" s="72">
        <v>0.25252525252525254</v>
      </c>
      <c r="R15" s="67">
        <v>98</v>
      </c>
      <c r="S15" s="71"/>
      <c r="T15" s="71"/>
      <c r="U15" s="71"/>
      <c r="V15" s="63">
        <f t="shared" si="0"/>
        <v>-12</v>
      </c>
      <c r="W15" s="71"/>
      <c r="X15" s="71"/>
      <c r="Y15" s="71"/>
      <c r="Z15" s="71"/>
      <c r="AA15" s="71"/>
      <c r="AB15" s="71"/>
      <c r="AC15" s="71"/>
      <c r="AD15" s="74"/>
    </row>
    <row r="16" spans="1:30" s="75" customFormat="1" ht="16.5">
      <c r="A16" s="66" t="s">
        <v>490</v>
      </c>
      <c r="B16" s="66">
        <v>9</v>
      </c>
      <c r="C16" s="631"/>
      <c r="D16" s="634"/>
      <c r="E16" s="570" t="s">
        <v>488</v>
      </c>
      <c r="F16" s="570" t="s">
        <v>515</v>
      </c>
      <c r="G16" s="570" t="s">
        <v>515</v>
      </c>
      <c r="H16" s="571" t="s">
        <v>516</v>
      </c>
      <c r="I16" s="570" t="s">
        <v>517</v>
      </c>
      <c r="J16" s="570" t="s">
        <v>518</v>
      </c>
      <c r="K16" s="573"/>
      <c r="L16" s="570">
        <v>192</v>
      </c>
      <c r="M16" s="570">
        <v>192</v>
      </c>
      <c r="N16" s="570">
        <v>218</v>
      </c>
      <c r="O16" s="570">
        <v>129</v>
      </c>
      <c r="P16" s="73">
        <v>0.11926605504587157</v>
      </c>
      <c r="Q16" s="73">
        <v>-0.56734693877551023</v>
      </c>
      <c r="R16" s="570">
        <v>258</v>
      </c>
      <c r="S16" s="573"/>
      <c r="T16" s="573"/>
      <c r="U16" s="573"/>
      <c r="V16" s="563">
        <f t="shared" si="0"/>
        <v>63</v>
      </c>
      <c r="W16" s="71"/>
      <c r="X16" s="71"/>
      <c r="Y16" s="71"/>
      <c r="Z16" s="71"/>
      <c r="AA16" s="71"/>
      <c r="AB16" s="71"/>
      <c r="AC16" s="71"/>
      <c r="AD16" s="74"/>
    </row>
    <row r="17" spans="1:30" s="75" customFormat="1" ht="16.5">
      <c r="A17" s="66" t="s">
        <v>490</v>
      </c>
      <c r="B17" s="66">
        <v>10</v>
      </c>
      <c r="C17" s="631"/>
      <c r="D17" s="634"/>
      <c r="E17" s="67" t="s">
        <v>488</v>
      </c>
      <c r="F17" s="68" t="s">
        <v>519</v>
      </c>
      <c r="G17" s="68" t="s">
        <v>519</v>
      </c>
      <c r="H17" s="69" t="s">
        <v>520</v>
      </c>
      <c r="I17" s="70" t="s">
        <v>521</v>
      </c>
      <c r="J17" s="67" t="s">
        <v>522</v>
      </c>
      <c r="K17" s="71"/>
      <c r="L17" s="67">
        <v>67</v>
      </c>
      <c r="M17" s="67">
        <v>67</v>
      </c>
      <c r="N17" s="67">
        <v>79</v>
      </c>
      <c r="O17" s="67">
        <v>39</v>
      </c>
      <c r="P17" s="72">
        <v>0.15189873417721519</v>
      </c>
      <c r="Q17" s="73">
        <v>-0.78666666666666663</v>
      </c>
      <c r="R17" s="67">
        <v>78</v>
      </c>
      <c r="S17" s="71"/>
      <c r="T17" s="71"/>
      <c r="U17" s="71"/>
      <c r="V17" s="63">
        <f t="shared" si="0"/>
        <v>28</v>
      </c>
      <c r="W17" s="71"/>
      <c r="X17" s="71"/>
      <c r="Y17" s="71"/>
      <c r="Z17" s="71"/>
      <c r="AA17" s="71"/>
      <c r="AB17" s="71"/>
      <c r="AC17" s="71"/>
      <c r="AD17" s="74"/>
    </row>
    <row r="18" spans="1:30" s="75" customFormat="1" ht="16.5">
      <c r="A18" s="66" t="s">
        <v>490</v>
      </c>
      <c r="B18" s="66">
        <v>11</v>
      </c>
      <c r="C18" s="631"/>
      <c r="D18" s="634"/>
      <c r="E18" s="67" t="s">
        <v>488</v>
      </c>
      <c r="F18" s="68" t="s">
        <v>523</v>
      </c>
      <c r="G18" s="68" t="s">
        <v>523</v>
      </c>
      <c r="H18" s="69" t="s">
        <v>524</v>
      </c>
      <c r="I18" s="70" t="s">
        <v>525</v>
      </c>
      <c r="J18" s="67" t="s">
        <v>526</v>
      </c>
      <c r="K18" s="71"/>
      <c r="L18" s="67">
        <v>132</v>
      </c>
      <c r="M18" s="67">
        <v>132</v>
      </c>
      <c r="N18" s="67">
        <v>149</v>
      </c>
      <c r="O18" s="67">
        <v>109</v>
      </c>
      <c r="P18" s="72">
        <v>0.11409395973154363</v>
      </c>
      <c r="Q18" s="73">
        <v>-0.20547945205479451</v>
      </c>
      <c r="R18" s="67">
        <v>218</v>
      </c>
      <c r="S18" s="71"/>
      <c r="T18" s="71"/>
      <c r="U18" s="71"/>
      <c r="V18" s="63">
        <f t="shared" si="0"/>
        <v>23</v>
      </c>
      <c r="W18" s="71"/>
      <c r="X18" s="71"/>
      <c r="Y18" s="71"/>
      <c r="Z18" s="71"/>
      <c r="AA18" s="71"/>
      <c r="AB18" s="71"/>
      <c r="AC18" s="71"/>
      <c r="AD18" s="74"/>
    </row>
    <row r="19" spans="1:30" s="75" customFormat="1" ht="16.5">
      <c r="A19" s="621" t="s">
        <v>490</v>
      </c>
      <c r="B19" s="621">
        <v>12</v>
      </c>
      <c r="C19" s="631"/>
      <c r="D19" s="634"/>
      <c r="E19" s="67" t="s">
        <v>488</v>
      </c>
      <c r="F19" s="623" t="s">
        <v>527</v>
      </c>
      <c r="G19" s="68" t="s">
        <v>527</v>
      </c>
      <c r="H19" s="69" t="s">
        <v>528</v>
      </c>
      <c r="I19" s="70" t="s">
        <v>529</v>
      </c>
      <c r="J19" s="67" t="s">
        <v>530</v>
      </c>
      <c r="K19" s="71"/>
      <c r="L19" s="67">
        <v>80</v>
      </c>
      <c r="M19" s="67">
        <v>80</v>
      </c>
      <c r="N19" s="67">
        <v>88</v>
      </c>
      <c r="O19" s="67">
        <v>64.900000000000006</v>
      </c>
      <c r="P19" s="72">
        <v>9.0909090909090912E-2</v>
      </c>
      <c r="Q19" s="73">
        <v>-0.24031007751937986</v>
      </c>
      <c r="R19" s="67">
        <v>129.80000000000001</v>
      </c>
      <c r="S19" s="71"/>
      <c r="T19" s="71"/>
      <c r="U19" s="71"/>
      <c r="V19" s="63">
        <f t="shared" si="0"/>
        <v>15.099999999999994</v>
      </c>
      <c r="W19" s="71"/>
      <c r="X19" s="71"/>
      <c r="Y19" s="71"/>
      <c r="Z19" s="71"/>
      <c r="AA19" s="71"/>
      <c r="AB19" s="71"/>
      <c r="AC19" s="71"/>
      <c r="AD19" s="74"/>
    </row>
    <row r="20" spans="1:30" s="75" customFormat="1" ht="16.5">
      <c r="A20" s="625" t="s">
        <v>490</v>
      </c>
      <c r="B20" s="625"/>
      <c r="C20" s="631"/>
      <c r="D20" s="634"/>
      <c r="E20" s="67" t="s">
        <v>488</v>
      </c>
      <c r="F20" s="640"/>
      <c r="G20" s="68" t="s">
        <v>531</v>
      </c>
      <c r="H20" s="69" t="s">
        <v>528</v>
      </c>
      <c r="I20" s="70" t="s">
        <v>532</v>
      </c>
      <c r="J20" s="67" t="s">
        <v>533</v>
      </c>
      <c r="K20" s="71"/>
      <c r="L20" s="67">
        <v>80</v>
      </c>
      <c r="M20" s="67">
        <v>80</v>
      </c>
      <c r="N20" s="67">
        <v>88</v>
      </c>
      <c r="O20" s="67">
        <v>64.900000000000006</v>
      </c>
      <c r="P20" s="72">
        <v>9.0909090909090912E-2</v>
      </c>
      <c r="Q20" s="73">
        <v>-0.24031007751937986</v>
      </c>
      <c r="R20" s="67">
        <v>129.80000000000001</v>
      </c>
      <c r="S20" s="71"/>
      <c r="T20" s="71"/>
      <c r="U20" s="71"/>
      <c r="V20" s="63">
        <f t="shared" si="0"/>
        <v>15.099999999999994</v>
      </c>
      <c r="W20" s="71"/>
      <c r="X20" s="71"/>
      <c r="Y20" s="71"/>
      <c r="Z20" s="71"/>
      <c r="AA20" s="71"/>
      <c r="AB20" s="71"/>
      <c r="AC20" s="71"/>
      <c r="AD20" s="74"/>
    </row>
    <row r="21" spans="1:30" s="75" customFormat="1" ht="16.5">
      <c r="A21" s="625" t="s">
        <v>490</v>
      </c>
      <c r="B21" s="625"/>
      <c r="C21" s="631"/>
      <c r="D21" s="634"/>
      <c r="E21" s="67" t="s">
        <v>488</v>
      </c>
      <c r="F21" s="640"/>
      <c r="G21" s="68" t="s">
        <v>534</v>
      </c>
      <c r="H21" s="69" t="s">
        <v>528</v>
      </c>
      <c r="I21" s="70" t="s">
        <v>535</v>
      </c>
      <c r="J21" s="67" t="s">
        <v>536</v>
      </c>
      <c r="K21" s="71"/>
      <c r="L21" s="67">
        <v>80</v>
      </c>
      <c r="M21" s="67">
        <v>80</v>
      </c>
      <c r="N21" s="67">
        <v>88</v>
      </c>
      <c r="O21" s="67">
        <v>64.900000000000006</v>
      </c>
      <c r="P21" s="72">
        <v>9.0909090909090912E-2</v>
      </c>
      <c r="Q21" s="73">
        <v>-0.24031007751937986</v>
      </c>
      <c r="R21" s="67">
        <v>129.80000000000001</v>
      </c>
      <c r="S21" s="71"/>
      <c r="T21" s="71"/>
      <c r="U21" s="71"/>
      <c r="V21" s="63">
        <f t="shared" si="0"/>
        <v>15.099999999999994</v>
      </c>
      <c r="W21" s="71"/>
      <c r="X21" s="71"/>
      <c r="Y21" s="71"/>
      <c r="Z21" s="71"/>
      <c r="AA21" s="71"/>
      <c r="AB21" s="71"/>
      <c r="AC21" s="71"/>
      <c r="AD21" s="74"/>
    </row>
    <row r="22" spans="1:30" s="75" customFormat="1" ht="16.5">
      <c r="A22" s="622" t="s">
        <v>490</v>
      </c>
      <c r="B22" s="622"/>
      <c r="C22" s="631"/>
      <c r="D22" s="634"/>
      <c r="E22" s="67" t="s">
        <v>488</v>
      </c>
      <c r="F22" s="624"/>
      <c r="G22" s="68" t="s">
        <v>537</v>
      </c>
      <c r="H22" s="69" t="s">
        <v>528</v>
      </c>
      <c r="I22" s="70" t="s">
        <v>538</v>
      </c>
      <c r="J22" s="67" t="s">
        <v>539</v>
      </c>
      <c r="K22" s="71"/>
      <c r="L22" s="67">
        <v>80</v>
      </c>
      <c r="M22" s="67">
        <v>80</v>
      </c>
      <c r="N22" s="67">
        <v>88</v>
      </c>
      <c r="O22" s="67">
        <v>64.900000000000006</v>
      </c>
      <c r="P22" s="72">
        <v>9.0909090909090912E-2</v>
      </c>
      <c r="Q22" s="73">
        <v>-0.24031007751937986</v>
      </c>
      <c r="R22" s="67">
        <v>129.80000000000001</v>
      </c>
      <c r="S22" s="71"/>
      <c r="T22" s="71"/>
      <c r="U22" s="71"/>
      <c r="V22" s="63">
        <f t="shared" si="0"/>
        <v>15.099999999999994</v>
      </c>
      <c r="W22" s="71"/>
      <c r="X22" s="71"/>
      <c r="Y22" s="71"/>
      <c r="Z22" s="71"/>
      <c r="AA22" s="71"/>
      <c r="AB22" s="71"/>
      <c r="AC22" s="71"/>
      <c r="AD22" s="74"/>
    </row>
    <row r="23" spans="1:30" s="75" customFormat="1" ht="16.5">
      <c r="A23" s="621" t="s">
        <v>490</v>
      </c>
      <c r="B23" s="621">
        <v>13</v>
      </c>
      <c r="C23" s="631"/>
      <c r="D23" s="634"/>
      <c r="E23" s="67" t="s">
        <v>488</v>
      </c>
      <c r="F23" s="623" t="s">
        <v>540</v>
      </c>
      <c r="G23" s="68" t="s">
        <v>540</v>
      </c>
      <c r="H23" s="69" t="s">
        <v>541</v>
      </c>
      <c r="I23" s="70" t="s">
        <v>542</v>
      </c>
      <c r="J23" s="67" t="s">
        <v>543</v>
      </c>
      <c r="K23" s="71"/>
      <c r="L23" s="67">
        <v>180</v>
      </c>
      <c r="M23" s="67">
        <v>180</v>
      </c>
      <c r="N23" s="67">
        <v>199</v>
      </c>
      <c r="O23" s="67">
        <v>138</v>
      </c>
      <c r="P23" s="72">
        <v>9.5477386934673364E-2</v>
      </c>
      <c r="Q23" s="73">
        <v>-0.33828996282527879</v>
      </c>
      <c r="R23" s="67">
        <v>276</v>
      </c>
      <c r="S23" s="71"/>
      <c r="T23" s="71"/>
      <c r="U23" s="71"/>
      <c r="V23" s="63">
        <f t="shared" si="0"/>
        <v>42</v>
      </c>
      <c r="W23" s="71"/>
      <c r="X23" s="71"/>
      <c r="Y23" s="71"/>
      <c r="Z23" s="71"/>
      <c r="AA23" s="71"/>
      <c r="AB23" s="71"/>
      <c r="AC23" s="71"/>
      <c r="AD23" s="74"/>
    </row>
    <row r="24" spans="1:30" s="75" customFormat="1" ht="16.5">
      <c r="A24" s="625" t="s">
        <v>490</v>
      </c>
      <c r="B24" s="625"/>
      <c r="C24" s="631"/>
      <c r="D24" s="634"/>
      <c r="E24" s="67" t="s">
        <v>488</v>
      </c>
      <c r="F24" s="640"/>
      <c r="G24" s="68" t="s">
        <v>544</v>
      </c>
      <c r="H24" s="69" t="s">
        <v>541</v>
      </c>
      <c r="I24" s="70" t="s">
        <v>545</v>
      </c>
      <c r="J24" s="67" t="s">
        <v>543</v>
      </c>
      <c r="K24" s="71"/>
      <c r="L24" s="67">
        <v>180</v>
      </c>
      <c r="M24" s="67">
        <v>180</v>
      </c>
      <c r="N24" s="67">
        <v>199</v>
      </c>
      <c r="O24" s="67">
        <v>138</v>
      </c>
      <c r="P24" s="72">
        <v>9.5477386934673364E-2</v>
      </c>
      <c r="Q24" s="73">
        <v>-0.33828996282527879</v>
      </c>
      <c r="R24" s="67">
        <v>276</v>
      </c>
      <c r="S24" s="71"/>
      <c r="T24" s="71"/>
      <c r="U24" s="71"/>
      <c r="V24" s="63">
        <f t="shared" si="0"/>
        <v>42</v>
      </c>
      <c r="W24" s="71"/>
      <c r="X24" s="71"/>
      <c r="Y24" s="71"/>
      <c r="Z24" s="71"/>
      <c r="AA24" s="71"/>
      <c r="AB24" s="71"/>
      <c r="AC24" s="71"/>
      <c r="AD24" s="74"/>
    </row>
    <row r="25" spans="1:30" s="75" customFormat="1" ht="16.5">
      <c r="A25" s="622" t="s">
        <v>490</v>
      </c>
      <c r="B25" s="622"/>
      <c r="C25" s="631"/>
      <c r="D25" s="634"/>
      <c r="E25" s="67" t="s">
        <v>488</v>
      </c>
      <c r="F25" s="624"/>
      <c r="G25" s="68" t="s">
        <v>546</v>
      </c>
      <c r="H25" s="69" t="s">
        <v>541</v>
      </c>
      <c r="I25" s="70" t="s">
        <v>547</v>
      </c>
      <c r="J25" s="67" t="s">
        <v>548</v>
      </c>
      <c r="K25" s="71"/>
      <c r="L25" s="67">
        <v>180</v>
      </c>
      <c r="M25" s="67">
        <v>180</v>
      </c>
      <c r="N25" s="67">
        <v>199</v>
      </c>
      <c r="O25" s="67">
        <v>138</v>
      </c>
      <c r="P25" s="72">
        <v>9.5477386934673364E-2</v>
      </c>
      <c r="Q25" s="73">
        <v>-0.33828996282527879</v>
      </c>
      <c r="R25" s="67">
        <v>276</v>
      </c>
      <c r="S25" s="71"/>
      <c r="T25" s="71"/>
      <c r="U25" s="71"/>
      <c r="V25" s="63">
        <f t="shared" si="0"/>
        <v>42</v>
      </c>
      <c r="W25" s="71"/>
      <c r="X25" s="71"/>
      <c r="Y25" s="71"/>
      <c r="Z25" s="71"/>
      <c r="AA25" s="71"/>
      <c r="AB25" s="71"/>
      <c r="AC25" s="71"/>
      <c r="AD25" s="74"/>
    </row>
    <row r="26" spans="1:30" s="75" customFormat="1" ht="16.5">
      <c r="A26" s="621" t="s">
        <v>490</v>
      </c>
      <c r="B26" s="621">
        <v>14</v>
      </c>
      <c r="C26" s="631"/>
      <c r="D26" s="634"/>
      <c r="E26" s="67" t="s">
        <v>488</v>
      </c>
      <c r="F26" s="623" t="s">
        <v>549</v>
      </c>
      <c r="G26" s="68" t="s">
        <v>549</v>
      </c>
      <c r="H26" s="69" t="s">
        <v>550</v>
      </c>
      <c r="I26" s="70" t="s">
        <v>551</v>
      </c>
      <c r="J26" s="67" t="s">
        <v>552</v>
      </c>
      <c r="K26" s="71"/>
      <c r="L26" s="67">
        <v>340</v>
      </c>
      <c r="M26" s="67">
        <v>340</v>
      </c>
      <c r="N26" s="67">
        <v>398</v>
      </c>
      <c r="O26" s="67">
        <v>299</v>
      </c>
      <c r="P26" s="72">
        <v>0.14572864321608039</v>
      </c>
      <c r="Q26" s="73">
        <v>-0.13522537562604339</v>
      </c>
      <c r="R26" s="67">
        <v>598</v>
      </c>
      <c r="S26" s="71"/>
      <c r="T26" s="71"/>
      <c r="U26" s="71"/>
      <c r="V26" s="63">
        <f t="shared" si="0"/>
        <v>41</v>
      </c>
      <c r="W26" s="71"/>
      <c r="X26" s="71"/>
      <c r="Y26" s="71"/>
      <c r="Z26" s="71"/>
      <c r="AA26" s="71"/>
      <c r="AB26" s="71"/>
      <c r="AC26" s="71"/>
      <c r="AD26" s="74"/>
    </row>
    <row r="27" spans="1:30" s="75" customFormat="1" ht="16.5">
      <c r="A27" s="622" t="s">
        <v>490</v>
      </c>
      <c r="B27" s="622"/>
      <c r="C27" s="631"/>
      <c r="D27" s="634"/>
      <c r="E27" s="67" t="s">
        <v>488</v>
      </c>
      <c r="F27" s="624"/>
      <c r="G27" s="68" t="s">
        <v>553</v>
      </c>
      <c r="H27" s="69" t="s">
        <v>550</v>
      </c>
      <c r="I27" s="70" t="s">
        <v>554</v>
      </c>
      <c r="J27" s="67" t="s">
        <v>555</v>
      </c>
      <c r="K27" s="71"/>
      <c r="L27" s="67">
        <v>380</v>
      </c>
      <c r="M27" s="67">
        <v>380</v>
      </c>
      <c r="N27" s="67">
        <v>458</v>
      </c>
      <c r="O27" s="67">
        <v>349</v>
      </c>
      <c r="P27" s="72">
        <v>0.1703056768558952</v>
      </c>
      <c r="Q27" s="73">
        <v>-8.7267525035765375E-2</v>
      </c>
      <c r="R27" s="67">
        <v>698</v>
      </c>
      <c r="S27" s="71"/>
      <c r="T27" s="71"/>
      <c r="U27" s="71"/>
      <c r="V27" s="63">
        <f t="shared" si="0"/>
        <v>31</v>
      </c>
      <c r="W27" s="71"/>
      <c r="X27" s="71"/>
      <c r="Y27" s="71"/>
      <c r="Z27" s="71"/>
      <c r="AA27" s="71"/>
      <c r="AB27" s="71"/>
      <c r="AC27" s="71"/>
      <c r="AD27" s="74"/>
    </row>
    <row r="28" spans="1:30" s="75" customFormat="1" ht="16.5">
      <c r="A28" s="621" t="s">
        <v>490</v>
      </c>
      <c r="B28" s="621">
        <v>15</v>
      </c>
      <c r="C28" s="631"/>
      <c r="D28" s="634"/>
      <c r="E28" s="67" t="s">
        <v>488</v>
      </c>
      <c r="F28" s="623" t="s">
        <v>556</v>
      </c>
      <c r="G28" s="68" t="s">
        <v>556</v>
      </c>
      <c r="H28" s="69" t="s">
        <v>557</v>
      </c>
      <c r="I28" s="68" t="s">
        <v>558</v>
      </c>
      <c r="J28" s="67" t="s">
        <v>548</v>
      </c>
      <c r="K28" s="71"/>
      <c r="L28" s="67">
        <v>340</v>
      </c>
      <c r="M28" s="67">
        <v>340</v>
      </c>
      <c r="N28" s="67">
        <v>398</v>
      </c>
      <c r="O28" s="67">
        <v>299</v>
      </c>
      <c r="P28" s="72">
        <v>0.14572864321608039</v>
      </c>
      <c r="Q28" s="73">
        <v>-0.13522537562604339</v>
      </c>
      <c r="R28" s="67">
        <v>598</v>
      </c>
      <c r="S28" s="71"/>
      <c r="T28" s="71"/>
      <c r="U28" s="71"/>
      <c r="V28" s="63">
        <f t="shared" si="0"/>
        <v>41</v>
      </c>
      <c r="W28" s="71"/>
      <c r="X28" s="71"/>
      <c r="Y28" s="71"/>
      <c r="Z28" s="71"/>
      <c r="AA28" s="71"/>
      <c r="AB28" s="71"/>
      <c r="AC28" s="71"/>
      <c r="AD28" s="74"/>
    </row>
    <row r="29" spans="1:30" s="75" customFormat="1" ht="16.5">
      <c r="A29" s="622" t="s">
        <v>490</v>
      </c>
      <c r="B29" s="622"/>
      <c r="C29" s="631"/>
      <c r="D29" s="634"/>
      <c r="E29" s="67" t="s">
        <v>488</v>
      </c>
      <c r="F29" s="624"/>
      <c r="G29" s="68" t="s">
        <v>553</v>
      </c>
      <c r="H29" s="69" t="s">
        <v>557</v>
      </c>
      <c r="I29" s="68" t="s">
        <v>559</v>
      </c>
      <c r="J29" s="67" t="s">
        <v>555</v>
      </c>
      <c r="K29" s="71"/>
      <c r="L29" s="67">
        <v>380</v>
      </c>
      <c r="M29" s="67">
        <v>380</v>
      </c>
      <c r="N29" s="67">
        <v>458</v>
      </c>
      <c r="O29" s="67">
        <v>349</v>
      </c>
      <c r="P29" s="72">
        <v>0.1703056768558952</v>
      </c>
      <c r="Q29" s="73">
        <v>-8.7267525035765375E-2</v>
      </c>
      <c r="R29" s="67">
        <v>698</v>
      </c>
      <c r="S29" s="71"/>
      <c r="T29" s="71"/>
      <c r="U29" s="71"/>
      <c r="V29" s="63">
        <f t="shared" si="0"/>
        <v>31</v>
      </c>
      <c r="W29" s="71"/>
      <c r="X29" s="71"/>
      <c r="Y29" s="71"/>
      <c r="Z29" s="71"/>
      <c r="AA29" s="71"/>
      <c r="AB29" s="71"/>
      <c r="AC29" s="71"/>
      <c r="AD29" s="74"/>
    </row>
    <row r="30" spans="1:30" s="75" customFormat="1" ht="16.5">
      <c r="A30" s="66" t="s">
        <v>490</v>
      </c>
      <c r="B30" s="66">
        <v>16</v>
      </c>
      <c r="C30" s="631"/>
      <c r="D30" s="634"/>
      <c r="E30" s="67" t="s">
        <v>488</v>
      </c>
      <c r="F30" s="76" t="s">
        <v>560</v>
      </c>
      <c r="G30" s="76" t="s">
        <v>560</v>
      </c>
      <c r="H30" s="69" t="s">
        <v>561</v>
      </c>
      <c r="I30" s="70" t="s">
        <v>562</v>
      </c>
      <c r="J30" s="67" t="s">
        <v>526</v>
      </c>
      <c r="K30" s="71"/>
      <c r="L30" s="67">
        <v>156</v>
      </c>
      <c r="M30" s="67">
        <v>156</v>
      </c>
      <c r="N30" s="67">
        <v>188</v>
      </c>
      <c r="O30" s="67">
        <v>149</v>
      </c>
      <c r="P30" s="72">
        <v>0.1702127659574468</v>
      </c>
      <c r="Q30" s="73">
        <v>-4.3478260869565216E-2</v>
      </c>
      <c r="R30" s="67">
        <v>298</v>
      </c>
      <c r="S30" s="71"/>
      <c r="T30" s="71"/>
      <c r="U30" s="71"/>
      <c r="V30" s="63">
        <f t="shared" si="0"/>
        <v>7</v>
      </c>
      <c r="W30" s="71"/>
      <c r="X30" s="71"/>
      <c r="Y30" s="71"/>
      <c r="Z30" s="71"/>
      <c r="AA30" s="71"/>
      <c r="AB30" s="71"/>
      <c r="AC30" s="71"/>
      <c r="AD30" s="74"/>
    </row>
    <row r="31" spans="1:30" s="75" customFormat="1" ht="16.5">
      <c r="A31" s="621" t="s">
        <v>490</v>
      </c>
      <c r="B31" s="621">
        <v>17</v>
      </c>
      <c r="C31" s="631"/>
      <c r="D31" s="634"/>
      <c r="E31" s="67" t="s">
        <v>488</v>
      </c>
      <c r="F31" s="626" t="s">
        <v>563</v>
      </c>
      <c r="G31" s="76" t="s">
        <v>563</v>
      </c>
      <c r="H31" s="69" t="s">
        <v>564</v>
      </c>
      <c r="I31" s="70" t="s">
        <v>565</v>
      </c>
      <c r="J31" s="67" t="s">
        <v>566</v>
      </c>
      <c r="K31" s="71"/>
      <c r="L31" s="67">
        <v>550</v>
      </c>
      <c r="M31" s="67">
        <v>550</v>
      </c>
      <c r="N31" s="67">
        <v>1258</v>
      </c>
      <c r="O31" s="67">
        <v>1199</v>
      </c>
      <c r="P31" s="72">
        <v>0.56279809220985688</v>
      </c>
      <c r="Q31" s="72">
        <v>0.54128440366972475</v>
      </c>
      <c r="R31" s="67">
        <v>2398</v>
      </c>
      <c r="S31" s="71"/>
      <c r="T31" s="71"/>
      <c r="U31" s="71"/>
      <c r="V31" s="63">
        <f t="shared" si="0"/>
        <v>-649</v>
      </c>
      <c r="W31" s="71"/>
      <c r="X31" s="71"/>
      <c r="Y31" s="71"/>
      <c r="Z31" s="71"/>
      <c r="AA31" s="71"/>
      <c r="AB31" s="71"/>
      <c r="AC31" s="71"/>
      <c r="AD31" s="74"/>
    </row>
    <row r="32" spans="1:30" s="75" customFormat="1" ht="16.5">
      <c r="A32" s="622" t="s">
        <v>490</v>
      </c>
      <c r="B32" s="622"/>
      <c r="C32" s="631"/>
      <c r="D32" s="634"/>
      <c r="E32" s="67" t="s">
        <v>488</v>
      </c>
      <c r="F32" s="628"/>
      <c r="G32" s="68" t="s">
        <v>567</v>
      </c>
      <c r="H32" s="69" t="s">
        <v>568</v>
      </c>
      <c r="I32" s="70" t="s">
        <v>569</v>
      </c>
      <c r="J32" s="67" t="s">
        <v>566</v>
      </c>
      <c r="K32" s="71"/>
      <c r="L32" s="67">
        <v>440</v>
      </c>
      <c r="M32" s="67">
        <v>440</v>
      </c>
      <c r="N32" s="67">
        <v>998</v>
      </c>
      <c r="O32" s="67">
        <v>999</v>
      </c>
      <c r="P32" s="72">
        <v>0.5591182364729459</v>
      </c>
      <c r="Q32" s="72">
        <v>0.55955955955955961</v>
      </c>
      <c r="R32" s="67">
        <v>1998</v>
      </c>
      <c r="S32" s="71"/>
      <c r="T32" s="71"/>
      <c r="U32" s="71"/>
      <c r="V32" s="63">
        <f t="shared" si="0"/>
        <v>-559</v>
      </c>
      <c r="W32" s="71"/>
      <c r="X32" s="71"/>
      <c r="Y32" s="71"/>
      <c r="Z32" s="71"/>
      <c r="AA32" s="71"/>
      <c r="AB32" s="71"/>
      <c r="AC32" s="71"/>
      <c r="AD32" s="74"/>
    </row>
    <row r="33" spans="1:30" s="75" customFormat="1" ht="16.5">
      <c r="A33" s="621" t="s">
        <v>490</v>
      </c>
      <c r="B33" s="621">
        <v>18</v>
      </c>
      <c r="C33" s="631"/>
      <c r="D33" s="634"/>
      <c r="E33" s="67" t="s">
        <v>488</v>
      </c>
      <c r="F33" s="629" t="s">
        <v>570</v>
      </c>
      <c r="G33" s="68" t="s">
        <v>570</v>
      </c>
      <c r="H33" s="69" t="s">
        <v>571</v>
      </c>
      <c r="I33" s="70" t="s">
        <v>572</v>
      </c>
      <c r="J33" s="67" t="s">
        <v>548</v>
      </c>
      <c r="K33" s="71"/>
      <c r="L33" s="67">
        <v>340</v>
      </c>
      <c r="M33" s="67">
        <v>340</v>
      </c>
      <c r="N33" s="67">
        <v>398</v>
      </c>
      <c r="O33" s="67">
        <v>279</v>
      </c>
      <c r="P33" s="72">
        <v>0.14572864321608039</v>
      </c>
      <c r="Q33" s="73">
        <v>-0.21645796064400716</v>
      </c>
      <c r="R33" s="67">
        <v>558</v>
      </c>
      <c r="S33" s="71"/>
      <c r="T33" s="71"/>
      <c r="U33" s="71"/>
      <c r="V33" s="63">
        <f t="shared" si="0"/>
        <v>61</v>
      </c>
      <c r="W33" s="71"/>
      <c r="X33" s="71"/>
      <c r="Y33" s="71"/>
      <c r="Z33" s="71"/>
      <c r="AA33" s="71"/>
      <c r="AB33" s="71"/>
      <c r="AC33" s="71"/>
      <c r="AD33" s="74"/>
    </row>
    <row r="34" spans="1:30" s="75" customFormat="1" ht="16.5">
      <c r="A34" s="622" t="s">
        <v>490</v>
      </c>
      <c r="B34" s="622"/>
      <c r="C34" s="631"/>
      <c r="D34" s="634"/>
      <c r="E34" s="67" t="s">
        <v>488</v>
      </c>
      <c r="F34" s="629"/>
      <c r="G34" s="68" t="s">
        <v>553</v>
      </c>
      <c r="H34" s="69" t="s">
        <v>571</v>
      </c>
      <c r="I34" s="70" t="s">
        <v>554</v>
      </c>
      <c r="J34" s="67" t="s">
        <v>555</v>
      </c>
      <c r="K34" s="71"/>
      <c r="L34" s="67">
        <v>380</v>
      </c>
      <c r="M34" s="67">
        <v>380</v>
      </c>
      <c r="N34" s="67">
        <v>458</v>
      </c>
      <c r="O34" s="67">
        <v>349</v>
      </c>
      <c r="P34" s="72">
        <v>0.1703056768558952</v>
      </c>
      <c r="Q34" s="73">
        <v>-8.7267525035765375E-2</v>
      </c>
      <c r="R34" s="67">
        <v>698</v>
      </c>
      <c r="S34" s="71"/>
      <c r="T34" s="71"/>
      <c r="U34" s="71"/>
      <c r="V34" s="63">
        <f t="shared" si="0"/>
        <v>31</v>
      </c>
      <c r="W34" s="71"/>
      <c r="X34" s="71"/>
      <c r="Y34" s="71"/>
      <c r="Z34" s="71"/>
      <c r="AA34" s="71"/>
      <c r="AB34" s="71"/>
      <c r="AC34" s="71"/>
      <c r="AD34" s="74"/>
    </row>
    <row r="35" spans="1:30" s="75" customFormat="1" ht="16.5">
      <c r="A35" s="621" t="s">
        <v>490</v>
      </c>
      <c r="B35" s="621">
        <v>19</v>
      </c>
      <c r="C35" s="631"/>
      <c r="D35" s="634"/>
      <c r="E35" s="67" t="s">
        <v>488</v>
      </c>
      <c r="F35" s="623" t="s">
        <v>573</v>
      </c>
      <c r="G35" s="68" t="s">
        <v>573</v>
      </c>
      <c r="H35" s="69" t="s">
        <v>574</v>
      </c>
      <c r="I35" s="70" t="s">
        <v>575</v>
      </c>
      <c r="J35" s="67" t="s">
        <v>576</v>
      </c>
      <c r="K35" s="71"/>
      <c r="L35" s="67">
        <v>160</v>
      </c>
      <c r="M35" s="67">
        <v>160</v>
      </c>
      <c r="N35" s="67">
        <v>219</v>
      </c>
      <c r="O35" s="67">
        <v>129</v>
      </c>
      <c r="P35" s="72">
        <v>0.26940639269406391</v>
      </c>
      <c r="Q35" s="73">
        <v>-0.28514056224899598</v>
      </c>
      <c r="R35" s="67">
        <v>258</v>
      </c>
      <c r="S35" s="71"/>
      <c r="T35" s="71"/>
      <c r="U35" s="71"/>
      <c r="V35" s="63">
        <f t="shared" si="0"/>
        <v>31</v>
      </c>
      <c r="W35" s="71"/>
      <c r="X35" s="71"/>
      <c r="Y35" s="71"/>
      <c r="Z35" s="71"/>
      <c r="AA35" s="71"/>
      <c r="AB35" s="71"/>
      <c r="AC35" s="71"/>
      <c r="AD35" s="74"/>
    </row>
    <row r="36" spans="1:30" s="75" customFormat="1" ht="16.5">
      <c r="A36" s="622" t="s">
        <v>490</v>
      </c>
      <c r="B36" s="622"/>
      <c r="C36" s="631"/>
      <c r="D36" s="634"/>
      <c r="E36" s="67" t="s">
        <v>488</v>
      </c>
      <c r="F36" s="624"/>
      <c r="G36" s="68" t="s">
        <v>577</v>
      </c>
      <c r="H36" s="69" t="s">
        <v>578</v>
      </c>
      <c r="I36" s="70" t="s">
        <v>579</v>
      </c>
      <c r="J36" s="67" t="s">
        <v>580</v>
      </c>
      <c r="K36" s="71"/>
      <c r="L36" s="67">
        <v>190</v>
      </c>
      <c r="M36" s="67">
        <v>190</v>
      </c>
      <c r="N36" s="67">
        <v>239</v>
      </c>
      <c r="O36" s="67">
        <v>149</v>
      </c>
      <c r="P36" s="72">
        <v>0.20502092050209206</v>
      </c>
      <c r="Q36" s="73">
        <v>-0.2709030100334448</v>
      </c>
      <c r="R36" s="67">
        <v>298</v>
      </c>
      <c r="S36" s="71"/>
      <c r="T36" s="71"/>
      <c r="U36" s="71"/>
      <c r="V36" s="63">
        <f t="shared" si="0"/>
        <v>41</v>
      </c>
      <c r="W36" s="71"/>
      <c r="X36" s="71"/>
      <c r="Y36" s="71"/>
      <c r="Z36" s="71"/>
      <c r="AA36" s="71"/>
      <c r="AB36" s="71"/>
      <c r="AC36" s="71"/>
      <c r="AD36" s="74"/>
    </row>
    <row r="37" spans="1:30" s="75" customFormat="1" ht="16.5">
      <c r="A37" s="621" t="s">
        <v>490</v>
      </c>
      <c r="B37" s="621">
        <v>20</v>
      </c>
      <c r="C37" s="631"/>
      <c r="D37" s="634"/>
      <c r="E37" s="67" t="s">
        <v>488</v>
      </c>
      <c r="F37" s="626" t="s">
        <v>581</v>
      </c>
      <c r="G37" s="76" t="s">
        <v>581</v>
      </c>
      <c r="H37" s="69" t="s">
        <v>582</v>
      </c>
      <c r="I37" s="70" t="s">
        <v>583</v>
      </c>
      <c r="J37" s="67" t="s">
        <v>584</v>
      </c>
      <c r="K37" s="71"/>
      <c r="L37" s="67">
        <v>122.55</v>
      </c>
      <c r="M37" s="67">
        <v>122.55</v>
      </c>
      <c r="N37" s="67">
        <v>139</v>
      </c>
      <c r="O37" s="67">
        <v>99</v>
      </c>
      <c r="P37" s="72">
        <v>0.11834532374100722</v>
      </c>
      <c r="Q37" s="73">
        <v>-0.23165829145728639</v>
      </c>
      <c r="R37" s="67">
        <v>198</v>
      </c>
      <c r="S37" s="71"/>
      <c r="T37" s="71"/>
      <c r="U37" s="71"/>
      <c r="V37" s="63">
        <f t="shared" si="0"/>
        <v>23.549999999999997</v>
      </c>
      <c r="W37" s="71"/>
      <c r="X37" s="71"/>
      <c r="Y37" s="71"/>
      <c r="Z37" s="71"/>
      <c r="AA37" s="71"/>
      <c r="AB37" s="71"/>
      <c r="AC37" s="71"/>
      <c r="AD37" s="74"/>
    </row>
    <row r="38" spans="1:30" s="75" customFormat="1" ht="16.5">
      <c r="A38" s="625" t="s">
        <v>490</v>
      </c>
      <c r="B38" s="625"/>
      <c r="C38" s="631"/>
      <c r="D38" s="634"/>
      <c r="E38" s="67" t="s">
        <v>488</v>
      </c>
      <c r="F38" s="627"/>
      <c r="G38" s="68" t="s">
        <v>585</v>
      </c>
      <c r="H38" s="69" t="s">
        <v>586</v>
      </c>
      <c r="I38" s="70" t="s">
        <v>587</v>
      </c>
      <c r="J38" s="67" t="s">
        <v>588</v>
      </c>
      <c r="K38" s="71"/>
      <c r="L38" s="67">
        <v>122.55</v>
      </c>
      <c r="M38" s="67">
        <v>122.55</v>
      </c>
      <c r="N38" s="67">
        <v>139</v>
      </c>
      <c r="O38" s="67">
        <v>99</v>
      </c>
      <c r="P38" s="72">
        <v>0.11834532374100722</v>
      </c>
      <c r="Q38" s="73">
        <v>-0.23165829145728639</v>
      </c>
      <c r="R38" s="67">
        <v>198</v>
      </c>
      <c r="S38" s="71"/>
      <c r="T38" s="71"/>
      <c r="U38" s="71"/>
      <c r="V38" s="63">
        <f t="shared" si="0"/>
        <v>23.549999999999997</v>
      </c>
      <c r="W38" s="71"/>
      <c r="X38" s="71"/>
      <c r="Y38" s="71"/>
      <c r="Z38" s="71"/>
      <c r="AA38" s="71"/>
      <c r="AB38" s="71"/>
      <c r="AC38" s="71"/>
      <c r="AD38" s="74"/>
    </row>
    <row r="39" spans="1:30" s="75" customFormat="1" ht="16.5">
      <c r="A39" s="625" t="s">
        <v>490</v>
      </c>
      <c r="B39" s="625"/>
      <c r="C39" s="631"/>
      <c r="D39" s="634"/>
      <c r="E39" s="67" t="s">
        <v>488</v>
      </c>
      <c r="F39" s="627"/>
      <c r="G39" s="68" t="s">
        <v>589</v>
      </c>
      <c r="H39" s="69" t="s">
        <v>590</v>
      </c>
      <c r="I39" s="70" t="s">
        <v>591</v>
      </c>
      <c r="J39" s="67" t="s">
        <v>592</v>
      </c>
      <c r="K39" s="71"/>
      <c r="L39" s="67">
        <v>122.55</v>
      </c>
      <c r="M39" s="67">
        <v>122.55</v>
      </c>
      <c r="N39" s="67">
        <v>139</v>
      </c>
      <c r="O39" s="67">
        <v>99</v>
      </c>
      <c r="P39" s="72">
        <v>0.11834532374100722</v>
      </c>
      <c r="Q39" s="73">
        <v>-0.23165829145728639</v>
      </c>
      <c r="R39" s="67">
        <v>198</v>
      </c>
      <c r="S39" s="71"/>
      <c r="T39" s="71"/>
      <c r="U39" s="71"/>
      <c r="V39" s="63">
        <f t="shared" si="0"/>
        <v>23.549999999999997</v>
      </c>
      <c r="W39" s="71"/>
      <c r="X39" s="71"/>
      <c r="Y39" s="71"/>
      <c r="Z39" s="71"/>
      <c r="AA39" s="71"/>
      <c r="AB39" s="71"/>
      <c r="AC39" s="71"/>
      <c r="AD39" s="74"/>
    </row>
    <row r="40" spans="1:30" s="75" customFormat="1" ht="16.5">
      <c r="A40" s="622" t="s">
        <v>490</v>
      </c>
      <c r="B40" s="622"/>
      <c r="C40" s="631"/>
      <c r="D40" s="634"/>
      <c r="E40" s="67" t="s">
        <v>488</v>
      </c>
      <c r="F40" s="628"/>
      <c r="G40" s="68" t="s">
        <v>593</v>
      </c>
      <c r="H40" s="69" t="s">
        <v>594</v>
      </c>
      <c r="I40" s="70" t="s">
        <v>595</v>
      </c>
      <c r="J40" s="67" t="s">
        <v>596</v>
      </c>
      <c r="K40" s="71"/>
      <c r="L40" s="67">
        <v>122.55</v>
      </c>
      <c r="M40" s="67">
        <v>122.55</v>
      </c>
      <c r="N40" s="67">
        <v>139</v>
      </c>
      <c r="O40" s="67">
        <v>99</v>
      </c>
      <c r="P40" s="72">
        <v>0.11834532374100722</v>
      </c>
      <c r="Q40" s="73">
        <v>-0.23165829145728639</v>
      </c>
      <c r="R40" s="67">
        <v>198</v>
      </c>
      <c r="S40" s="71"/>
      <c r="T40" s="71"/>
      <c r="U40" s="71"/>
      <c r="V40" s="63">
        <f t="shared" si="0"/>
        <v>23.549999999999997</v>
      </c>
      <c r="W40" s="71"/>
      <c r="X40" s="71"/>
      <c r="Y40" s="71"/>
      <c r="Z40" s="71"/>
      <c r="AA40" s="71"/>
      <c r="AB40" s="71"/>
      <c r="AC40" s="71"/>
      <c r="AD40" s="74"/>
    </row>
    <row r="41" spans="1:30" s="75" customFormat="1" ht="16.5">
      <c r="A41" s="66" t="s">
        <v>490</v>
      </c>
      <c r="B41" s="66">
        <v>21</v>
      </c>
      <c r="C41" s="631"/>
      <c r="D41" s="634"/>
      <c r="E41" s="67" t="s">
        <v>488</v>
      </c>
      <c r="F41" s="68" t="s">
        <v>597</v>
      </c>
      <c r="G41" s="68" t="s">
        <v>597</v>
      </c>
      <c r="H41" s="69" t="s">
        <v>598</v>
      </c>
      <c r="I41" s="70" t="s">
        <v>599</v>
      </c>
      <c r="J41" s="67" t="s">
        <v>600</v>
      </c>
      <c r="K41" s="71"/>
      <c r="L41" s="67">
        <v>130</v>
      </c>
      <c r="M41" s="67">
        <v>130</v>
      </c>
      <c r="N41" s="67">
        <v>149</v>
      </c>
      <c r="O41" s="67">
        <v>89</v>
      </c>
      <c r="P41" s="72">
        <v>0.12751677852348994</v>
      </c>
      <c r="Q41" s="73">
        <v>-0.44444444444444442</v>
      </c>
      <c r="R41" s="67">
        <v>178</v>
      </c>
      <c r="S41" s="71"/>
      <c r="T41" s="71"/>
      <c r="U41" s="71"/>
      <c r="V41" s="63">
        <f t="shared" si="0"/>
        <v>41</v>
      </c>
      <c r="W41" s="71"/>
      <c r="X41" s="71"/>
      <c r="Y41" s="71"/>
      <c r="Z41" s="71"/>
      <c r="AA41" s="71"/>
      <c r="AB41" s="71"/>
      <c r="AC41" s="71"/>
      <c r="AD41" s="74"/>
    </row>
    <row r="42" spans="1:30" s="75" customFormat="1" ht="16.5">
      <c r="A42" s="621" t="s">
        <v>490</v>
      </c>
      <c r="B42" s="621">
        <v>22</v>
      </c>
      <c r="C42" s="631"/>
      <c r="D42" s="634"/>
      <c r="E42" s="67" t="s">
        <v>488</v>
      </c>
      <c r="F42" s="623" t="s">
        <v>601</v>
      </c>
      <c r="G42" s="68" t="s">
        <v>601</v>
      </c>
      <c r="H42" s="69" t="s">
        <v>550</v>
      </c>
      <c r="I42" s="70" t="s">
        <v>602</v>
      </c>
      <c r="J42" s="67" t="s">
        <v>555</v>
      </c>
      <c r="K42" s="71"/>
      <c r="L42" s="67">
        <v>380</v>
      </c>
      <c r="M42" s="67">
        <v>380</v>
      </c>
      <c r="N42" s="67">
        <v>458</v>
      </c>
      <c r="O42" s="67">
        <v>349</v>
      </c>
      <c r="P42" s="72">
        <v>0.1703056768558952</v>
      </c>
      <c r="Q42" s="73">
        <v>-8.7267525035765375E-2</v>
      </c>
      <c r="R42" s="67">
        <v>698</v>
      </c>
      <c r="S42" s="71"/>
      <c r="T42" s="71"/>
      <c r="U42" s="71"/>
      <c r="V42" s="63">
        <f t="shared" si="0"/>
        <v>31</v>
      </c>
      <c r="W42" s="71"/>
      <c r="X42" s="71"/>
      <c r="Y42" s="71"/>
      <c r="Z42" s="71"/>
      <c r="AA42" s="71"/>
      <c r="AB42" s="71"/>
      <c r="AC42" s="71"/>
      <c r="AD42" s="74"/>
    </row>
    <row r="43" spans="1:30" s="75" customFormat="1" ht="16.5">
      <c r="A43" s="622" t="s">
        <v>490</v>
      </c>
      <c r="B43" s="622"/>
      <c r="C43" s="632"/>
      <c r="D43" s="635"/>
      <c r="E43" s="67" t="s">
        <v>488</v>
      </c>
      <c r="F43" s="624"/>
      <c r="G43" s="68" t="s">
        <v>570</v>
      </c>
      <c r="H43" s="69" t="s">
        <v>571</v>
      </c>
      <c r="I43" s="70" t="s">
        <v>572</v>
      </c>
      <c r="J43" s="67" t="s">
        <v>603</v>
      </c>
      <c r="K43" s="71"/>
      <c r="L43" s="67">
        <v>340</v>
      </c>
      <c r="M43" s="67">
        <v>340</v>
      </c>
      <c r="N43" s="67">
        <v>398</v>
      </c>
      <c r="O43" s="67">
        <v>299</v>
      </c>
      <c r="P43" s="72">
        <v>0.14572864321608039</v>
      </c>
      <c r="Q43" s="73">
        <v>-0.13522537562604339</v>
      </c>
      <c r="R43" s="67">
        <v>598</v>
      </c>
      <c r="S43" s="71"/>
      <c r="T43" s="71"/>
      <c r="U43" s="71"/>
      <c r="V43" s="63">
        <f t="shared" si="0"/>
        <v>41</v>
      </c>
      <c r="W43" s="71"/>
      <c r="X43" s="71"/>
      <c r="Y43" s="71"/>
      <c r="Z43" s="71"/>
      <c r="AA43" s="71"/>
      <c r="AB43" s="71"/>
      <c r="AC43" s="71"/>
      <c r="AD43" s="74"/>
    </row>
  </sheetData>
  <mergeCells count="58">
    <mergeCell ref="AA2:AA3"/>
    <mergeCell ref="AB2:AB3"/>
    <mergeCell ref="R2:U2"/>
    <mergeCell ref="W2:W3"/>
    <mergeCell ref="X2:X3"/>
    <mergeCell ref="Y2:Y3"/>
    <mergeCell ref="Z2:Z3"/>
    <mergeCell ref="A1:J1"/>
    <mergeCell ref="K1:Y1"/>
    <mergeCell ref="Z1:AB1"/>
    <mergeCell ref="AC1:AC3"/>
    <mergeCell ref="A2:A3"/>
    <mergeCell ref="B2:B3"/>
    <mergeCell ref="C2:C3"/>
    <mergeCell ref="D2:D3"/>
    <mergeCell ref="F2:F3"/>
    <mergeCell ref="G2:G3"/>
    <mergeCell ref="H2:H3"/>
    <mergeCell ref="I2:I3"/>
    <mergeCell ref="J2:J3"/>
    <mergeCell ref="L2:M2"/>
    <mergeCell ref="N2:O2"/>
    <mergeCell ref="P2:Q2"/>
    <mergeCell ref="B19:B22"/>
    <mergeCell ref="F19:F22"/>
    <mergeCell ref="A23:A25"/>
    <mergeCell ref="B23:B25"/>
    <mergeCell ref="F23:F25"/>
    <mergeCell ref="A26:A27"/>
    <mergeCell ref="B26:B27"/>
    <mergeCell ref="F26:F27"/>
    <mergeCell ref="C4:C43"/>
    <mergeCell ref="D4:D43"/>
    <mergeCell ref="A7:A9"/>
    <mergeCell ref="B7:B9"/>
    <mergeCell ref="F7:F9"/>
    <mergeCell ref="A12:A14"/>
    <mergeCell ref="B12:B14"/>
    <mergeCell ref="F12:F14"/>
    <mergeCell ref="A19:A22"/>
    <mergeCell ref="A28:A29"/>
    <mergeCell ref="B28:B29"/>
    <mergeCell ref="F28:F29"/>
    <mergeCell ref="A31:A32"/>
    <mergeCell ref="B31:B32"/>
    <mergeCell ref="F31:F32"/>
    <mergeCell ref="A33:A34"/>
    <mergeCell ref="B33:B34"/>
    <mergeCell ref="F33:F34"/>
    <mergeCell ref="A42:A43"/>
    <mergeCell ref="B42:B43"/>
    <mergeCell ref="F42:F43"/>
    <mergeCell ref="A35:A36"/>
    <mergeCell ref="B35:B36"/>
    <mergeCell ref="F35:F36"/>
    <mergeCell ref="A37:A40"/>
    <mergeCell ref="B37:B40"/>
    <mergeCell ref="F37:F40"/>
  </mergeCells>
  <phoneticPr fontId="1" type="noConversion"/>
  <hyperlinks>
    <hyperlink ref="I4" r:id="rId1"/>
    <hyperlink ref="I6" r:id="rId2"/>
    <hyperlink ref="I7" r:id="rId3"/>
    <hyperlink ref="I8" r:id="rId4"/>
    <hyperlink ref="I9" r:id="rId5"/>
    <hyperlink ref="I10" r:id="rId6"/>
    <hyperlink ref="I11" r:id="rId7"/>
    <hyperlink ref="I12" r:id="rId8"/>
    <hyperlink ref="I13" r:id="rId9"/>
    <hyperlink ref="I14" r:id="rId10"/>
    <hyperlink ref="I15" r:id="rId11"/>
    <hyperlink ref="I17" r:id="rId12"/>
    <hyperlink ref="I18" r:id="rId13"/>
    <hyperlink ref="I19" r:id="rId14"/>
    <hyperlink ref="I20" r:id="rId15"/>
    <hyperlink ref="I21" r:id="rId16"/>
    <hyperlink ref="I22" r:id="rId17"/>
    <hyperlink ref="I23" r:id="rId18"/>
    <hyperlink ref="I24" r:id="rId19"/>
    <hyperlink ref="I25" r:id="rId20"/>
    <hyperlink ref="I26" r:id="rId21"/>
    <hyperlink ref="I27" r:id="rId22"/>
    <hyperlink ref="I30" r:id="rId23"/>
    <hyperlink ref="I32" r:id="rId24"/>
    <hyperlink ref="I33" r:id="rId25"/>
    <hyperlink ref="I34" r:id="rId26"/>
    <hyperlink ref="I35" r:id="rId27"/>
    <hyperlink ref="I36" r:id="rId28"/>
    <hyperlink ref="I37" r:id="rId29"/>
    <hyperlink ref="I38" r:id="rId30"/>
    <hyperlink ref="I39" r:id="rId31"/>
    <hyperlink ref="I40" r:id="rId32"/>
    <hyperlink ref="I41" r:id="rId33"/>
    <hyperlink ref="I42" r:id="rId34"/>
    <hyperlink ref="I43" r:id="rId35"/>
  </hyperlink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IV30"/>
  <sheetViews>
    <sheetView topLeftCell="H10" workbookViewId="0">
      <selection activeCell="V4" sqref="V4:V30"/>
    </sheetView>
  </sheetViews>
  <sheetFormatPr defaultRowHeight="13.5"/>
  <sheetData>
    <row r="1" spans="1:256" s="44" customFormat="1" ht="18" customHeight="1">
      <c r="A1" s="608" t="s">
        <v>381</v>
      </c>
      <c r="B1" s="609"/>
      <c r="C1" s="610"/>
      <c r="D1" s="610"/>
      <c r="E1" s="610"/>
      <c r="F1" s="610"/>
      <c r="G1" s="610"/>
      <c r="H1" s="610"/>
      <c r="I1" s="610"/>
      <c r="J1" s="611"/>
      <c r="K1" s="612"/>
      <c r="L1" s="610"/>
      <c r="M1" s="610"/>
      <c r="N1" s="610"/>
      <c r="O1" s="610"/>
      <c r="P1" s="610"/>
      <c r="Q1" s="610"/>
      <c r="R1" s="610"/>
      <c r="S1" s="610"/>
      <c r="T1" s="610"/>
      <c r="U1" s="610"/>
      <c r="V1" s="610"/>
      <c r="W1" s="610"/>
      <c r="X1" s="610"/>
      <c r="Y1" s="611"/>
      <c r="Z1" s="613" t="s">
        <v>1</v>
      </c>
      <c r="AA1" s="610"/>
      <c r="AB1" s="611"/>
      <c r="AC1" s="614" t="s">
        <v>2</v>
      </c>
    </row>
    <row r="2" spans="1:256" s="44" customFormat="1" ht="24.75" customHeight="1">
      <c r="A2" s="617" t="s">
        <v>3</v>
      </c>
      <c r="B2" s="617" t="s">
        <v>4</v>
      </c>
      <c r="C2" s="617" t="s">
        <v>382</v>
      </c>
      <c r="D2" s="617" t="s">
        <v>383</v>
      </c>
      <c r="E2" s="45" t="s">
        <v>8</v>
      </c>
      <c r="F2" s="617" t="s">
        <v>9</v>
      </c>
      <c r="G2" s="604" t="s">
        <v>10</v>
      </c>
      <c r="H2" s="617" t="s">
        <v>11</v>
      </c>
      <c r="I2" s="604" t="s">
        <v>384</v>
      </c>
      <c r="J2" s="617" t="s">
        <v>385</v>
      </c>
      <c r="K2" s="45" t="s">
        <v>14</v>
      </c>
      <c r="L2" s="605" t="s">
        <v>15</v>
      </c>
      <c r="M2" s="606"/>
      <c r="N2" s="601" t="s">
        <v>386</v>
      </c>
      <c r="O2" s="607"/>
      <c r="P2" s="601" t="s">
        <v>387</v>
      </c>
      <c r="Q2" s="607"/>
      <c r="R2" s="601" t="s">
        <v>388</v>
      </c>
      <c r="S2" s="602"/>
      <c r="T2" s="602"/>
      <c r="U2" s="603"/>
      <c r="V2" s="46" t="s">
        <v>389</v>
      </c>
      <c r="W2" s="604" t="s">
        <v>20</v>
      </c>
      <c r="X2" s="604" t="s">
        <v>21</v>
      </c>
      <c r="Y2" s="604" t="s">
        <v>22</v>
      </c>
      <c r="Z2" s="593" t="s">
        <v>23</v>
      </c>
      <c r="AA2" s="593" t="s">
        <v>24</v>
      </c>
      <c r="AB2" s="593" t="s">
        <v>25</v>
      </c>
      <c r="AC2" s="615"/>
    </row>
    <row r="3" spans="1:256" s="44" customFormat="1" ht="24.75" customHeight="1">
      <c r="A3" s="618"/>
      <c r="B3" s="618"/>
      <c r="C3" s="618"/>
      <c r="D3" s="618"/>
      <c r="E3" s="47" t="s">
        <v>390</v>
      </c>
      <c r="F3" s="619"/>
      <c r="G3" s="620"/>
      <c r="H3" s="619"/>
      <c r="I3" s="620"/>
      <c r="J3" s="618"/>
      <c r="K3" s="47" t="s">
        <v>27</v>
      </c>
      <c r="L3" s="48" t="s">
        <v>28</v>
      </c>
      <c r="M3" s="48" t="s">
        <v>391</v>
      </c>
      <c r="N3" s="49" t="s">
        <v>28</v>
      </c>
      <c r="O3" s="49" t="s">
        <v>392</v>
      </c>
      <c r="P3" s="49" t="s">
        <v>28</v>
      </c>
      <c r="Q3" s="48" t="s">
        <v>392</v>
      </c>
      <c r="R3" s="47" t="s">
        <v>31</v>
      </c>
      <c r="S3" s="47" t="s">
        <v>32</v>
      </c>
      <c r="T3" s="47" t="s">
        <v>33</v>
      </c>
      <c r="U3" s="47" t="s">
        <v>34</v>
      </c>
      <c r="V3" s="50" t="s">
        <v>394</v>
      </c>
      <c r="W3" s="594"/>
      <c r="X3" s="594"/>
      <c r="Y3" s="594"/>
      <c r="Z3" s="594"/>
      <c r="AA3" s="594"/>
      <c r="AB3" s="594"/>
      <c r="AC3" s="616"/>
    </row>
    <row r="4" spans="1:256" s="83" customFormat="1" ht="16.5" customHeight="1">
      <c r="A4" s="77" t="s">
        <v>604</v>
      </c>
      <c r="B4" s="77">
        <v>1</v>
      </c>
      <c r="C4" s="641" t="s">
        <v>605</v>
      </c>
      <c r="D4" s="641" t="s">
        <v>606</v>
      </c>
      <c r="E4" s="427" t="s">
        <v>39</v>
      </c>
      <c r="F4" s="78" t="s">
        <v>607</v>
      </c>
      <c r="G4" s="78" t="s">
        <v>607</v>
      </c>
      <c r="H4" s="78" t="s">
        <v>608</v>
      </c>
      <c r="I4" s="78" t="s">
        <v>609</v>
      </c>
      <c r="J4" s="78" t="s">
        <v>610</v>
      </c>
      <c r="K4" s="78"/>
      <c r="L4" s="78">
        <v>77.400000000000006</v>
      </c>
      <c r="M4" s="78">
        <v>77.400000000000006</v>
      </c>
      <c r="N4" s="78">
        <v>119</v>
      </c>
      <c r="O4" s="78">
        <v>89.5</v>
      </c>
      <c r="P4" s="79">
        <v>0.34957983193277309</v>
      </c>
      <c r="Q4" s="79">
        <f>(O4-M4)/O4</f>
        <v>0.13519553072625692</v>
      </c>
      <c r="R4" s="78"/>
      <c r="S4" s="78">
        <v>179</v>
      </c>
      <c r="T4" s="80"/>
      <c r="U4" s="80"/>
      <c r="V4" s="63">
        <f>M4-O4</f>
        <v>-12.099999999999994</v>
      </c>
      <c r="W4" s="80"/>
      <c r="X4" s="80"/>
      <c r="Y4" s="80"/>
      <c r="Z4" s="80"/>
      <c r="AA4" s="80"/>
      <c r="AB4" s="80"/>
      <c r="AC4" s="80"/>
      <c r="AD4" s="81"/>
      <c r="AE4" s="82"/>
      <c r="AF4" s="82"/>
      <c r="AG4" s="82"/>
      <c r="AH4" s="82"/>
      <c r="AI4" s="82"/>
      <c r="AJ4" s="82"/>
      <c r="AK4" s="82"/>
      <c r="AL4" s="82"/>
      <c r="AM4" s="82"/>
      <c r="AN4" s="82"/>
      <c r="AO4" s="82"/>
      <c r="AP4" s="82"/>
      <c r="AQ4" s="82"/>
      <c r="AR4" s="82"/>
      <c r="AS4" s="82"/>
      <c r="AT4" s="82"/>
      <c r="AU4" s="82"/>
      <c r="AV4" s="82"/>
      <c r="AW4" s="82"/>
      <c r="AX4" s="82"/>
      <c r="AY4" s="82"/>
      <c r="AZ4" s="82"/>
      <c r="BA4" s="82"/>
      <c r="BB4" s="82"/>
      <c r="BC4" s="82"/>
      <c r="BD4" s="82"/>
      <c r="BE4" s="82"/>
      <c r="BF4" s="82"/>
      <c r="BG4" s="82"/>
      <c r="BH4" s="82"/>
      <c r="BI4" s="82"/>
      <c r="BJ4" s="82"/>
      <c r="BK4" s="82"/>
      <c r="BL4" s="82"/>
      <c r="BM4" s="82"/>
      <c r="BN4" s="82"/>
      <c r="BO4" s="82"/>
      <c r="BP4" s="82"/>
      <c r="BQ4" s="82"/>
      <c r="BR4" s="82"/>
      <c r="BS4" s="82"/>
      <c r="BT4" s="82"/>
      <c r="BU4" s="82"/>
      <c r="BV4" s="82"/>
      <c r="BW4" s="82"/>
      <c r="BX4" s="82"/>
      <c r="BY4" s="82"/>
      <c r="BZ4" s="82"/>
      <c r="CA4" s="82"/>
      <c r="CB4" s="82"/>
      <c r="CC4" s="82"/>
      <c r="CD4" s="82"/>
      <c r="CE4" s="82"/>
      <c r="CF4" s="82"/>
      <c r="CG4" s="82"/>
      <c r="CH4" s="82"/>
      <c r="CI4" s="82"/>
      <c r="CJ4" s="82"/>
      <c r="CK4" s="82"/>
      <c r="CL4" s="82"/>
      <c r="CM4" s="82"/>
      <c r="CN4" s="82"/>
      <c r="CO4" s="82"/>
      <c r="CP4" s="82"/>
      <c r="CQ4" s="82"/>
      <c r="CR4" s="82"/>
      <c r="CS4" s="82"/>
      <c r="CT4" s="82"/>
      <c r="CU4" s="82"/>
      <c r="CV4" s="82"/>
      <c r="CW4" s="82"/>
      <c r="CX4" s="82"/>
      <c r="CY4" s="82"/>
      <c r="CZ4" s="82"/>
      <c r="DA4" s="82"/>
      <c r="DB4" s="82"/>
      <c r="DC4" s="82"/>
      <c r="DD4" s="82"/>
      <c r="DE4" s="82"/>
      <c r="DF4" s="82"/>
      <c r="DG4" s="82"/>
      <c r="DH4" s="82"/>
      <c r="DI4" s="82"/>
      <c r="DJ4" s="82"/>
      <c r="DK4" s="82"/>
      <c r="DL4" s="82"/>
      <c r="DM4" s="82"/>
      <c r="DN4" s="82"/>
      <c r="DO4" s="82"/>
      <c r="DP4" s="82"/>
      <c r="DQ4" s="82"/>
      <c r="DR4" s="82"/>
      <c r="DS4" s="82"/>
      <c r="DT4" s="82"/>
      <c r="DU4" s="82"/>
      <c r="DV4" s="82"/>
      <c r="DW4" s="82"/>
      <c r="DX4" s="82"/>
      <c r="DY4" s="82"/>
      <c r="DZ4" s="82"/>
      <c r="EA4" s="82"/>
      <c r="EB4" s="82"/>
      <c r="EC4" s="82"/>
      <c r="ED4" s="82"/>
      <c r="EE4" s="82"/>
      <c r="EF4" s="82"/>
      <c r="EG4" s="82"/>
      <c r="EH4" s="82"/>
      <c r="EI4" s="82"/>
      <c r="EJ4" s="82"/>
      <c r="EK4" s="82"/>
      <c r="EL4" s="82"/>
      <c r="EM4" s="82"/>
      <c r="EN4" s="82"/>
      <c r="EO4" s="82"/>
      <c r="EP4" s="82"/>
      <c r="EQ4" s="82"/>
      <c r="ER4" s="82"/>
      <c r="ES4" s="82"/>
      <c r="ET4" s="82"/>
      <c r="EU4" s="82"/>
      <c r="EV4" s="82"/>
      <c r="EW4" s="82"/>
      <c r="EX4" s="82"/>
      <c r="EY4" s="82"/>
      <c r="EZ4" s="82"/>
      <c r="FA4" s="82"/>
      <c r="FB4" s="82"/>
      <c r="FC4" s="82"/>
      <c r="FD4" s="82"/>
      <c r="FE4" s="82"/>
      <c r="FF4" s="82"/>
      <c r="FG4" s="82"/>
      <c r="FH4" s="82"/>
      <c r="FI4" s="82"/>
      <c r="FJ4" s="82"/>
      <c r="FK4" s="82"/>
      <c r="FL4" s="82"/>
      <c r="FM4" s="82"/>
      <c r="FN4" s="82"/>
      <c r="FO4" s="82"/>
      <c r="FP4" s="82"/>
      <c r="FQ4" s="82"/>
      <c r="FR4" s="82"/>
      <c r="FS4" s="82"/>
      <c r="FT4" s="82"/>
      <c r="FU4" s="82"/>
      <c r="FV4" s="82"/>
      <c r="FW4" s="82"/>
      <c r="FX4" s="82"/>
      <c r="FY4" s="82"/>
      <c r="FZ4" s="82"/>
      <c r="GA4" s="82"/>
      <c r="GB4" s="82"/>
      <c r="GC4" s="82"/>
      <c r="GD4" s="82"/>
      <c r="GE4" s="82"/>
      <c r="GF4" s="82"/>
      <c r="GG4" s="82"/>
      <c r="GH4" s="82"/>
      <c r="GI4" s="82"/>
      <c r="GJ4" s="82"/>
      <c r="GK4" s="82"/>
      <c r="GL4" s="82"/>
      <c r="GM4" s="82"/>
      <c r="GN4" s="82"/>
      <c r="GO4" s="82"/>
      <c r="GP4" s="82"/>
      <c r="GQ4" s="82"/>
      <c r="GR4" s="82"/>
      <c r="GS4" s="82"/>
      <c r="GT4" s="82"/>
      <c r="GU4" s="82"/>
      <c r="GV4" s="82"/>
      <c r="GW4" s="82"/>
      <c r="GX4" s="82"/>
      <c r="GY4" s="82"/>
      <c r="GZ4" s="82"/>
      <c r="HA4" s="82"/>
      <c r="HB4" s="82"/>
      <c r="HC4" s="82"/>
      <c r="HD4" s="82"/>
      <c r="HE4" s="82"/>
      <c r="HF4" s="82"/>
      <c r="HG4" s="82"/>
      <c r="HH4" s="82"/>
      <c r="HI4" s="82"/>
      <c r="HJ4" s="82"/>
      <c r="HK4" s="82"/>
      <c r="HL4" s="82"/>
      <c r="HM4" s="82"/>
      <c r="HN4" s="82"/>
      <c r="HO4" s="82"/>
      <c r="HP4" s="82"/>
      <c r="HQ4" s="82"/>
      <c r="HR4" s="82"/>
      <c r="HS4" s="82"/>
      <c r="HT4" s="82"/>
      <c r="HU4" s="82"/>
      <c r="HV4" s="82"/>
      <c r="HW4" s="82"/>
      <c r="HX4" s="82"/>
      <c r="HY4" s="82"/>
      <c r="HZ4" s="82"/>
      <c r="IA4" s="82"/>
      <c r="IB4" s="82"/>
      <c r="IC4" s="82"/>
      <c r="ID4" s="82"/>
      <c r="IE4" s="82"/>
      <c r="IF4" s="82"/>
      <c r="IG4" s="82"/>
      <c r="IH4" s="82"/>
      <c r="II4" s="82"/>
      <c r="IJ4" s="82"/>
      <c r="IK4" s="82"/>
      <c r="IL4" s="82"/>
      <c r="IM4" s="82"/>
      <c r="IN4" s="82"/>
      <c r="IO4" s="82"/>
      <c r="IP4" s="82"/>
      <c r="IQ4" s="82"/>
      <c r="IR4" s="82"/>
      <c r="IS4" s="82"/>
      <c r="IT4" s="82"/>
      <c r="IU4" s="82"/>
      <c r="IV4" s="82"/>
    </row>
    <row r="5" spans="1:256" s="83" customFormat="1" ht="16.5" customHeight="1">
      <c r="A5" s="77" t="s">
        <v>604</v>
      </c>
      <c r="B5" s="77">
        <v>3</v>
      </c>
      <c r="C5" s="642"/>
      <c r="D5" s="642"/>
      <c r="E5" s="427" t="s">
        <v>39</v>
      </c>
      <c r="F5" s="78" t="s">
        <v>611</v>
      </c>
      <c r="G5" s="78" t="s">
        <v>611</v>
      </c>
      <c r="H5" s="78" t="s">
        <v>612</v>
      </c>
      <c r="I5" s="78" t="s">
        <v>613</v>
      </c>
      <c r="J5" s="78">
        <v>10</v>
      </c>
      <c r="K5" s="78"/>
      <c r="L5" s="78">
        <v>69.8</v>
      </c>
      <c r="M5" s="78">
        <v>69.8</v>
      </c>
      <c r="N5" s="78">
        <v>89</v>
      </c>
      <c r="O5" s="78">
        <v>79.5</v>
      </c>
      <c r="P5" s="79">
        <v>0.21573033707865172</v>
      </c>
      <c r="Q5" s="79">
        <f t="shared" ref="Q5:Q30" si="0">(O5-M5)/O5</f>
        <v>0.12201257861635224</v>
      </c>
      <c r="R5" s="78"/>
      <c r="S5" s="78">
        <v>159</v>
      </c>
      <c r="T5" s="80"/>
      <c r="U5" s="80"/>
      <c r="V5" s="63">
        <f t="shared" ref="V5:V30" si="1">M5-O5</f>
        <v>-9.7000000000000028</v>
      </c>
      <c r="W5" s="80"/>
      <c r="X5" s="80"/>
      <c r="Y5" s="80"/>
      <c r="Z5" s="80"/>
      <c r="AA5" s="80"/>
      <c r="AB5" s="80"/>
      <c r="AC5" s="80"/>
      <c r="AD5" s="81"/>
      <c r="AE5" s="82"/>
      <c r="AF5" s="82"/>
      <c r="AG5" s="82"/>
      <c r="AH5" s="82"/>
      <c r="AI5" s="82"/>
      <c r="AJ5" s="82"/>
      <c r="AK5" s="82"/>
      <c r="AL5" s="82"/>
      <c r="AM5" s="82"/>
      <c r="AN5" s="82"/>
      <c r="AO5" s="82"/>
      <c r="AP5" s="82"/>
      <c r="AQ5" s="82"/>
      <c r="AR5" s="82"/>
      <c r="AS5" s="82"/>
      <c r="AT5" s="82"/>
      <c r="AU5" s="82"/>
      <c r="AV5" s="82"/>
      <c r="AW5" s="82"/>
      <c r="AX5" s="82"/>
      <c r="AY5" s="82"/>
      <c r="AZ5" s="82"/>
      <c r="BA5" s="82"/>
      <c r="BB5" s="82"/>
      <c r="BC5" s="82"/>
      <c r="BD5" s="82"/>
      <c r="BE5" s="82"/>
      <c r="BF5" s="82"/>
      <c r="BG5" s="82"/>
      <c r="BH5" s="82"/>
      <c r="BI5" s="82"/>
      <c r="BJ5" s="82"/>
      <c r="BK5" s="82"/>
      <c r="BL5" s="82"/>
      <c r="BM5" s="82"/>
      <c r="BN5" s="82"/>
      <c r="BO5" s="82"/>
      <c r="BP5" s="82"/>
      <c r="BQ5" s="82"/>
      <c r="BR5" s="82"/>
      <c r="BS5" s="82"/>
      <c r="BT5" s="82"/>
      <c r="BU5" s="82"/>
      <c r="BV5" s="82"/>
      <c r="BW5" s="82"/>
      <c r="BX5" s="82"/>
      <c r="BY5" s="82"/>
      <c r="BZ5" s="82"/>
      <c r="CA5" s="82"/>
      <c r="CB5" s="82"/>
      <c r="CC5" s="82"/>
      <c r="CD5" s="82"/>
      <c r="CE5" s="82"/>
      <c r="CF5" s="82"/>
      <c r="CG5" s="82"/>
      <c r="CH5" s="82"/>
      <c r="CI5" s="82"/>
      <c r="CJ5" s="82"/>
      <c r="CK5" s="82"/>
      <c r="CL5" s="82"/>
      <c r="CM5" s="82"/>
      <c r="CN5" s="82"/>
      <c r="CO5" s="82"/>
      <c r="CP5" s="82"/>
      <c r="CQ5" s="82"/>
      <c r="CR5" s="82"/>
      <c r="CS5" s="82"/>
      <c r="CT5" s="82"/>
      <c r="CU5" s="82"/>
      <c r="CV5" s="82"/>
      <c r="CW5" s="82"/>
      <c r="CX5" s="82"/>
      <c r="CY5" s="82"/>
      <c r="CZ5" s="82"/>
      <c r="DA5" s="82"/>
      <c r="DB5" s="82"/>
      <c r="DC5" s="82"/>
      <c r="DD5" s="82"/>
      <c r="DE5" s="82"/>
      <c r="DF5" s="82"/>
      <c r="DG5" s="82"/>
      <c r="DH5" s="82"/>
      <c r="DI5" s="82"/>
      <c r="DJ5" s="82"/>
      <c r="DK5" s="82"/>
      <c r="DL5" s="82"/>
      <c r="DM5" s="82"/>
      <c r="DN5" s="82"/>
      <c r="DO5" s="82"/>
      <c r="DP5" s="82"/>
      <c r="DQ5" s="82"/>
      <c r="DR5" s="82"/>
      <c r="DS5" s="82"/>
      <c r="DT5" s="82"/>
      <c r="DU5" s="82"/>
      <c r="DV5" s="82"/>
      <c r="DW5" s="82"/>
      <c r="DX5" s="82"/>
      <c r="DY5" s="82"/>
      <c r="DZ5" s="82"/>
      <c r="EA5" s="82"/>
      <c r="EB5" s="82"/>
      <c r="EC5" s="82"/>
      <c r="ED5" s="82"/>
      <c r="EE5" s="82"/>
      <c r="EF5" s="82"/>
      <c r="EG5" s="82"/>
      <c r="EH5" s="82"/>
      <c r="EI5" s="82"/>
      <c r="EJ5" s="82"/>
      <c r="EK5" s="82"/>
      <c r="EL5" s="82"/>
      <c r="EM5" s="82"/>
      <c r="EN5" s="82"/>
      <c r="EO5" s="82"/>
      <c r="EP5" s="82"/>
      <c r="EQ5" s="82"/>
      <c r="ER5" s="82"/>
      <c r="ES5" s="82"/>
      <c r="ET5" s="82"/>
      <c r="EU5" s="82"/>
      <c r="EV5" s="82"/>
      <c r="EW5" s="82"/>
      <c r="EX5" s="82"/>
      <c r="EY5" s="82"/>
      <c r="EZ5" s="82"/>
      <c r="FA5" s="82"/>
      <c r="FB5" s="82"/>
      <c r="FC5" s="82"/>
      <c r="FD5" s="82"/>
      <c r="FE5" s="82"/>
      <c r="FF5" s="82"/>
      <c r="FG5" s="82"/>
      <c r="FH5" s="82"/>
      <c r="FI5" s="82"/>
      <c r="FJ5" s="82"/>
      <c r="FK5" s="82"/>
      <c r="FL5" s="82"/>
      <c r="FM5" s="82"/>
      <c r="FN5" s="82"/>
      <c r="FO5" s="82"/>
      <c r="FP5" s="82"/>
      <c r="FQ5" s="82"/>
      <c r="FR5" s="82"/>
      <c r="FS5" s="82"/>
      <c r="FT5" s="82"/>
      <c r="FU5" s="82"/>
      <c r="FV5" s="82"/>
      <c r="FW5" s="82"/>
      <c r="FX5" s="82"/>
      <c r="FY5" s="82"/>
      <c r="FZ5" s="82"/>
      <c r="GA5" s="82"/>
      <c r="GB5" s="82"/>
      <c r="GC5" s="82"/>
      <c r="GD5" s="82"/>
      <c r="GE5" s="82"/>
      <c r="GF5" s="82"/>
      <c r="GG5" s="82"/>
      <c r="GH5" s="82"/>
      <c r="GI5" s="82"/>
      <c r="GJ5" s="82"/>
      <c r="GK5" s="82"/>
      <c r="GL5" s="82"/>
      <c r="GM5" s="82"/>
      <c r="GN5" s="82"/>
      <c r="GO5" s="82"/>
      <c r="GP5" s="82"/>
      <c r="GQ5" s="82"/>
      <c r="GR5" s="82"/>
      <c r="GS5" s="82"/>
      <c r="GT5" s="82"/>
      <c r="GU5" s="82"/>
      <c r="GV5" s="82"/>
      <c r="GW5" s="82"/>
      <c r="GX5" s="82"/>
      <c r="GY5" s="82"/>
      <c r="GZ5" s="82"/>
      <c r="HA5" s="82"/>
      <c r="HB5" s="82"/>
      <c r="HC5" s="82"/>
      <c r="HD5" s="82"/>
      <c r="HE5" s="82"/>
      <c r="HF5" s="82"/>
      <c r="HG5" s="82"/>
      <c r="HH5" s="82"/>
      <c r="HI5" s="82"/>
      <c r="HJ5" s="82"/>
      <c r="HK5" s="82"/>
      <c r="HL5" s="82"/>
      <c r="HM5" s="82"/>
      <c r="HN5" s="82"/>
      <c r="HO5" s="82"/>
      <c r="HP5" s="82"/>
      <c r="HQ5" s="82"/>
      <c r="HR5" s="82"/>
      <c r="HS5" s="82"/>
      <c r="HT5" s="82"/>
      <c r="HU5" s="82"/>
      <c r="HV5" s="82"/>
      <c r="HW5" s="82"/>
      <c r="HX5" s="82"/>
      <c r="HY5" s="82"/>
      <c r="HZ5" s="82"/>
      <c r="IA5" s="82"/>
      <c r="IB5" s="82"/>
      <c r="IC5" s="82"/>
      <c r="ID5" s="82"/>
      <c r="IE5" s="82"/>
      <c r="IF5" s="82"/>
      <c r="IG5" s="82"/>
      <c r="IH5" s="82"/>
      <c r="II5" s="82"/>
      <c r="IJ5" s="82"/>
      <c r="IK5" s="82"/>
      <c r="IL5" s="82"/>
      <c r="IM5" s="82"/>
      <c r="IN5" s="82"/>
      <c r="IO5" s="82"/>
      <c r="IP5" s="82"/>
      <c r="IQ5" s="82"/>
      <c r="IR5" s="82"/>
      <c r="IS5" s="82"/>
      <c r="IT5" s="82"/>
      <c r="IU5" s="82"/>
      <c r="IV5" s="82"/>
    </row>
    <row r="6" spans="1:256" s="83" customFormat="1" ht="16.5" customHeight="1">
      <c r="A6" s="77" t="s">
        <v>604</v>
      </c>
      <c r="B6" s="77">
        <v>4</v>
      </c>
      <c r="C6" s="642"/>
      <c r="D6" s="642"/>
      <c r="E6" s="427" t="s">
        <v>39</v>
      </c>
      <c r="F6" s="78" t="s">
        <v>614</v>
      </c>
      <c r="G6" s="78" t="s">
        <v>614</v>
      </c>
      <c r="H6" s="78" t="s">
        <v>615</v>
      </c>
      <c r="I6" s="78" t="s">
        <v>616</v>
      </c>
      <c r="J6" s="78">
        <v>0</v>
      </c>
      <c r="K6" s="78"/>
      <c r="L6" s="78">
        <v>56.8</v>
      </c>
      <c r="M6" s="78">
        <v>56.8</v>
      </c>
      <c r="N6" s="78">
        <v>99</v>
      </c>
      <c r="O6" s="78">
        <v>64.5</v>
      </c>
      <c r="P6" s="79">
        <v>0.42626262626262629</v>
      </c>
      <c r="Q6" s="79">
        <f t="shared" si="0"/>
        <v>0.11937984496124035</v>
      </c>
      <c r="R6" s="78"/>
      <c r="S6" s="78">
        <v>129</v>
      </c>
      <c r="T6" s="80"/>
      <c r="U6" s="80"/>
      <c r="V6" s="63">
        <f t="shared" si="1"/>
        <v>-7.7000000000000028</v>
      </c>
      <c r="W6" s="80"/>
      <c r="X6" s="80"/>
      <c r="Y6" s="80"/>
      <c r="Z6" s="80"/>
      <c r="AA6" s="80"/>
      <c r="AB6" s="80"/>
      <c r="AC6" s="80"/>
      <c r="AD6" s="81"/>
      <c r="AE6" s="82"/>
      <c r="AF6" s="82"/>
      <c r="AG6" s="82"/>
      <c r="AH6" s="82"/>
      <c r="AI6" s="82"/>
      <c r="AJ6" s="82"/>
      <c r="AK6" s="82"/>
      <c r="AL6" s="82"/>
      <c r="AM6" s="82"/>
      <c r="AN6" s="82"/>
      <c r="AO6" s="82"/>
      <c r="AP6" s="82"/>
      <c r="AQ6" s="82"/>
      <c r="AR6" s="82"/>
      <c r="AS6" s="82"/>
      <c r="AT6" s="82"/>
      <c r="AU6" s="82"/>
      <c r="AV6" s="82"/>
      <c r="AW6" s="82"/>
      <c r="AX6" s="82"/>
      <c r="AY6" s="82"/>
      <c r="AZ6" s="82"/>
      <c r="BA6" s="82"/>
      <c r="BB6" s="82"/>
      <c r="BC6" s="82"/>
      <c r="BD6" s="82"/>
      <c r="BE6" s="82"/>
      <c r="BF6" s="82"/>
      <c r="BG6" s="82"/>
      <c r="BH6" s="82"/>
      <c r="BI6" s="82"/>
      <c r="BJ6" s="82"/>
      <c r="BK6" s="82"/>
      <c r="BL6" s="82"/>
      <c r="BM6" s="82"/>
      <c r="BN6" s="82"/>
      <c r="BO6" s="82"/>
      <c r="BP6" s="82"/>
      <c r="BQ6" s="82"/>
      <c r="BR6" s="82"/>
      <c r="BS6" s="82"/>
      <c r="BT6" s="82"/>
      <c r="BU6" s="82"/>
      <c r="BV6" s="82"/>
      <c r="BW6" s="82"/>
      <c r="BX6" s="82"/>
      <c r="BY6" s="82"/>
      <c r="BZ6" s="82"/>
      <c r="CA6" s="82"/>
      <c r="CB6" s="82"/>
      <c r="CC6" s="82"/>
      <c r="CD6" s="82"/>
      <c r="CE6" s="82"/>
      <c r="CF6" s="82"/>
      <c r="CG6" s="82"/>
      <c r="CH6" s="82"/>
      <c r="CI6" s="82"/>
      <c r="CJ6" s="82"/>
      <c r="CK6" s="82"/>
      <c r="CL6" s="82"/>
      <c r="CM6" s="82"/>
      <c r="CN6" s="82"/>
      <c r="CO6" s="82"/>
      <c r="CP6" s="82"/>
      <c r="CQ6" s="82"/>
      <c r="CR6" s="82"/>
      <c r="CS6" s="82"/>
      <c r="CT6" s="82"/>
      <c r="CU6" s="82"/>
      <c r="CV6" s="82"/>
      <c r="CW6" s="82"/>
      <c r="CX6" s="82"/>
      <c r="CY6" s="82"/>
      <c r="CZ6" s="82"/>
      <c r="DA6" s="82"/>
      <c r="DB6" s="82"/>
      <c r="DC6" s="82"/>
      <c r="DD6" s="82"/>
      <c r="DE6" s="82"/>
      <c r="DF6" s="82"/>
      <c r="DG6" s="82"/>
      <c r="DH6" s="82"/>
      <c r="DI6" s="82"/>
      <c r="DJ6" s="82"/>
      <c r="DK6" s="82"/>
      <c r="DL6" s="82"/>
      <c r="DM6" s="82"/>
      <c r="DN6" s="82"/>
      <c r="DO6" s="82"/>
      <c r="DP6" s="82"/>
      <c r="DQ6" s="82"/>
      <c r="DR6" s="82"/>
      <c r="DS6" s="82"/>
      <c r="DT6" s="82"/>
      <c r="DU6" s="82"/>
      <c r="DV6" s="82"/>
      <c r="DW6" s="82"/>
      <c r="DX6" s="82"/>
      <c r="DY6" s="82"/>
      <c r="DZ6" s="82"/>
      <c r="EA6" s="82"/>
      <c r="EB6" s="82"/>
      <c r="EC6" s="82"/>
      <c r="ED6" s="82"/>
      <c r="EE6" s="82"/>
      <c r="EF6" s="82"/>
      <c r="EG6" s="82"/>
      <c r="EH6" s="82"/>
      <c r="EI6" s="82"/>
      <c r="EJ6" s="82"/>
      <c r="EK6" s="82"/>
      <c r="EL6" s="82"/>
      <c r="EM6" s="82"/>
      <c r="EN6" s="82"/>
      <c r="EO6" s="82"/>
      <c r="EP6" s="82"/>
      <c r="EQ6" s="82"/>
      <c r="ER6" s="82"/>
      <c r="ES6" s="82"/>
      <c r="ET6" s="82"/>
      <c r="EU6" s="82"/>
      <c r="EV6" s="82"/>
      <c r="EW6" s="82"/>
      <c r="EX6" s="82"/>
      <c r="EY6" s="82"/>
      <c r="EZ6" s="82"/>
      <c r="FA6" s="82"/>
      <c r="FB6" s="82"/>
      <c r="FC6" s="82"/>
      <c r="FD6" s="82"/>
      <c r="FE6" s="82"/>
      <c r="FF6" s="82"/>
      <c r="FG6" s="82"/>
      <c r="FH6" s="82"/>
      <c r="FI6" s="82"/>
      <c r="FJ6" s="82"/>
      <c r="FK6" s="82"/>
      <c r="FL6" s="82"/>
      <c r="FM6" s="82"/>
      <c r="FN6" s="82"/>
      <c r="FO6" s="82"/>
      <c r="FP6" s="82"/>
      <c r="FQ6" s="82"/>
      <c r="FR6" s="82"/>
      <c r="FS6" s="82"/>
      <c r="FT6" s="82"/>
      <c r="FU6" s="82"/>
      <c r="FV6" s="82"/>
      <c r="FW6" s="82"/>
      <c r="FX6" s="82"/>
      <c r="FY6" s="82"/>
      <c r="FZ6" s="82"/>
      <c r="GA6" s="82"/>
      <c r="GB6" s="82"/>
      <c r="GC6" s="82"/>
      <c r="GD6" s="82"/>
      <c r="GE6" s="82"/>
      <c r="GF6" s="82"/>
      <c r="GG6" s="82"/>
      <c r="GH6" s="82"/>
      <c r="GI6" s="82"/>
      <c r="GJ6" s="82"/>
      <c r="GK6" s="82"/>
      <c r="GL6" s="82"/>
      <c r="GM6" s="82"/>
      <c r="GN6" s="82"/>
      <c r="GO6" s="82"/>
      <c r="GP6" s="82"/>
      <c r="GQ6" s="82"/>
      <c r="GR6" s="82"/>
      <c r="GS6" s="82"/>
      <c r="GT6" s="82"/>
      <c r="GU6" s="82"/>
      <c r="GV6" s="82"/>
      <c r="GW6" s="82"/>
      <c r="GX6" s="82"/>
      <c r="GY6" s="82"/>
      <c r="GZ6" s="82"/>
      <c r="HA6" s="82"/>
      <c r="HB6" s="82"/>
      <c r="HC6" s="82"/>
      <c r="HD6" s="82"/>
      <c r="HE6" s="82"/>
      <c r="HF6" s="82"/>
      <c r="HG6" s="82"/>
      <c r="HH6" s="82"/>
      <c r="HI6" s="82"/>
      <c r="HJ6" s="82"/>
      <c r="HK6" s="82"/>
      <c r="HL6" s="82"/>
      <c r="HM6" s="82"/>
      <c r="HN6" s="82"/>
      <c r="HO6" s="82"/>
      <c r="HP6" s="82"/>
      <c r="HQ6" s="82"/>
      <c r="HR6" s="82"/>
      <c r="HS6" s="82"/>
      <c r="HT6" s="82"/>
      <c r="HU6" s="82"/>
      <c r="HV6" s="82"/>
      <c r="HW6" s="82"/>
      <c r="HX6" s="82"/>
      <c r="HY6" s="82"/>
      <c r="HZ6" s="82"/>
      <c r="IA6" s="82"/>
      <c r="IB6" s="82"/>
      <c r="IC6" s="82"/>
      <c r="ID6" s="82"/>
      <c r="IE6" s="82"/>
      <c r="IF6" s="82"/>
      <c r="IG6" s="82"/>
      <c r="IH6" s="82"/>
      <c r="II6" s="82"/>
      <c r="IJ6" s="82"/>
      <c r="IK6" s="82"/>
      <c r="IL6" s="82"/>
      <c r="IM6" s="82"/>
      <c r="IN6" s="82"/>
      <c r="IO6" s="82"/>
      <c r="IP6" s="82"/>
      <c r="IQ6" s="82"/>
      <c r="IR6" s="82"/>
      <c r="IS6" s="82"/>
      <c r="IT6" s="82"/>
      <c r="IU6" s="82"/>
      <c r="IV6" s="82"/>
    </row>
    <row r="7" spans="1:256" s="83" customFormat="1" ht="16.5" customHeight="1">
      <c r="A7" s="77" t="s">
        <v>604</v>
      </c>
      <c r="B7" s="77">
        <v>5</v>
      </c>
      <c r="C7" s="642"/>
      <c r="D7" s="642"/>
      <c r="E7" s="427" t="s">
        <v>39</v>
      </c>
      <c r="F7" s="78" t="s">
        <v>617</v>
      </c>
      <c r="G7" s="78" t="s">
        <v>617</v>
      </c>
      <c r="H7" s="78" t="s">
        <v>618</v>
      </c>
      <c r="I7" s="78" t="s">
        <v>619</v>
      </c>
      <c r="J7" s="78" t="s">
        <v>620</v>
      </c>
      <c r="K7" s="78"/>
      <c r="L7" s="78">
        <v>35.700000000000003</v>
      </c>
      <c r="M7" s="78">
        <v>35.700000000000003</v>
      </c>
      <c r="N7" s="78">
        <v>56</v>
      </c>
      <c r="O7" s="78">
        <v>34.5</v>
      </c>
      <c r="P7" s="79">
        <v>0.36249999999999993</v>
      </c>
      <c r="Q7" s="79">
        <f t="shared" si="0"/>
        <v>-3.4782608695652258E-2</v>
      </c>
      <c r="R7" s="78"/>
      <c r="S7" s="78">
        <v>69</v>
      </c>
      <c r="T7" s="80"/>
      <c r="U7" s="80"/>
      <c r="V7" s="63">
        <f t="shared" si="1"/>
        <v>1.2000000000000028</v>
      </c>
      <c r="W7" s="80"/>
      <c r="X7" s="80"/>
      <c r="Y7" s="80"/>
      <c r="Z7" s="80"/>
      <c r="AA7" s="80"/>
      <c r="AB7" s="80"/>
      <c r="AC7" s="80"/>
      <c r="AD7" s="81"/>
      <c r="AE7" s="82"/>
      <c r="AF7" s="82"/>
      <c r="AG7" s="82"/>
      <c r="AH7" s="82"/>
      <c r="AI7" s="82"/>
      <c r="AJ7" s="82"/>
      <c r="AK7" s="82"/>
      <c r="AL7" s="82"/>
      <c r="AM7" s="82"/>
      <c r="AN7" s="82"/>
      <c r="AO7" s="82"/>
      <c r="AP7" s="82"/>
      <c r="AQ7" s="82"/>
      <c r="AR7" s="82"/>
      <c r="AS7" s="82"/>
      <c r="AT7" s="82"/>
      <c r="AU7" s="82"/>
      <c r="AV7" s="82"/>
      <c r="AW7" s="82"/>
      <c r="AX7" s="82"/>
      <c r="AY7" s="82"/>
      <c r="AZ7" s="82"/>
      <c r="BA7" s="82"/>
      <c r="BB7" s="82"/>
      <c r="BC7" s="82"/>
      <c r="BD7" s="82"/>
      <c r="BE7" s="82"/>
      <c r="BF7" s="82"/>
      <c r="BG7" s="82"/>
      <c r="BH7" s="82"/>
      <c r="BI7" s="82"/>
      <c r="BJ7" s="82"/>
      <c r="BK7" s="82"/>
      <c r="BL7" s="82"/>
      <c r="BM7" s="82"/>
      <c r="BN7" s="82"/>
      <c r="BO7" s="82"/>
      <c r="BP7" s="82"/>
      <c r="BQ7" s="82"/>
      <c r="BR7" s="82"/>
      <c r="BS7" s="82"/>
      <c r="BT7" s="82"/>
      <c r="BU7" s="82"/>
      <c r="BV7" s="82"/>
      <c r="BW7" s="82"/>
      <c r="BX7" s="82"/>
      <c r="BY7" s="82"/>
      <c r="BZ7" s="82"/>
      <c r="CA7" s="82"/>
      <c r="CB7" s="82"/>
      <c r="CC7" s="82"/>
      <c r="CD7" s="82"/>
      <c r="CE7" s="82"/>
      <c r="CF7" s="82"/>
      <c r="CG7" s="82"/>
      <c r="CH7" s="82"/>
      <c r="CI7" s="82"/>
      <c r="CJ7" s="82"/>
      <c r="CK7" s="82"/>
      <c r="CL7" s="82"/>
      <c r="CM7" s="82"/>
      <c r="CN7" s="82"/>
      <c r="CO7" s="82"/>
      <c r="CP7" s="82"/>
      <c r="CQ7" s="82"/>
      <c r="CR7" s="82"/>
      <c r="CS7" s="82"/>
      <c r="CT7" s="82"/>
      <c r="CU7" s="82"/>
      <c r="CV7" s="82"/>
      <c r="CW7" s="82"/>
      <c r="CX7" s="82"/>
      <c r="CY7" s="82"/>
      <c r="CZ7" s="82"/>
      <c r="DA7" s="82"/>
      <c r="DB7" s="82"/>
      <c r="DC7" s="82"/>
      <c r="DD7" s="82"/>
      <c r="DE7" s="82"/>
      <c r="DF7" s="82"/>
      <c r="DG7" s="82"/>
      <c r="DH7" s="82"/>
      <c r="DI7" s="82"/>
      <c r="DJ7" s="82"/>
      <c r="DK7" s="82"/>
      <c r="DL7" s="82"/>
      <c r="DM7" s="82"/>
      <c r="DN7" s="82"/>
      <c r="DO7" s="82"/>
      <c r="DP7" s="82"/>
      <c r="DQ7" s="82"/>
      <c r="DR7" s="82"/>
      <c r="DS7" s="82"/>
      <c r="DT7" s="82"/>
      <c r="DU7" s="82"/>
      <c r="DV7" s="82"/>
      <c r="DW7" s="82"/>
      <c r="DX7" s="82"/>
      <c r="DY7" s="82"/>
      <c r="DZ7" s="82"/>
      <c r="EA7" s="82"/>
      <c r="EB7" s="82"/>
      <c r="EC7" s="82"/>
      <c r="ED7" s="82"/>
      <c r="EE7" s="82"/>
      <c r="EF7" s="82"/>
      <c r="EG7" s="82"/>
      <c r="EH7" s="82"/>
      <c r="EI7" s="82"/>
      <c r="EJ7" s="82"/>
      <c r="EK7" s="82"/>
      <c r="EL7" s="82"/>
      <c r="EM7" s="82"/>
      <c r="EN7" s="82"/>
      <c r="EO7" s="82"/>
      <c r="EP7" s="82"/>
      <c r="EQ7" s="82"/>
      <c r="ER7" s="82"/>
      <c r="ES7" s="82"/>
      <c r="ET7" s="82"/>
      <c r="EU7" s="82"/>
      <c r="EV7" s="82"/>
      <c r="EW7" s="82"/>
      <c r="EX7" s="82"/>
      <c r="EY7" s="82"/>
      <c r="EZ7" s="82"/>
      <c r="FA7" s="82"/>
      <c r="FB7" s="82"/>
      <c r="FC7" s="82"/>
      <c r="FD7" s="82"/>
      <c r="FE7" s="82"/>
      <c r="FF7" s="82"/>
      <c r="FG7" s="82"/>
      <c r="FH7" s="82"/>
      <c r="FI7" s="82"/>
      <c r="FJ7" s="82"/>
      <c r="FK7" s="82"/>
      <c r="FL7" s="82"/>
      <c r="FM7" s="82"/>
      <c r="FN7" s="82"/>
      <c r="FO7" s="82"/>
      <c r="FP7" s="82"/>
      <c r="FQ7" s="82"/>
      <c r="FR7" s="82"/>
      <c r="FS7" s="82"/>
      <c r="FT7" s="82"/>
      <c r="FU7" s="82"/>
      <c r="FV7" s="82"/>
      <c r="FW7" s="82"/>
      <c r="FX7" s="82"/>
      <c r="FY7" s="82"/>
      <c r="FZ7" s="82"/>
      <c r="GA7" s="82"/>
      <c r="GB7" s="82"/>
      <c r="GC7" s="82"/>
      <c r="GD7" s="82"/>
      <c r="GE7" s="82"/>
      <c r="GF7" s="82"/>
      <c r="GG7" s="82"/>
      <c r="GH7" s="82"/>
      <c r="GI7" s="82"/>
      <c r="GJ7" s="82"/>
      <c r="GK7" s="82"/>
      <c r="GL7" s="82"/>
      <c r="GM7" s="82"/>
      <c r="GN7" s="82"/>
      <c r="GO7" s="82"/>
      <c r="GP7" s="82"/>
      <c r="GQ7" s="82"/>
      <c r="GR7" s="82"/>
      <c r="GS7" s="82"/>
      <c r="GT7" s="82"/>
      <c r="GU7" s="82"/>
      <c r="GV7" s="82"/>
      <c r="GW7" s="82"/>
      <c r="GX7" s="82"/>
      <c r="GY7" s="82"/>
      <c r="GZ7" s="82"/>
      <c r="HA7" s="82"/>
      <c r="HB7" s="82"/>
      <c r="HC7" s="82"/>
      <c r="HD7" s="82"/>
      <c r="HE7" s="82"/>
      <c r="HF7" s="82"/>
      <c r="HG7" s="82"/>
      <c r="HH7" s="82"/>
      <c r="HI7" s="82"/>
      <c r="HJ7" s="82"/>
      <c r="HK7" s="82"/>
      <c r="HL7" s="82"/>
      <c r="HM7" s="82"/>
      <c r="HN7" s="82"/>
      <c r="HO7" s="82"/>
      <c r="HP7" s="82"/>
      <c r="HQ7" s="82"/>
      <c r="HR7" s="82"/>
      <c r="HS7" s="82"/>
      <c r="HT7" s="82"/>
      <c r="HU7" s="82"/>
      <c r="HV7" s="82"/>
      <c r="HW7" s="82"/>
      <c r="HX7" s="82"/>
      <c r="HY7" s="82"/>
      <c r="HZ7" s="82"/>
      <c r="IA7" s="82"/>
      <c r="IB7" s="82"/>
      <c r="IC7" s="82"/>
      <c r="ID7" s="82"/>
      <c r="IE7" s="82"/>
      <c r="IF7" s="82"/>
      <c r="IG7" s="82"/>
      <c r="IH7" s="82"/>
      <c r="II7" s="82"/>
      <c r="IJ7" s="82"/>
      <c r="IK7" s="82"/>
      <c r="IL7" s="82"/>
      <c r="IM7" s="82"/>
      <c r="IN7" s="82"/>
      <c r="IO7" s="82"/>
      <c r="IP7" s="82"/>
      <c r="IQ7" s="82"/>
      <c r="IR7" s="82"/>
      <c r="IS7" s="82"/>
      <c r="IT7" s="82"/>
      <c r="IU7" s="82"/>
      <c r="IV7" s="82"/>
    </row>
    <row r="8" spans="1:256" s="83" customFormat="1" ht="16.5" customHeight="1">
      <c r="A8" s="77" t="s">
        <v>604</v>
      </c>
      <c r="B8" s="77">
        <v>6</v>
      </c>
      <c r="C8" s="642"/>
      <c r="D8" s="642"/>
      <c r="E8" s="427" t="s">
        <v>39</v>
      </c>
      <c r="F8" s="78" t="s">
        <v>621</v>
      </c>
      <c r="G8" s="78" t="s">
        <v>621</v>
      </c>
      <c r="H8" s="78" t="s">
        <v>622</v>
      </c>
      <c r="I8" s="78" t="s">
        <v>623</v>
      </c>
      <c r="J8" s="78" t="s">
        <v>624</v>
      </c>
      <c r="K8" s="78"/>
      <c r="L8" s="78">
        <v>46.2</v>
      </c>
      <c r="M8" s="78">
        <f>VLOOKUP(G8,[1]商品订货单!$E$10:$O$52,11,0)</f>
        <v>46.2</v>
      </c>
      <c r="N8" s="78">
        <v>56</v>
      </c>
      <c r="O8" s="78">
        <v>34.5</v>
      </c>
      <c r="P8" s="79">
        <v>0.17499999999999996</v>
      </c>
      <c r="Q8" s="79">
        <f t="shared" si="0"/>
        <v>-0.33913043478260879</v>
      </c>
      <c r="R8" s="78"/>
      <c r="S8" s="78">
        <v>69</v>
      </c>
      <c r="T8" s="80"/>
      <c r="U8" s="80"/>
      <c r="V8" s="63">
        <f t="shared" si="1"/>
        <v>11.700000000000003</v>
      </c>
      <c r="W8" s="80"/>
      <c r="X8" s="80"/>
      <c r="Y8" s="80"/>
      <c r="Z8" s="80"/>
      <c r="AA8" s="80"/>
      <c r="AB8" s="80"/>
      <c r="AC8" s="80"/>
      <c r="AD8" s="81"/>
      <c r="AE8" s="82"/>
      <c r="AF8" s="82"/>
      <c r="AG8" s="82"/>
      <c r="AH8" s="82"/>
      <c r="AI8" s="82"/>
      <c r="AJ8" s="82"/>
      <c r="AK8" s="82"/>
      <c r="AL8" s="82"/>
      <c r="AM8" s="82"/>
      <c r="AN8" s="82"/>
      <c r="AO8" s="82"/>
      <c r="AP8" s="82"/>
      <c r="AQ8" s="82"/>
      <c r="AR8" s="82"/>
      <c r="AS8" s="82"/>
      <c r="AT8" s="82"/>
      <c r="AU8" s="82"/>
      <c r="AV8" s="82"/>
      <c r="AW8" s="82"/>
      <c r="AX8" s="82"/>
      <c r="AY8" s="82"/>
      <c r="AZ8" s="82"/>
      <c r="BA8" s="82"/>
      <c r="BB8" s="82"/>
      <c r="BC8" s="82"/>
      <c r="BD8" s="82"/>
      <c r="BE8" s="82"/>
      <c r="BF8" s="82"/>
      <c r="BG8" s="82"/>
      <c r="BH8" s="82"/>
      <c r="BI8" s="82"/>
      <c r="BJ8" s="82"/>
      <c r="BK8" s="82"/>
      <c r="BL8" s="82"/>
      <c r="BM8" s="82"/>
      <c r="BN8" s="82"/>
      <c r="BO8" s="82"/>
      <c r="BP8" s="82"/>
      <c r="BQ8" s="82"/>
      <c r="BR8" s="82"/>
      <c r="BS8" s="82"/>
      <c r="BT8" s="82"/>
      <c r="BU8" s="82"/>
      <c r="BV8" s="82"/>
      <c r="BW8" s="82"/>
      <c r="BX8" s="82"/>
      <c r="BY8" s="82"/>
      <c r="BZ8" s="82"/>
      <c r="CA8" s="82"/>
      <c r="CB8" s="82"/>
      <c r="CC8" s="82"/>
      <c r="CD8" s="82"/>
      <c r="CE8" s="82"/>
      <c r="CF8" s="82"/>
      <c r="CG8" s="82"/>
      <c r="CH8" s="82"/>
      <c r="CI8" s="82"/>
      <c r="CJ8" s="82"/>
      <c r="CK8" s="82"/>
      <c r="CL8" s="82"/>
      <c r="CM8" s="82"/>
      <c r="CN8" s="82"/>
      <c r="CO8" s="82"/>
      <c r="CP8" s="82"/>
      <c r="CQ8" s="82"/>
      <c r="CR8" s="82"/>
      <c r="CS8" s="82"/>
      <c r="CT8" s="82"/>
      <c r="CU8" s="82"/>
      <c r="CV8" s="82"/>
      <c r="CW8" s="82"/>
      <c r="CX8" s="82"/>
      <c r="CY8" s="82"/>
      <c r="CZ8" s="82"/>
      <c r="DA8" s="82"/>
      <c r="DB8" s="82"/>
      <c r="DC8" s="82"/>
      <c r="DD8" s="82"/>
      <c r="DE8" s="82"/>
      <c r="DF8" s="82"/>
      <c r="DG8" s="82"/>
      <c r="DH8" s="82"/>
      <c r="DI8" s="82"/>
      <c r="DJ8" s="82"/>
      <c r="DK8" s="82"/>
      <c r="DL8" s="82"/>
      <c r="DM8" s="82"/>
      <c r="DN8" s="82"/>
      <c r="DO8" s="82"/>
      <c r="DP8" s="82"/>
      <c r="DQ8" s="82"/>
      <c r="DR8" s="82"/>
      <c r="DS8" s="82"/>
      <c r="DT8" s="82"/>
      <c r="DU8" s="82"/>
      <c r="DV8" s="82"/>
      <c r="DW8" s="82"/>
      <c r="DX8" s="82"/>
      <c r="DY8" s="82"/>
      <c r="DZ8" s="82"/>
      <c r="EA8" s="82"/>
      <c r="EB8" s="82"/>
      <c r="EC8" s="82"/>
      <c r="ED8" s="82"/>
      <c r="EE8" s="82"/>
      <c r="EF8" s="82"/>
      <c r="EG8" s="82"/>
      <c r="EH8" s="82"/>
      <c r="EI8" s="82"/>
      <c r="EJ8" s="82"/>
      <c r="EK8" s="82"/>
      <c r="EL8" s="82"/>
      <c r="EM8" s="82"/>
      <c r="EN8" s="82"/>
      <c r="EO8" s="82"/>
      <c r="EP8" s="82"/>
      <c r="EQ8" s="82"/>
      <c r="ER8" s="82"/>
      <c r="ES8" s="82"/>
      <c r="ET8" s="82"/>
      <c r="EU8" s="82"/>
      <c r="EV8" s="82"/>
      <c r="EW8" s="82"/>
      <c r="EX8" s="82"/>
      <c r="EY8" s="82"/>
      <c r="EZ8" s="82"/>
      <c r="FA8" s="82"/>
      <c r="FB8" s="82"/>
      <c r="FC8" s="82"/>
      <c r="FD8" s="82"/>
      <c r="FE8" s="82"/>
      <c r="FF8" s="82"/>
      <c r="FG8" s="82"/>
      <c r="FH8" s="82"/>
      <c r="FI8" s="82"/>
      <c r="FJ8" s="82"/>
      <c r="FK8" s="82"/>
      <c r="FL8" s="82"/>
      <c r="FM8" s="82"/>
      <c r="FN8" s="82"/>
      <c r="FO8" s="82"/>
      <c r="FP8" s="82"/>
      <c r="FQ8" s="82"/>
      <c r="FR8" s="82"/>
      <c r="FS8" s="82"/>
      <c r="FT8" s="82"/>
      <c r="FU8" s="82"/>
      <c r="FV8" s="82"/>
      <c r="FW8" s="82"/>
      <c r="FX8" s="82"/>
      <c r="FY8" s="82"/>
      <c r="FZ8" s="82"/>
      <c r="GA8" s="82"/>
      <c r="GB8" s="82"/>
      <c r="GC8" s="82"/>
      <c r="GD8" s="82"/>
      <c r="GE8" s="82"/>
      <c r="GF8" s="82"/>
      <c r="GG8" s="82"/>
      <c r="GH8" s="82"/>
      <c r="GI8" s="82"/>
      <c r="GJ8" s="82"/>
      <c r="GK8" s="82"/>
      <c r="GL8" s="82"/>
      <c r="GM8" s="82"/>
      <c r="GN8" s="82"/>
      <c r="GO8" s="82"/>
      <c r="GP8" s="82"/>
      <c r="GQ8" s="82"/>
      <c r="GR8" s="82"/>
      <c r="GS8" s="82"/>
      <c r="GT8" s="82"/>
      <c r="GU8" s="82"/>
      <c r="GV8" s="82"/>
      <c r="GW8" s="82"/>
      <c r="GX8" s="82"/>
      <c r="GY8" s="82"/>
      <c r="GZ8" s="82"/>
      <c r="HA8" s="82"/>
      <c r="HB8" s="82"/>
      <c r="HC8" s="82"/>
      <c r="HD8" s="82"/>
      <c r="HE8" s="82"/>
      <c r="HF8" s="82"/>
      <c r="HG8" s="82"/>
      <c r="HH8" s="82"/>
      <c r="HI8" s="82"/>
      <c r="HJ8" s="82"/>
      <c r="HK8" s="82"/>
      <c r="HL8" s="82"/>
      <c r="HM8" s="82"/>
      <c r="HN8" s="82"/>
      <c r="HO8" s="82"/>
      <c r="HP8" s="82"/>
      <c r="HQ8" s="82"/>
      <c r="HR8" s="82"/>
      <c r="HS8" s="82"/>
      <c r="HT8" s="82"/>
      <c r="HU8" s="82"/>
      <c r="HV8" s="82"/>
      <c r="HW8" s="82"/>
      <c r="HX8" s="82"/>
      <c r="HY8" s="82"/>
      <c r="HZ8" s="82"/>
      <c r="IA8" s="82"/>
      <c r="IB8" s="82"/>
      <c r="IC8" s="82"/>
      <c r="ID8" s="82"/>
      <c r="IE8" s="82"/>
      <c r="IF8" s="82"/>
      <c r="IG8" s="82"/>
      <c r="IH8" s="82"/>
      <c r="II8" s="82"/>
      <c r="IJ8" s="82"/>
      <c r="IK8" s="82"/>
      <c r="IL8" s="82"/>
      <c r="IM8" s="82"/>
      <c r="IN8" s="82"/>
      <c r="IO8" s="82"/>
      <c r="IP8" s="82"/>
      <c r="IQ8" s="82"/>
      <c r="IR8" s="82"/>
      <c r="IS8" s="82"/>
      <c r="IT8" s="82"/>
      <c r="IU8" s="82"/>
      <c r="IV8" s="82"/>
    </row>
    <row r="9" spans="1:256" s="83" customFormat="1" ht="16.5" customHeight="1">
      <c r="A9" s="77" t="s">
        <v>604</v>
      </c>
      <c r="B9" s="77">
        <v>7</v>
      </c>
      <c r="C9" s="642"/>
      <c r="D9" s="642"/>
      <c r="E9" s="427" t="s">
        <v>39</v>
      </c>
      <c r="F9" s="78" t="s">
        <v>625</v>
      </c>
      <c r="G9" s="78" t="s">
        <v>625</v>
      </c>
      <c r="H9" s="78" t="s">
        <v>626</v>
      </c>
      <c r="I9" s="78" t="s">
        <v>627</v>
      </c>
      <c r="J9" s="78">
        <v>41</v>
      </c>
      <c r="K9" s="78"/>
      <c r="L9" s="78">
        <v>44.8</v>
      </c>
      <c r="M9" s="78">
        <f>VLOOKUP(G9,[1]商品订货单!$E$10:$O$52,11,0)</f>
        <v>44.8</v>
      </c>
      <c r="N9" s="78">
        <v>59</v>
      </c>
      <c r="O9" s="78">
        <v>39</v>
      </c>
      <c r="P9" s="79">
        <v>0.24067796610169495</v>
      </c>
      <c r="Q9" s="79">
        <f t="shared" si="0"/>
        <v>-0.14871794871794863</v>
      </c>
      <c r="R9" s="78"/>
      <c r="S9" s="78">
        <v>78</v>
      </c>
      <c r="T9" s="80"/>
      <c r="U9" s="80"/>
      <c r="V9" s="63">
        <f t="shared" si="1"/>
        <v>5.7999999999999972</v>
      </c>
      <c r="W9" s="80"/>
      <c r="X9" s="80"/>
      <c r="Y9" s="80"/>
      <c r="Z9" s="80"/>
      <c r="AA9" s="80"/>
      <c r="AB9" s="80"/>
      <c r="AC9" s="80"/>
      <c r="AD9" s="81"/>
      <c r="AE9" s="82"/>
      <c r="AF9" s="82"/>
      <c r="AG9" s="82"/>
      <c r="AH9" s="82"/>
      <c r="AI9" s="82"/>
      <c r="AJ9" s="82"/>
      <c r="AK9" s="82"/>
      <c r="AL9" s="82"/>
      <c r="AM9" s="82"/>
      <c r="AN9" s="82"/>
      <c r="AO9" s="82"/>
      <c r="AP9" s="82"/>
      <c r="AQ9" s="82"/>
      <c r="AR9" s="82"/>
      <c r="AS9" s="82"/>
      <c r="AT9" s="82"/>
      <c r="AU9" s="82"/>
      <c r="AV9" s="82"/>
      <c r="AW9" s="82"/>
      <c r="AX9" s="82"/>
      <c r="AY9" s="82"/>
      <c r="AZ9" s="82"/>
      <c r="BA9" s="82"/>
      <c r="BB9" s="82"/>
      <c r="BC9" s="82"/>
      <c r="BD9" s="82"/>
      <c r="BE9" s="82"/>
      <c r="BF9" s="82"/>
      <c r="BG9" s="82"/>
      <c r="BH9" s="82"/>
      <c r="BI9" s="82"/>
      <c r="BJ9" s="82"/>
      <c r="BK9" s="82"/>
      <c r="BL9" s="82"/>
      <c r="BM9" s="82"/>
      <c r="BN9" s="82"/>
      <c r="BO9" s="82"/>
      <c r="BP9" s="82"/>
      <c r="BQ9" s="82"/>
      <c r="BR9" s="82"/>
      <c r="BS9" s="82"/>
      <c r="BT9" s="82"/>
      <c r="BU9" s="82"/>
      <c r="BV9" s="82"/>
      <c r="BW9" s="82"/>
      <c r="BX9" s="82"/>
      <c r="BY9" s="82"/>
      <c r="BZ9" s="82"/>
      <c r="CA9" s="82"/>
      <c r="CB9" s="82"/>
      <c r="CC9" s="82"/>
      <c r="CD9" s="82"/>
      <c r="CE9" s="82"/>
      <c r="CF9" s="82"/>
      <c r="CG9" s="82"/>
      <c r="CH9" s="82"/>
      <c r="CI9" s="82"/>
      <c r="CJ9" s="82"/>
      <c r="CK9" s="82"/>
      <c r="CL9" s="82"/>
      <c r="CM9" s="82"/>
      <c r="CN9" s="82"/>
      <c r="CO9" s="82"/>
      <c r="CP9" s="82"/>
      <c r="CQ9" s="82"/>
      <c r="CR9" s="82"/>
      <c r="CS9" s="82"/>
      <c r="CT9" s="82"/>
      <c r="CU9" s="82"/>
      <c r="CV9" s="82"/>
      <c r="CW9" s="82"/>
      <c r="CX9" s="82"/>
      <c r="CY9" s="82"/>
      <c r="CZ9" s="82"/>
      <c r="DA9" s="82"/>
      <c r="DB9" s="82"/>
      <c r="DC9" s="82"/>
      <c r="DD9" s="82"/>
      <c r="DE9" s="82"/>
      <c r="DF9" s="82"/>
      <c r="DG9" s="82"/>
      <c r="DH9" s="82"/>
      <c r="DI9" s="82"/>
      <c r="DJ9" s="82"/>
      <c r="DK9" s="82"/>
      <c r="DL9" s="82"/>
      <c r="DM9" s="82"/>
      <c r="DN9" s="82"/>
      <c r="DO9" s="82"/>
      <c r="DP9" s="82"/>
      <c r="DQ9" s="82"/>
      <c r="DR9" s="82"/>
      <c r="DS9" s="82"/>
      <c r="DT9" s="82"/>
      <c r="DU9" s="82"/>
      <c r="DV9" s="82"/>
      <c r="DW9" s="82"/>
      <c r="DX9" s="82"/>
      <c r="DY9" s="82"/>
      <c r="DZ9" s="82"/>
      <c r="EA9" s="82"/>
      <c r="EB9" s="82"/>
      <c r="EC9" s="82"/>
      <c r="ED9" s="82"/>
      <c r="EE9" s="82"/>
      <c r="EF9" s="82"/>
      <c r="EG9" s="82"/>
      <c r="EH9" s="82"/>
      <c r="EI9" s="82"/>
      <c r="EJ9" s="82"/>
      <c r="EK9" s="82"/>
      <c r="EL9" s="82"/>
      <c r="EM9" s="82"/>
      <c r="EN9" s="82"/>
      <c r="EO9" s="82"/>
      <c r="EP9" s="82"/>
      <c r="EQ9" s="82"/>
      <c r="ER9" s="82"/>
      <c r="ES9" s="82"/>
      <c r="ET9" s="82"/>
      <c r="EU9" s="82"/>
      <c r="EV9" s="82"/>
      <c r="EW9" s="82"/>
      <c r="EX9" s="82"/>
      <c r="EY9" s="82"/>
      <c r="EZ9" s="82"/>
      <c r="FA9" s="82"/>
      <c r="FB9" s="82"/>
      <c r="FC9" s="82"/>
      <c r="FD9" s="82"/>
      <c r="FE9" s="82"/>
      <c r="FF9" s="82"/>
      <c r="FG9" s="82"/>
      <c r="FH9" s="82"/>
      <c r="FI9" s="82"/>
      <c r="FJ9" s="82"/>
      <c r="FK9" s="82"/>
      <c r="FL9" s="82"/>
      <c r="FM9" s="82"/>
      <c r="FN9" s="82"/>
      <c r="FO9" s="82"/>
      <c r="FP9" s="82"/>
      <c r="FQ9" s="82"/>
      <c r="FR9" s="82"/>
      <c r="FS9" s="82"/>
      <c r="FT9" s="82"/>
      <c r="FU9" s="82"/>
      <c r="FV9" s="82"/>
      <c r="FW9" s="82"/>
      <c r="FX9" s="82"/>
      <c r="FY9" s="82"/>
      <c r="FZ9" s="82"/>
      <c r="GA9" s="82"/>
      <c r="GB9" s="82"/>
      <c r="GC9" s="82"/>
      <c r="GD9" s="82"/>
      <c r="GE9" s="82"/>
      <c r="GF9" s="82"/>
      <c r="GG9" s="82"/>
      <c r="GH9" s="82"/>
      <c r="GI9" s="82"/>
      <c r="GJ9" s="82"/>
      <c r="GK9" s="82"/>
      <c r="GL9" s="82"/>
      <c r="GM9" s="82"/>
      <c r="GN9" s="82"/>
      <c r="GO9" s="82"/>
      <c r="GP9" s="82"/>
      <c r="GQ9" s="82"/>
      <c r="GR9" s="82"/>
      <c r="GS9" s="82"/>
      <c r="GT9" s="82"/>
      <c r="GU9" s="82"/>
      <c r="GV9" s="82"/>
      <c r="GW9" s="82"/>
      <c r="GX9" s="82"/>
      <c r="GY9" s="82"/>
      <c r="GZ9" s="82"/>
      <c r="HA9" s="82"/>
      <c r="HB9" s="82"/>
      <c r="HC9" s="82"/>
      <c r="HD9" s="82"/>
      <c r="HE9" s="82"/>
      <c r="HF9" s="82"/>
      <c r="HG9" s="82"/>
      <c r="HH9" s="82"/>
      <c r="HI9" s="82"/>
      <c r="HJ9" s="82"/>
      <c r="HK9" s="82"/>
      <c r="HL9" s="82"/>
      <c r="HM9" s="82"/>
      <c r="HN9" s="82"/>
      <c r="HO9" s="82"/>
      <c r="HP9" s="82"/>
      <c r="HQ9" s="82"/>
      <c r="HR9" s="82"/>
      <c r="HS9" s="82"/>
      <c r="HT9" s="82"/>
      <c r="HU9" s="82"/>
      <c r="HV9" s="82"/>
      <c r="HW9" s="82"/>
      <c r="HX9" s="82"/>
      <c r="HY9" s="82"/>
      <c r="HZ9" s="82"/>
      <c r="IA9" s="82"/>
      <c r="IB9" s="82"/>
      <c r="IC9" s="82"/>
      <c r="ID9" s="82"/>
      <c r="IE9" s="82"/>
      <c r="IF9" s="82"/>
      <c r="IG9" s="82"/>
      <c r="IH9" s="82"/>
      <c r="II9" s="82"/>
      <c r="IJ9" s="82"/>
      <c r="IK9" s="82"/>
      <c r="IL9" s="82"/>
      <c r="IM9" s="82"/>
      <c r="IN9" s="82"/>
      <c r="IO9" s="82"/>
      <c r="IP9" s="82"/>
      <c r="IQ9" s="82"/>
      <c r="IR9" s="82"/>
      <c r="IS9" s="82"/>
      <c r="IT9" s="82"/>
      <c r="IU9" s="82"/>
      <c r="IV9" s="82"/>
    </row>
    <row r="10" spans="1:256" s="83" customFormat="1" ht="16.5" customHeight="1">
      <c r="A10" s="77" t="s">
        <v>604</v>
      </c>
      <c r="B10" s="77">
        <v>8</v>
      </c>
      <c r="C10" s="642"/>
      <c r="D10" s="642"/>
      <c r="E10" s="427" t="s">
        <v>39</v>
      </c>
      <c r="F10" s="78" t="s">
        <v>628</v>
      </c>
      <c r="G10" s="78" t="s">
        <v>628</v>
      </c>
      <c r="H10" s="78" t="s">
        <v>629</v>
      </c>
      <c r="I10" s="78" t="s">
        <v>630</v>
      </c>
      <c r="J10" s="78" t="s">
        <v>1524</v>
      </c>
      <c r="K10" s="78"/>
      <c r="L10" s="78">
        <v>88.1</v>
      </c>
      <c r="M10" s="78">
        <v>88.1</v>
      </c>
      <c r="N10" s="78">
        <v>119</v>
      </c>
      <c r="O10" s="78">
        <v>69</v>
      </c>
      <c r="P10" s="79">
        <v>0.25966386554621851</v>
      </c>
      <c r="Q10" s="79">
        <f t="shared" si="0"/>
        <v>-0.27681159420289847</v>
      </c>
      <c r="R10" s="78"/>
      <c r="S10" s="78">
        <v>109</v>
      </c>
      <c r="T10" s="80"/>
      <c r="U10" s="80"/>
      <c r="V10" s="63">
        <f t="shared" si="1"/>
        <v>19.099999999999994</v>
      </c>
      <c r="W10" s="80"/>
      <c r="X10" s="80"/>
      <c r="Y10" s="80"/>
      <c r="Z10" s="80"/>
      <c r="AA10" s="80"/>
      <c r="AB10" s="80"/>
      <c r="AC10" s="80"/>
      <c r="AD10" s="81"/>
      <c r="AE10" s="82"/>
      <c r="AF10" s="82"/>
      <c r="AG10" s="82"/>
      <c r="AH10" s="82"/>
      <c r="AI10" s="82"/>
      <c r="AJ10" s="82"/>
      <c r="AK10" s="82"/>
      <c r="AL10" s="82"/>
      <c r="AM10" s="82"/>
      <c r="AN10" s="82"/>
      <c r="AO10" s="82"/>
      <c r="AP10" s="82"/>
      <c r="AQ10" s="82"/>
      <c r="AR10" s="82"/>
      <c r="AS10" s="82"/>
      <c r="AT10" s="82"/>
      <c r="AU10" s="82"/>
      <c r="AV10" s="82"/>
      <c r="AW10" s="82"/>
      <c r="AX10" s="82"/>
      <c r="AY10" s="82"/>
      <c r="AZ10" s="82"/>
      <c r="BA10" s="82"/>
      <c r="BB10" s="82"/>
      <c r="BC10" s="82"/>
      <c r="BD10" s="82"/>
      <c r="BE10" s="82"/>
      <c r="BF10" s="82"/>
      <c r="BG10" s="82"/>
      <c r="BH10" s="82"/>
      <c r="BI10" s="82"/>
      <c r="BJ10" s="82"/>
      <c r="BK10" s="82"/>
      <c r="BL10" s="82"/>
      <c r="BM10" s="82"/>
      <c r="BN10" s="82"/>
      <c r="BO10" s="82"/>
      <c r="BP10" s="82"/>
      <c r="BQ10" s="82"/>
      <c r="BR10" s="82"/>
      <c r="BS10" s="82"/>
      <c r="BT10" s="82"/>
      <c r="BU10" s="82"/>
      <c r="BV10" s="82"/>
      <c r="BW10" s="82"/>
      <c r="BX10" s="82"/>
      <c r="BY10" s="82"/>
      <c r="BZ10" s="82"/>
      <c r="CA10" s="82"/>
      <c r="CB10" s="82"/>
      <c r="CC10" s="82"/>
      <c r="CD10" s="82"/>
      <c r="CE10" s="82"/>
      <c r="CF10" s="82"/>
      <c r="CG10" s="82"/>
      <c r="CH10" s="82"/>
      <c r="CI10" s="82"/>
      <c r="CJ10" s="82"/>
      <c r="CK10" s="82"/>
      <c r="CL10" s="82"/>
      <c r="CM10" s="82"/>
      <c r="CN10" s="82"/>
      <c r="CO10" s="82"/>
      <c r="CP10" s="82"/>
      <c r="CQ10" s="82"/>
      <c r="CR10" s="82"/>
      <c r="CS10" s="82"/>
      <c r="CT10" s="82"/>
      <c r="CU10" s="82"/>
      <c r="CV10" s="82"/>
      <c r="CW10" s="82"/>
      <c r="CX10" s="82"/>
      <c r="CY10" s="82"/>
      <c r="CZ10" s="82"/>
      <c r="DA10" s="82"/>
      <c r="DB10" s="82"/>
      <c r="DC10" s="82"/>
      <c r="DD10" s="82"/>
      <c r="DE10" s="82"/>
      <c r="DF10" s="82"/>
      <c r="DG10" s="82"/>
      <c r="DH10" s="82"/>
      <c r="DI10" s="82"/>
      <c r="DJ10" s="82"/>
      <c r="DK10" s="82"/>
      <c r="DL10" s="82"/>
      <c r="DM10" s="82"/>
      <c r="DN10" s="82"/>
      <c r="DO10" s="82"/>
      <c r="DP10" s="82"/>
      <c r="DQ10" s="82"/>
      <c r="DR10" s="82"/>
      <c r="DS10" s="82"/>
      <c r="DT10" s="82"/>
      <c r="DU10" s="82"/>
      <c r="DV10" s="82"/>
      <c r="DW10" s="82"/>
      <c r="DX10" s="82"/>
      <c r="DY10" s="82"/>
      <c r="DZ10" s="82"/>
      <c r="EA10" s="82"/>
      <c r="EB10" s="82"/>
      <c r="EC10" s="82"/>
      <c r="ED10" s="82"/>
      <c r="EE10" s="82"/>
      <c r="EF10" s="82"/>
      <c r="EG10" s="82"/>
      <c r="EH10" s="82"/>
      <c r="EI10" s="82"/>
      <c r="EJ10" s="82"/>
      <c r="EK10" s="82"/>
      <c r="EL10" s="82"/>
      <c r="EM10" s="82"/>
      <c r="EN10" s="82"/>
      <c r="EO10" s="82"/>
      <c r="EP10" s="82"/>
      <c r="EQ10" s="82"/>
      <c r="ER10" s="82"/>
      <c r="ES10" s="82"/>
      <c r="ET10" s="82"/>
      <c r="EU10" s="82"/>
      <c r="EV10" s="82"/>
      <c r="EW10" s="82"/>
      <c r="EX10" s="82"/>
      <c r="EY10" s="82"/>
      <c r="EZ10" s="82"/>
      <c r="FA10" s="82"/>
      <c r="FB10" s="82"/>
      <c r="FC10" s="82"/>
      <c r="FD10" s="82"/>
      <c r="FE10" s="82"/>
      <c r="FF10" s="82"/>
      <c r="FG10" s="82"/>
      <c r="FH10" s="82"/>
      <c r="FI10" s="82"/>
      <c r="FJ10" s="82"/>
      <c r="FK10" s="82"/>
      <c r="FL10" s="82"/>
      <c r="FM10" s="82"/>
      <c r="FN10" s="82"/>
      <c r="FO10" s="82"/>
      <c r="FP10" s="82"/>
      <c r="FQ10" s="82"/>
      <c r="FR10" s="82"/>
      <c r="FS10" s="82"/>
      <c r="FT10" s="82"/>
      <c r="FU10" s="82"/>
      <c r="FV10" s="82"/>
      <c r="FW10" s="82"/>
      <c r="FX10" s="82"/>
      <c r="FY10" s="82"/>
      <c r="FZ10" s="82"/>
      <c r="GA10" s="82"/>
      <c r="GB10" s="82"/>
      <c r="GC10" s="82"/>
      <c r="GD10" s="82"/>
      <c r="GE10" s="82"/>
      <c r="GF10" s="82"/>
      <c r="GG10" s="82"/>
      <c r="GH10" s="82"/>
      <c r="GI10" s="82"/>
      <c r="GJ10" s="82"/>
      <c r="GK10" s="82"/>
      <c r="GL10" s="82"/>
      <c r="GM10" s="82"/>
      <c r="GN10" s="82"/>
      <c r="GO10" s="82"/>
      <c r="GP10" s="82"/>
      <c r="GQ10" s="82"/>
      <c r="GR10" s="82"/>
      <c r="GS10" s="82"/>
      <c r="GT10" s="82"/>
      <c r="GU10" s="82"/>
      <c r="GV10" s="82"/>
      <c r="GW10" s="82"/>
      <c r="GX10" s="82"/>
      <c r="GY10" s="82"/>
      <c r="GZ10" s="82"/>
      <c r="HA10" s="82"/>
      <c r="HB10" s="82"/>
      <c r="HC10" s="82"/>
      <c r="HD10" s="82"/>
      <c r="HE10" s="82"/>
      <c r="HF10" s="82"/>
      <c r="HG10" s="82"/>
      <c r="HH10" s="82"/>
      <c r="HI10" s="82"/>
      <c r="HJ10" s="82"/>
      <c r="HK10" s="82"/>
      <c r="HL10" s="82"/>
      <c r="HM10" s="82"/>
      <c r="HN10" s="82"/>
      <c r="HO10" s="82"/>
      <c r="HP10" s="82"/>
      <c r="HQ10" s="82"/>
      <c r="HR10" s="82"/>
      <c r="HS10" s="82"/>
      <c r="HT10" s="82"/>
      <c r="HU10" s="82"/>
      <c r="HV10" s="82"/>
      <c r="HW10" s="82"/>
      <c r="HX10" s="82"/>
      <c r="HY10" s="82"/>
      <c r="HZ10" s="82"/>
      <c r="IA10" s="82"/>
      <c r="IB10" s="82"/>
      <c r="IC10" s="82"/>
      <c r="ID10" s="82"/>
      <c r="IE10" s="82"/>
      <c r="IF10" s="82"/>
      <c r="IG10" s="82"/>
      <c r="IH10" s="82"/>
      <c r="II10" s="82"/>
      <c r="IJ10" s="82"/>
      <c r="IK10" s="82"/>
      <c r="IL10" s="82"/>
      <c r="IM10" s="82"/>
      <c r="IN10" s="82"/>
      <c r="IO10" s="82"/>
      <c r="IP10" s="82"/>
      <c r="IQ10" s="82"/>
      <c r="IR10" s="82"/>
      <c r="IS10" s="82"/>
      <c r="IT10" s="82"/>
      <c r="IU10" s="82"/>
      <c r="IV10" s="82"/>
    </row>
    <row r="11" spans="1:256" s="83" customFormat="1" ht="16.5" customHeight="1">
      <c r="A11" s="77" t="s">
        <v>604</v>
      </c>
      <c r="B11" s="77">
        <v>9</v>
      </c>
      <c r="C11" s="642"/>
      <c r="D11" s="642"/>
      <c r="E11" s="427" t="s">
        <v>39</v>
      </c>
      <c r="F11" s="78" t="s">
        <v>631</v>
      </c>
      <c r="G11" s="78" t="s">
        <v>631</v>
      </c>
      <c r="H11" s="78" t="s">
        <v>632</v>
      </c>
      <c r="I11" s="78" t="s">
        <v>633</v>
      </c>
      <c r="J11" s="78">
        <v>39</v>
      </c>
      <c r="K11" s="78"/>
      <c r="L11" s="78">
        <v>48.9</v>
      </c>
      <c r="M11" s="78">
        <v>48.9</v>
      </c>
      <c r="N11" s="78">
        <v>67.8</v>
      </c>
      <c r="O11" s="78">
        <v>33.9</v>
      </c>
      <c r="P11" s="79">
        <v>0.27876106194690264</v>
      </c>
      <c r="Q11" s="79">
        <f t="shared" si="0"/>
        <v>-0.44247787610619471</v>
      </c>
      <c r="R11" s="78"/>
      <c r="S11" s="78">
        <v>67.8</v>
      </c>
      <c r="T11" s="80"/>
      <c r="U11" s="80"/>
      <c r="V11" s="63">
        <f t="shared" si="1"/>
        <v>15</v>
      </c>
      <c r="W11" s="80"/>
      <c r="X11" s="80"/>
      <c r="Y11" s="80"/>
      <c r="Z11" s="80"/>
      <c r="AA11" s="80"/>
      <c r="AB11" s="80"/>
      <c r="AC11" s="80"/>
      <c r="AD11" s="81"/>
      <c r="AE11" s="82"/>
      <c r="AF11" s="82"/>
      <c r="AG11" s="82"/>
      <c r="AH11" s="82"/>
      <c r="AI11" s="82"/>
      <c r="AJ11" s="82"/>
      <c r="AK11" s="82"/>
      <c r="AL11" s="82"/>
      <c r="AM11" s="82"/>
      <c r="AN11" s="82"/>
      <c r="AO11" s="82"/>
      <c r="AP11" s="82"/>
      <c r="AQ11" s="82"/>
      <c r="AR11" s="82"/>
      <c r="AS11" s="82"/>
      <c r="AT11" s="82"/>
      <c r="AU11" s="82"/>
      <c r="AV11" s="82"/>
      <c r="AW11" s="82"/>
      <c r="AX11" s="82"/>
      <c r="AY11" s="82"/>
      <c r="AZ11" s="82"/>
      <c r="BA11" s="82"/>
      <c r="BB11" s="82"/>
      <c r="BC11" s="82"/>
      <c r="BD11" s="82"/>
      <c r="BE11" s="82"/>
      <c r="BF11" s="82"/>
      <c r="BG11" s="82"/>
      <c r="BH11" s="82"/>
      <c r="BI11" s="82"/>
      <c r="BJ11" s="82"/>
      <c r="BK11" s="82"/>
      <c r="BL11" s="82"/>
      <c r="BM11" s="82"/>
      <c r="BN11" s="82"/>
      <c r="BO11" s="82"/>
      <c r="BP11" s="82"/>
      <c r="BQ11" s="82"/>
      <c r="BR11" s="82"/>
      <c r="BS11" s="82"/>
      <c r="BT11" s="82"/>
      <c r="BU11" s="82"/>
      <c r="BV11" s="82"/>
      <c r="BW11" s="82"/>
      <c r="BX11" s="82"/>
      <c r="BY11" s="82"/>
      <c r="BZ11" s="82"/>
      <c r="CA11" s="82"/>
      <c r="CB11" s="82"/>
      <c r="CC11" s="82"/>
      <c r="CD11" s="82"/>
      <c r="CE11" s="82"/>
      <c r="CF11" s="82"/>
      <c r="CG11" s="82"/>
      <c r="CH11" s="82"/>
      <c r="CI11" s="82"/>
      <c r="CJ11" s="82"/>
      <c r="CK11" s="82"/>
      <c r="CL11" s="82"/>
      <c r="CM11" s="82"/>
      <c r="CN11" s="82"/>
      <c r="CO11" s="82"/>
      <c r="CP11" s="82"/>
      <c r="CQ11" s="82"/>
      <c r="CR11" s="82"/>
      <c r="CS11" s="82"/>
      <c r="CT11" s="82"/>
      <c r="CU11" s="82"/>
      <c r="CV11" s="82"/>
      <c r="CW11" s="82"/>
      <c r="CX11" s="82"/>
      <c r="CY11" s="82"/>
      <c r="CZ11" s="82"/>
      <c r="DA11" s="82"/>
      <c r="DB11" s="82"/>
      <c r="DC11" s="82"/>
      <c r="DD11" s="82"/>
      <c r="DE11" s="82"/>
      <c r="DF11" s="82"/>
      <c r="DG11" s="82"/>
      <c r="DH11" s="82"/>
      <c r="DI11" s="82"/>
      <c r="DJ11" s="82"/>
      <c r="DK11" s="82"/>
      <c r="DL11" s="82"/>
      <c r="DM11" s="82"/>
      <c r="DN11" s="82"/>
      <c r="DO11" s="82"/>
      <c r="DP11" s="82"/>
      <c r="DQ11" s="82"/>
      <c r="DR11" s="82"/>
      <c r="DS11" s="82"/>
      <c r="DT11" s="82"/>
      <c r="DU11" s="82"/>
      <c r="DV11" s="82"/>
      <c r="DW11" s="82"/>
      <c r="DX11" s="82"/>
      <c r="DY11" s="82"/>
      <c r="DZ11" s="82"/>
      <c r="EA11" s="82"/>
      <c r="EB11" s="82"/>
      <c r="EC11" s="82"/>
      <c r="ED11" s="82"/>
      <c r="EE11" s="82"/>
      <c r="EF11" s="82"/>
      <c r="EG11" s="82"/>
      <c r="EH11" s="82"/>
      <c r="EI11" s="82"/>
      <c r="EJ11" s="82"/>
      <c r="EK11" s="82"/>
      <c r="EL11" s="82"/>
      <c r="EM11" s="82"/>
      <c r="EN11" s="82"/>
      <c r="EO11" s="82"/>
      <c r="EP11" s="82"/>
      <c r="EQ11" s="82"/>
      <c r="ER11" s="82"/>
      <c r="ES11" s="82"/>
      <c r="ET11" s="82"/>
      <c r="EU11" s="82"/>
      <c r="EV11" s="82"/>
      <c r="EW11" s="82"/>
      <c r="EX11" s="82"/>
      <c r="EY11" s="82"/>
      <c r="EZ11" s="82"/>
      <c r="FA11" s="82"/>
      <c r="FB11" s="82"/>
      <c r="FC11" s="82"/>
      <c r="FD11" s="82"/>
      <c r="FE11" s="82"/>
      <c r="FF11" s="82"/>
      <c r="FG11" s="82"/>
      <c r="FH11" s="82"/>
      <c r="FI11" s="82"/>
      <c r="FJ11" s="82"/>
      <c r="FK11" s="82"/>
      <c r="FL11" s="82"/>
      <c r="FM11" s="82"/>
      <c r="FN11" s="82"/>
      <c r="FO11" s="82"/>
      <c r="FP11" s="82"/>
      <c r="FQ11" s="82"/>
      <c r="FR11" s="82"/>
      <c r="FS11" s="82"/>
      <c r="FT11" s="82"/>
      <c r="FU11" s="82"/>
      <c r="FV11" s="82"/>
      <c r="FW11" s="82"/>
      <c r="FX11" s="82"/>
      <c r="FY11" s="82"/>
      <c r="FZ11" s="82"/>
      <c r="GA11" s="82"/>
      <c r="GB11" s="82"/>
      <c r="GC11" s="82"/>
      <c r="GD11" s="82"/>
      <c r="GE11" s="82"/>
      <c r="GF11" s="82"/>
      <c r="GG11" s="82"/>
      <c r="GH11" s="82"/>
      <c r="GI11" s="82"/>
      <c r="GJ11" s="82"/>
      <c r="GK11" s="82"/>
      <c r="GL11" s="82"/>
      <c r="GM11" s="82"/>
      <c r="GN11" s="82"/>
      <c r="GO11" s="82"/>
      <c r="GP11" s="82"/>
      <c r="GQ11" s="82"/>
      <c r="GR11" s="82"/>
      <c r="GS11" s="82"/>
      <c r="GT11" s="82"/>
      <c r="GU11" s="82"/>
      <c r="GV11" s="82"/>
      <c r="GW11" s="82"/>
      <c r="GX11" s="82"/>
      <c r="GY11" s="82"/>
      <c r="GZ11" s="82"/>
      <c r="HA11" s="82"/>
      <c r="HB11" s="82"/>
      <c r="HC11" s="82"/>
      <c r="HD11" s="82"/>
      <c r="HE11" s="82"/>
      <c r="HF11" s="82"/>
      <c r="HG11" s="82"/>
      <c r="HH11" s="82"/>
      <c r="HI11" s="82"/>
      <c r="HJ11" s="82"/>
      <c r="HK11" s="82"/>
      <c r="HL11" s="82"/>
      <c r="HM11" s="82"/>
      <c r="HN11" s="82"/>
      <c r="HO11" s="82"/>
      <c r="HP11" s="82"/>
      <c r="HQ11" s="82"/>
      <c r="HR11" s="82"/>
      <c r="HS11" s="82"/>
      <c r="HT11" s="82"/>
      <c r="HU11" s="82"/>
      <c r="HV11" s="82"/>
      <c r="HW11" s="82"/>
      <c r="HX11" s="82"/>
      <c r="HY11" s="82"/>
      <c r="HZ11" s="82"/>
      <c r="IA11" s="82"/>
      <c r="IB11" s="82"/>
      <c r="IC11" s="82"/>
      <c r="ID11" s="82"/>
      <c r="IE11" s="82"/>
      <c r="IF11" s="82"/>
      <c r="IG11" s="82"/>
      <c r="IH11" s="82"/>
      <c r="II11" s="82"/>
      <c r="IJ11" s="82"/>
      <c r="IK11" s="82"/>
      <c r="IL11" s="82"/>
      <c r="IM11" s="82"/>
      <c r="IN11" s="82"/>
      <c r="IO11" s="82"/>
      <c r="IP11" s="82"/>
      <c r="IQ11" s="82"/>
      <c r="IR11" s="82"/>
      <c r="IS11" s="82"/>
      <c r="IT11" s="82"/>
      <c r="IU11" s="82"/>
      <c r="IV11" s="82"/>
    </row>
    <row r="12" spans="1:256" s="83" customFormat="1" ht="16.5" customHeight="1">
      <c r="A12" s="77" t="s">
        <v>604</v>
      </c>
      <c r="B12" s="77">
        <v>10</v>
      </c>
      <c r="C12" s="642"/>
      <c r="D12" s="642"/>
      <c r="E12" s="427" t="s">
        <v>39</v>
      </c>
      <c r="F12" s="84" t="s">
        <v>634</v>
      </c>
      <c r="G12" s="84" t="s">
        <v>634</v>
      </c>
      <c r="H12" s="78" t="s">
        <v>635</v>
      </c>
      <c r="I12" s="78" t="s">
        <v>636</v>
      </c>
      <c r="J12" s="78">
        <v>48</v>
      </c>
      <c r="K12" s="78"/>
      <c r="L12" s="78">
        <v>48.9</v>
      </c>
      <c r="M12" s="78">
        <v>48.9</v>
      </c>
      <c r="N12" s="78">
        <v>67.8</v>
      </c>
      <c r="O12" s="78">
        <v>33.9</v>
      </c>
      <c r="P12" s="79">
        <v>0.27876106194690264</v>
      </c>
      <c r="Q12" s="79">
        <f t="shared" si="0"/>
        <v>-0.44247787610619471</v>
      </c>
      <c r="R12" s="78"/>
      <c r="S12" s="78">
        <v>67.8</v>
      </c>
      <c r="T12" s="80"/>
      <c r="U12" s="80"/>
      <c r="V12" s="63">
        <f t="shared" si="1"/>
        <v>15</v>
      </c>
      <c r="W12" s="80"/>
      <c r="X12" s="80"/>
      <c r="Y12" s="80"/>
      <c r="Z12" s="80"/>
      <c r="AA12" s="80"/>
      <c r="AB12" s="80"/>
      <c r="AC12" s="80"/>
      <c r="AD12" s="81"/>
      <c r="AE12" s="82"/>
      <c r="AF12" s="82"/>
      <c r="AG12" s="82"/>
      <c r="AH12" s="82"/>
      <c r="AI12" s="82"/>
      <c r="AJ12" s="82"/>
      <c r="AK12" s="82"/>
      <c r="AL12" s="82"/>
      <c r="AM12" s="82"/>
      <c r="AN12" s="82"/>
      <c r="AO12" s="82"/>
      <c r="AP12" s="82"/>
      <c r="AQ12" s="82"/>
      <c r="AR12" s="82"/>
      <c r="AS12" s="82"/>
      <c r="AT12" s="82"/>
      <c r="AU12" s="82"/>
      <c r="AV12" s="82"/>
      <c r="AW12" s="82"/>
      <c r="AX12" s="82"/>
      <c r="AY12" s="82"/>
      <c r="AZ12" s="82"/>
      <c r="BA12" s="82"/>
      <c r="BB12" s="82"/>
      <c r="BC12" s="82"/>
      <c r="BD12" s="82"/>
      <c r="BE12" s="82"/>
      <c r="BF12" s="82"/>
      <c r="BG12" s="82"/>
      <c r="BH12" s="82"/>
      <c r="BI12" s="82"/>
      <c r="BJ12" s="82"/>
      <c r="BK12" s="82"/>
      <c r="BL12" s="82"/>
      <c r="BM12" s="82"/>
      <c r="BN12" s="82"/>
      <c r="BO12" s="82"/>
      <c r="BP12" s="82"/>
      <c r="BQ12" s="82"/>
      <c r="BR12" s="82"/>
      <c r="BS12" s="82"/>
      <c r="BT12" s="82"/>
      <c r="BU12" s="82"/>
      <c r="BV12" s="82"/>
      <c r="BW12" s="82"/>
      <c r="BX12" s="82"/>
      <c r="BY12" s="82"/>
      <c r="BZ12" s="82"/>
      <c r="CA12" s="82"/>
      <c r="CB12" s="82"/>
      <c r="CC12" s="82"/>
      <c r="CD12" s="82"/>
      <c r="CE12" s="82"/>
      <c r="CF12" s="82"/>
      <c r="CG12" s="82"/>
      <c r="CH12" s="82"/>
      <c r="CI12" s="82"/>
      <c r="CJ12" s="82"/>
      <c r="CK12" s="82"/>
      <c r="CL12" s="82"/>
      <c r="CM12" s="82"/>
      <c r="CN12" s="82"/>
      <c r="CO12" s="82"/>
      <c r="CP12" s="82"/>
      <c r="CQ12" s="82"/>
      <c r="CR12" s="82"/>
      <c r="CS12" s="82"/>
      <c r="CT12" s="82"/>
      <c r="CU12" s="82"/>
      <c r="CV12" s="82"/>
      <c r="CW12" s="82"/>
      <c r="CX12" s="82"/>
      <c r="CY12" s="82"/>
      <c r="CZ12" s="82"/>
      <c r="DA12" s="82"/>
      <c r="DB12" s="82"/>
      <c r="DC12" s="82"/>
      <c r="DD12" s="82"/>
      <c r="DE12" s="82"/>
      <c r="DF12" s="82"/>
      <c r="DG12" s="82"/>
      <c r="DH12" s="82"/>
      <c r="DI12" s="82"/>
      <c r="DJ12" s="82"/>
      <c r="DK12" s="82"/>
      <c r="DL12" s="82"/>
      <c r="DM12" s="82"/>
      <c r="DN12" s="82"/>
      <c r="DO12" s="82"/>
      <c r="DP12" s="82"/>
      <c r="DQ12" s="82"/>
      <c r="DR12" s="82"/>
      <c r="DS12" s="82"/>
      <c r="DT12" s="82"/>
      <c r="DU12" s="82"/>
      <c r="DV12" s="82"/>
      <c r="DW12" s="82"/>
      <c r="DX12" s="82"/>
      <c r="DY12" s="82"/>
      <c r="DZ12" s="82"/>
      <c r="EA12" s="82"/>
      <c r="EB12" s="82"/>
      <c r="EC12" s="82"/>
      <c r="ED12" s="82"/>
      <c r="EE12" s="82"/>
      <c r="EF12" s="82"/>
      <c r="EG12" s="82"/>
      <c r="EH12" s="82"/>
      <c r="EI12" s="82"/>
      <c r="EJ12" s="82"/>
      <c r="EK12" s="82"/>
      <c r="EL12" s="82"/>
      <c r="EM12" s="82"/>
      <c r="EN12" s="82"/>
      <c r="EO12" s="82"/>
      <c r="EP12" s="82"/>
      <c r="EQ12" s="82"/>
      <c r="ER12" s="82"/>
      <c r="ES12" s="82"/>
      <c r="ET12" s="82"/>
      <c r="EU12" s="82"/>
      <c r="EV12" s="82"/>
      <c r="EW12" s="82"/>
      <c r="EX12" s="82"/>
      <c r="EY12" s="82"/>
      <c r="EZ12" s="82"/>
      <c r="FA12" s="82"/>
      <c r="FB12" s="82"/>
      <c r="FC12" s="82"/>
      <c r="FD12" s="82"/>
      <c r="FE12" s="82"/>
      <c r="FF12" s="82"/>
      <c r="FG12" s="82"/>
      <c r="FH12" s="82"/>
      <c r="FI12" s="82"/>
      <c r="FJ12" s="82"/>
      <c r="FK12" s="82"/>
      <c r="FL12" s="82"/>
      <c r="FM12" s="82"/>
      <c r="FN12" s="82"/>
      <c r="FO12" s="82"/>
      <c r="FP12" s="82"/>
      <c r="FQ12" s="82"/>
      <c r="FR12" s="82"/>
      <c r="FS12" s="82"/>
      <c r="FT12" s="82"/>
      <c r="FU12" s="82"/>
      <c r="FV12" s="82"/>
      <c r="FW12" s="82"/>
      <c r="FX12" s="82"/>
      <c r="FY12" s="82"/>
      <c r="FZ12" s="82"/>
      <c r="GA12" s="82"/>
      <c r="GB12" s="82"/>
      <c r="GC12" s="82"/>
      <c r="GD12" s="82"/>
      <c r="GE12" s="82"/>
      <c r="GF12" s="82"/>
      <c r="GG12" s="82"/>
      <c r="GH12" s="82"/>
      <c r="GI12" s="82"/>
      <c r="GJ12" s="82"/>
      <c r="GK12" s="82"/>
      <c r="GL12" s="82"/>
      <c r="GM12" s="82"/>
      <c r="GN12" s="82"/>
      <c r="GO12" s="82"/>
      <c r="GP12" s="82"/>
      <c r="GQ12" s="82"/>
      <c r="GR12" s="82"/>
      <c r="GS12" s="82"/>
      <c r="GT12" s="82"/>
      <c r="GU12" s="82"/>
      <c r="GV12" s="82"/>
      <c r="GW12" s="82"/>
      <c r="GX12" s="82"/>
      <c r="GY12" s="82"/>
      <c r="GZ12" s="82"/>
      <c r="HA12" s="82"/>
      <c r="HB12" s="82"/>
      <c r="HC12" s="82"/>
      <c r="HD12" s="82"/>
      <c r="HE12" s="82"/>
      <c r="HF12" s="82"/>
      <c r="HG12" s="82"/>
      <c r="HH12" s="82"/>
      <c r="HI12" s="82"/>
      <c r="HJ12" s="82"/>
      <c r="HK12" s="82"/>
      <c r="HL12" s="82"/>
      <c r="HM12" s="82"/>
      <c r="HN12" s="82"/>
      <c r="HO12" s="82"/>
      <c r="HP12" s="82"/>
      <c r="HQ12" s="82"/>
      <c r="HR12" s="82"/>
      <c r="HS12" s="82"/>
      <c r="HT12" s="82"/>
      <c r="HU12" s="82"/>
      <c r="HV12" s="82"/>
      <c r="HW12" s="82"/>
      <c r="HX12" s="82"/>
      <c r="HY12" s="82"/>
      <c r="HZ12" s="82"/>
      <c r="IA12" s="82"/>
      <c r="IB12" s="82"/>
      <c r="IC12" s="82"/>
      <c r="ID12" s="82"/>
      <c r="IE12" s="82"/>
      <c r="IF12" s="82"/>
      <c r="IG12" s="82"/>
      <c r="IH12" s="82"/>
      <c r="II12" s="82"/>
      <c r="IJ12" s="82"/>
      <c r="IK12" s="82"/>
      <c r="IL12" s="82"/>
      <c r="IM12" s="82"/>
      <c r="IN12" s="82"/>
      <c r="IO12" s="82"/>
      <c r="IP12" s="82"/>
      <c r="IQ12" s="82"/>
      <c r="IR12" s="82"/>
      <c r="IS12" s="82"/>
      <c r="IT12" s="82"/>
      <c r="IU12" s="82"/>
      <c r="IV12" s="82"/>
    </row>
    <row r="13" spans="1:256" s="83" customFormat="1" ht="16.5" customHeight="1">
      <c r="A13" s="77" t="s">
        <v>604</v>
      </c>
      <c r="B13" s="77">
        <v>11</v>
      </c>
      <c r="C13" s="642"/>
      <c r="D13" s="642"/>
      <c r="E13" s="427" t="s">
        <v>39</v>
      </c>
      <c r="F13" s="84" t="s">
        <v>637</v>
      </c>
      <c r="G13" s="84" t="s">
        <v>637</v>
      </c>
      <c r="H13" s="84" t="s">
        <v>638</v>
      </c>
      <c r="I13" s="84" t="s">
        <v>639</v>
      </c>
      <c r="J13" s="78">
        <v>6</v>
      </c>
      <c r="K13" s="78"/>
      <c r="L13" s="78">
        <v>51.5</v>
      </c>
      <c r="M13" s="78">
        <v>51.5</v>
      </c>
      <c r="N13" s="78">
        <v>69</v>
      </c>
      <c r="O13" s="78">
        <v>49.5</v>
      </c>
      <c r="P13" s="79">
        <v>0.25362318840579712</v>
      </c>
      <c r="Q13" s="79">
        <f t="shared" si="0"/>
        <v>-4.0404040404040407E-2</v>
      </c>
      <c r="R13" s="78"/>
      <c r="S13" s="78">
        <v>99</v>
      </c>
      <c r="T13" s="78"/>
      <c r="U13" s="78"/>
      <c r="V13" s="63">
        <f t="shared" si="1"/>
        <v>2</v>
      </c>
      <c r="W13" s="78"/>
      <c r="X13" s="78"/>
      <c r="Y13" s="78"/>
      <c r="Z13" s="78"/>
      <c r="AA13" s="78"/>
      <c r="AB13" s="78"/>
      <c r="AC13" s="78"/>
      <c r="AD13" s="85"/>
      <c r="AE13" s="86"/>
      <c r="AF13" s="86"/>
      <c r="AG13" s="86"/>
      <c r="AH13" s="86"/>
      <c r="AI13" s="86"/>
      <c r="AJ13" s="86"/>
      <c r="AK13" s="86"/>
      <c r="AL13" s="86"/>
      <c r="AM13" s="86"/>
      <c r="AN13" s="86"/>
      <c r="AO13" s="86"/>
      <c r="AP13" s="86"/>
      <c r="AQ13" s="86"/>
      <c r="AR13" s="86"/>
      <c r="AS13" s="86"/>
      <c r="AT13" s="86"/>
      <c r="AU13" s="86"/>
      <c r="AV13" s="86"/>
      <c r="AW13" s="86"/>
      <c r="AX13" s="86"/>
      <c r="AY13" s="86"/>
      <c r="AZ13" s="86"/>
      <c r="BA13" s="86"/>
      <c r="BB13" s="86"/>
      <c r="BC13" s="86"/>
      <c r="BD13" s="86"/>
      <c r="BE13" s="86"/>
      <c r="BF13" s="86"/>
      <c r="BG13" s="86"/>
      <c r="BH13" s="86"/>
      <c r="BI13" s="86"/>
      <c r="BJ13" s="86"/>
      <c r="BK13" s="86"/>
      <c r="BL13" s="86"/>
      <c r="BM13" s="86"/>
      <c r="BN13" s="86"/>
      <c r="BO13" s="86"/>
      <c r="BP13" s="86"/>
      <c r="BQ13" s="86"/>
      <c r="BR13" s="86"/>
      <c r="BS13" s="86"/>
      <c r="BT13" s="86"/>
      <c r="BU13" s="86"/>
      <c r="BV13" s="86"/>
      <c r="BW13" s="86"/>
      <c r="BX13" s="86"/>
      <c r="BY13" s="86"/>
      <c r="BZ13" s="86"/>
      <c r="CA13" s="86"/>
      <c r="CB13" s="86"/>
      <c r="CC13" s="86"/>
      <c r="CD13" s="86"/>
      <c r="CE13" s="86"/>
      <c r="CF13" s="86"/>
      <c r="CG13" s="86"/>
      <c r="CH13" s="86"/>
      <c r="CI13" s="86"/>
      <c r="CJ13" s="86"/>
      <c r="CK13" s="86"/>
      <c r="CL13" s="86"/>
      <c r="CM13" s="86"/>
      <c r="CN13" s="86"/>
      <c r="CO13" s="86"/>
      <c r="CP13" s="86"/>
      <c r="CQ13" s="86"/>
      <c r="CR13" s="86"/>
      <c r="CS13" s="86"/>
      <c r="CT13" s="86"/>
      <c r="CU13" s="86"/>
      <c r="CV13" s="86"/>
      <c r="CW13" s="86"/>
      <c r="CX13" s="86"/>
      <c r="CY13" s="86"/>
      <c r="CZ13" s="86"/>
      <c r="DA13" s="86"/>
      <c r="DB13" s="86"/>
      <c r="DC13" s="86"/>
      <c r="DD13" s="86"/>
      <c r="DE13" s="86"/>
      <c r="DF13" s="86"/>
      <c r="DG13" s="86"/>
      <c r="DH13" s="86"/>
      <c r="DI13" s="86"/>
      <c r="DJ13" s="86"/>
      <c r="DK13" s="86"/>
      <c r="DL13" s="86"/>
      <c r="DM13" s="86"/>
      <c r="DN13" s="86"/>
      <c r="DO13" s="86"/>
      <c r="DP13" s="86"/>
      <c r="DQ13" s="86"/>
      <c r="DR13" s="86"/>
      <c r="DS13" s="86"/>
      <c r="DT13" s="86"/>
      <c r="DU13" s="86"/>
      <c r="DV13" s="86"/>
      <c r="DW13" s="86"/>
      <c r="DX13" s="86"/>
      <c r="DY13" s="86"/>
      <c r="DZ13" s="86"/>
      <c r="EA13" s="86"/>
      <c r="EB13" s="86"/>
      <c r="EC13" s="86"/>
      <c r="ED13" s="86"/>
      <c r="EE13" s="86"/>
      <c r="EF13" s="86"/>
      <c r="EG13" s="86"/>
      <c r="EH13" s="86"/>
      <c r="EI13" s="86"/>
      <c r="EJ13" s="86"/>
      <c r="EK13" s="86"/>
      <c r="EL13" s="86"/>
      <c r="EM13" s="86"/>
      <c r="EN13" s="86"/>
      <c r="EO13" s="86"/>
      <c r="EP13" s="86"/>
      <c r="EQ13" s="86"/>
      <c r="ER13" s="86"/>
      <c r="ES13" s="86"/>
      <c r="ET13" s="86"/>
      <c r="EU13" s="86"/>
      <c r="EV13" s="86"/>
      <c r="EW13" s="86"/>
      <c r="EX13" s="86"/>
      <c r="EY13" s="86"/>
      <c r="EZ13" s="86"/>
      <c r="FA13" s="86"/>
      <c r="FB13" s="86"/>
      <c r="FC13" s="86"/>
      <c r="FD13" s="86"/>
      <c r="FE13" s="86"/>
      <c r="FF13" s="86"/>
      <c r="FG13" s="86"/>
      <c r="FH13" s="86"/>
      <c r="FI13" s="86"/>
      <c r="FJ13" s="86"/>
      <c r="FK13" s="86"/>
      <c r="FL13" s="86"/>
      <c r="FM13" s="86"/>
      <c r="FN13" s="86"/>
      <c r="FO13" s="86"/>
      <c r="FP13" s="86"/>
      <c r="FQ13" s="86"/>
      <c r="FR13" s="86"/>
      <c r="FS13" s="86"/>
      <c r="FT13" s="86"/>
      <c r="FU13" s="86"/>
      <c r="FV13" s="86"/>
      <c r="FW13" s="86"/>
      <c r="FX13" s="86"/>
      <c r="FY13" s="86"/>
      <c r="FZ13" s="86"/>
      <c r="GA13" s="86"/>
      <c r="GB13" s="86"/>
      <c r="GC13" s="86"/>
      <c r="GD13" s="86"/>
      <c r="GE13" s="86"/>
      <c r="GF13" s="86"/>
      <c r="GG13" s="86"/>
      <c r="GH13" s="86"/>
      <c r="GI13" s="86"/>
      <c r="GJ13" s="86"/>
      <c r="GK13" s="86"/>
      <c r="GL13" s="86"/>
      <c r="GM13" s="86"/>
      <c r="GN13" s="86"/>
      <c r="GO13" s="86"/>
      <c r="GP13" s="86"/>
      <c r="GQ13" s="86"/>
      <c r="GR13" s="86"/>
      <c r="GS13" s="86"/>
      <c r="GT13" s="86"/>
      <c r="GU13" s="86"/>
      <c r="GV13" s="86"/>
      <c r="GW13" s="86"/>
      <c r="GX13" s="86"/>
      <c r="GY13" s="86"/>
      <c r="GZ13" s="86"/>
      <c r="HA13" s="86"/>
      <c r="HB13" s="86"/>
      <c r="HC13" s="86"/>
      <c r="HD13" s="86"/>
      <c r="HE13" s="86"/>
      <c r="HF13" s="86"/>
      <c r="HG13" s="86"/>
      <c r="HH13" s="86"/>
      <c r="HI13" s="86"/>
      <c r="HJ13" s="86"/>
      <c r="HK13" s="86"/>
      <c r="HL13" s="86"/>
      <c r="HM13" s="86"/>
      <c r="HN13" s="86"/>
      <c r="HO13" s="86"/>
      <c r="HP13" s="86"/>
      <c r="HQ13" s="86"/>
      <c r="HR13" s="86"/>
      <c r="HS13" s="86"/>
      <c r="HT13" s="86"/>
      <c r="HU13" s="86"/>
      <c r="HV13" s="86"/>
      <c r="HW13" s="86"/>
      <c r="HX13" s="86"/>
      <c r="HY13" s="86"/>
      <c r="HZ13" s="86"/>
      <c r="IA13" s="86"/>
      <c r="IB13" s="86"/>
      <c r="IC13" s="86"/>
      <c r="ID13" s="86"/>
      <c r="IE13" s="86"/>
      <c r="IF13" s="86"/>
      <c r="IG13" s="86"/>
      <c r="IH13" s="86"/>
      <c r="II13" s="86"/>
      <c r="IJ13" s="86"/>
      <c r="IK13" s="86"/>
      <c r="IL13" s="86"/>
      <c r="IM13" s="86"/>
      <c r="IN13" s="86"/>
      <c r="IO13" s="86"/>
      <c r="IP13" s="86"/>
      <c r="IQ13" s="86"/>
      <c r="IR13" s="86"/>
      <c r="IS13" s="86"/>
      <c r="IT13" s="86"/>
      <c r="IU13" s="86"/>
      <c r="IV13" s="86"/>
    </row>
    <row r="14" spans="1:256" s="83" customFormat="1" ht="16.5" customHeight="1">
      <c r="A14" s="77" t="s">
        <v>604</v>
      </c>
      <c r="B14" s="77">
        <v>12</v>
      </c>
      <c r="C14" s="642"/>
      <c r="D14" s="642"/>
      <c r="E14" s="427" t="s">
        <v>39</v>
      </c>
      <c r="F14" s="84" t="s">
        <v>640</v>
      </c>
      <c r="G14" s="84" t="s">
        <v>640</v>
      </c>
      <c r="H14" s="78" t="s">
        <v>641</v>
      </c>
      <c r="I14" s="78" t="s">
        <v>642</v>
      </c>
      <c r="J14" s="78">
        <v>8</v>
      </c>
      <c r="K14" s="78"/>
      <c r="L14" s="78">
        <v>34.200000000000003</v>
      </c>
      <c r="M14" s="78">
        <f>VLOOKUP(G14,[1]商品订货单!$E$10:$O$52,11,0)</f>
        <v>34.200000000000003</v>
      </c>
      <c r="N14" s="78">
        <v>49</v>
      </c>
      <c r="O14" s="78">
        <v>29.5</v>
      </c>
      <c r="P14" s="79">
        <v>0.30204081632653057</v>
      </c>
      <c r="Q14" s="79">
        <f t="shared" si="0"/>
        <v>-0.15932203389830518</v>
      </c>
      <c r="R14" s="78"/>
      <c r="S14" s="78">
        <v>59</v>
      </c>
      <c r="T14" s="80"/>
      <c r="U14" s="80"/>
      <c r="V14" s="63">
        <f t="shared" si="1"/>
        <v>4.7000000000000028</v>
      </c>
      <c r="W14" s="80"/>
      <c r="X14" s="80"/>
      <c r="Y14" s="80"/>
      <c r="Z14" s="80"/>
      <c r="AA14" s="80"/>
      <c r="AB14" s="80"/>
      <c r="AC14" s="80"/>
      <c r="AD14" s="81"/>
      <c r="AE14" s="82"/>
      <c r="AF14" s="82"/>
      <c r="AG14" s="82"/>
      <c r="AH14" s="82"/>
      <c r="AI14" s="82"/>
      <c r="AJ14" s="82"/>
      <c r="AK14" s="82"/>
      <c r="AL14" s="82"/>
      <c r="AM14" s="82"/>
      <c r="AN14" s="82"/>
      <c r="AO14" s="82"/>
      <c r="AP14" s="82"/>
      <c r="AQ14" s="82"/>
      <c r="AR14" s="82"/>
      <c r="AS14" s="82"/>
      <c r="AT14" s="82"/>
      <c r="AU14" s="82"/>
      <c r="AV14" s="82"/>
      <c r="AW14" s="82"/>
      <c r="AX14" s="82"/>
      <c r="AY14" s="82"/>
      <c r="AZ14" s="82"/>
      <c r="BA14" s="82"/>
      <c r="BB14" s="82"/>
      <c r="BC14" s="82"/>
      <c r="BD14" s="82"/>
      <c r="BE14" s="82"/>
      <c r="BF14" s="82"/>
      <c r="BG14" s="82"/>
      <c r="BH14" s="82"/>
      <c r="BI14" s="82"/>
      <c r="BJ14" s="82"/>
      <c r="BK14" s="82"/>
      <c r="BL14" s="82"/>
      <c r="BM14" s="82"/>
      <c r="BN14" s="82"/>
      <c r="BO14" s="82"/>
      <c r="BP14" s="82"/>
      <c r="BQ14" s="82"/>
      <c r="BR14" s="82"/>
      <c r="BS14" s="82"/>
      <c r="BT14" s="82"/>
      <c r="BU14" s="82"/>
      <c r="BV14" s="82"/>
      <c r="BW14" s="82"/>
      <c r="BX14" s="82"/>
      <c r="BY14" s="82"/>
      <c r="BZ14" s="82"/>
      <c r="CA14" s="82"/>
      <c r="CB14" s="82"/>
      <c r="CC14" s="82"/>
      <c r="CD14" s="82"/>
      <c r="CE14" s="82"/>
      <c r="CF14" s="82"/>
      <c r="CG14" s="82"/>
      <c r="CH14" s="82"/>
      <c r="CI14" s="82"/>
      <c r="CJ14" s="82"/>
      <c r="CK14" s="82"/>
      <c r="CL14" s="82"/>
      <c r="CM14" s="82"/>
      <c r="CN14" s="82"/>
      <c r="CO14" s="82"/>
      <c r="CP14" s="82"/>
      <c r="CQ14" s="82"/>
      <c r="CR14" s="82"/>
      <c r="CS14" s="82"/>
      <c r="CT14" s="82"/>
      <c r="CU14" s="82"/>
      <c r="CV14" s="82"/>
      <c r="CW14" s="82"/>
      <c r="CX14" s="82"/>
      <c r="CY14" s="82"/>
      <c r="CZ14" s="82"/>
      <c r="DA14" s="82"/>
      <c r="DB14" s="82"/>
      <c r="DC14" s="82"/>
      <c r="DD14" s="82"/>
      <c r="DE14" s="82"/>
      <c r="DF14" s="82"/>
      <c r="DG14" s="82"/>
      <c r="DH14" s="82"/>
      <c r="DI14" s="82"/>
      <c r="DJ14" s="82"/>
      <c r="DK14" s="82"/>
      <c r="DL14" s="82"/>
      <c r="DM14" s="82"/>
      <c r="DN14" s="82"/>
      <c r="DO14" s="82"/>
      <c r="DP14" s="82"/>
      <c r="DQ14" s="82"/>
      <c r="DR14" s="82"/>
      <c r="DS14" s="82"/>
      <c r="DT14" s="82"/>
      <c r="DU14" s="82"/>
      <c r="DV14" s="82"/>
      <c r="DW14" s="82"/>
      <c r="DX14" s="82"/>
      <c r="DY14" s="82"/>
      <c r="DZ14" s="82"/>
      <c r="EA14" s="82"/>
      <c r="EB14" s="82"/>
      <c r="EC14" s="82"/>
      <c r="ED14" s="82"/>
      <c r="EE14" s="82"/>
      <c r="EF14" s="82"/>
      <c r="EG14" s="82"/>
      <c r="EH14" s="82"/>
      <c r="EI14" s="82"/>
      <c r="EJ14" s="82"/>
      <c r="EK14" s="82"/>
      <c r="EL14" s="82"/>
      <c r="EM14" s="82"/>
      <c r="EN14" s="82"/>
      <c r="EO14" s="82"/>
      <c r="EP14" s="82"/>
      <c r="EQ14" s="82"/>
      <c r="ER14" s="82"/>
      <c r="ES14" s="82"/>
      <c r="ET14" s="82"/>
      <c r="EU14" s="82"/>
      <c r="EV14" s="82"/>
      <c r="EW14" s="82"/>
      <c r="EX14" s="82"/>
      <c r="EY14" s="82"/>
      <c r="EZ14" s="82"/>
      <c r="FA14" s="82"/>
      <c r="FB14" s="82"/>
      <c r="FC14" s="82"/>
      <c r="FD14" s="82"/>
      <c r="FE14" s="82"/>
      <c r="FF14" s="82"/>
      <c r="FG14" s="82"/>
      <c r="FH14" s="82"/>
      <c r="FI14" s="82"/>
      <c r="FJ14" s="82"/>
      <c r="FK14" s="82"/>
      <c r="FL14" s="82"/>
      <c r="FM14" s="82"/>
      <c r="FN14" s="82"/>
      <c r="FO14" s="82"/>
      <c r="FP14" s="82"/>
      <c r="FQ14" s="82"/>
      <c r="FR14" s="82"/>
      <c r="FS14" s="82"/>
      <c r="FT14" s="82"/>
      <c r="FU14" s="82"/>
      <c r="FV14" s="82"/>
      <c r="FW14" s="82"/>
      <c r="FX14" s="82"/>
      <c r="FY14" s="82"/>
      <c r="FZ14" s="82"/>
      <c r="GA14" s="82"/>
      <c r="GB14" s="82"/>
      <c r="GC14" s="82"/>
      <c r="GD14" s="82"/>
      <c r="GE14" s="82"/>
      <c r="GF14" s="82"/>
      <c r="GG14" s="82"/>
      <c r="GH14" s="82"/>
      <c r="GI14" s="82"/>
      <c r="GJ14" s="82"/>
      <c r="GK14" s="82"/>
      <c r="GL14" s="82"/>
      <c r="GM14" s="82"/>
      <c r="GN14" s="82"/>
      <c r="GO14" s="82"/>
      <c r="GP14" s="82"/>
      <c r="GQ14" s="82"/>
      <c r="GR14" s="82"/>
      <c r="GS14" s="82"/>
      <c r="GT14" s="82"/>
      <c r="GU14" s="82"/>
      <c r="GV14" s="82"/>
      <c r="GW14" s="82"/>
      <c r="GX14" s="82"/>
      <c r="GY14" s="82"/>
      <c r="GZ14" s="82"/>
      <c r="HA14" s="82"/>
      <c r="HB14" s="82"/>
      <c r="HC14" s="82"/>
      <c r="HD14" s="82"/>
      <c r="HE14" s="82"/>
      <c r="HF14" s="82"/>
      <c r="HG14" s="82"/>
      <c r="HH14" s="82"/>
      <c r="HI14" s="82"/>
      <c r="HJ14" s="82"/>
      <c r="HK14" s="82"/>
      <c r="HL14" s="82"/>
      <c r="HM14" s="82"/>
      <c r="HN14" s="82"/>
      <c r="HO14" s="82"/>
      <c r="HP14" s="82"/>
      <c r="HQ14" s="82"/>
      <c r="HR14" s="82"/>
      <c r="HS14" s="82"/>
      <c r="HT14" s="82"/>
      <c r="HU14" s="82"/>
      <c r="HV14" s="82"/>
      <c r="HW14" s="82"/>
      <c r="HX14" s="82"/>
      <c r="HY14" s="82"/>
      <c r="HZ14" s="82"/>
      <c r="IA14" s="82"/>
      <c r="IB14" s="82"/>
      <c r="IC14" s="82"/>
      <c r="ID14" s="82"/>
      <c r="IE14" s="82"/>
      <c r="IF14" s="82"/>
      <c r="IG14" s="82"/>
      <c r="IH14" s="82"/>
      <c r="II14" s="82"/>
      <c r="IJ14" s="82"/>
      <c r="IK14" s="82"/>
      <c r="IL14" s="82"/>
      <c r="IM14" s="82"/>
      <c r="IN14" s="82"/>
      <c r="IO14" s="82"/>
      <c r="IP14" s="82"/>
      <c r="IQ14" s="82"/>
      <c r="IR14" s="82"/>
      <c r="IS14" s="82"/>
      <c r="IT14" s="82"/>
      <c r="IU14" s="82"/>
      <c r="IV14" s="82"/>
    </row>
    <row r="15" spans="1:256" s="83" customFormat="1" ht="16.5" customHeight="1">
      <c r="A15" s="77" t="s">
        <v>604</v>
      </c>
      <c r="B15" s="77">
        <v>13</v>
      </c>
      <c r="C15" s="642"/>
      <c r="D15" s="642"/>
      <c r="E15" s="427" t="s">
        <v>39</v>
      </c>
      <c r="F15" s="84" t="s">
        <v>643</v>
      </c>
      <c r="G15" s="84" t="s">
        <v>643</v>
      </c>
      <c r="H15" s="78" t="s">
        <v>644</v>
      </c>
      <c r="I15" s="78" t="s">
        <v>645</v>
      </c>
      <c r="J15" s="78" t="s">
        <v>646</v>
      </c>
      <c r="K15" s="78"/>
      <c r="L15" s="78">
        <v>70.8</v>
      </c>
      <c r="M15" s="78">
        <v>70.8</v>
      </c>
      <c r="N15" s="78">
        <v>79</v>
      </c>
      <c r="O15" s="78">
        <v>59</v>
      </c>
      <c r="P15" s="79">
        <v>0.10379746835443042</v>
      </c>
      <c r="Q15" s="79">
        <f t="shared" si="0"/>
        <v>-0.19999999999999996</v>
      </c>
      <c r="R15" s="78"/>
      <c r="S15" s="78">
        <v>89</v>
      </c>
      <c r="T15" s="80"/>
      <c r="U15" s="80"/>
      <c r="V15" s="63">
        <f t="shared" si="1"/>
        <v>11.799999999999997</v>
      </c>
      <c r="W15" s="80"/>
      <c r="X15" s="80"/>
      <c r="Y15" s="80"/>
      <c r="Z15" s="80"/>
      <c r="AA15" s="80"/>
      <c r="AB15" s="80"/>
      <c r="AC15" s="80"/>
      <c r="AD15" s="81"/>
      <c r="AE15" s="82"/>
      <c r="AF15" s="82"/>
      <c r="AG15" s="82"/>
      <c r="AH15" s="82"/>
      <c r="AI15" s="82"/>
      <c r="AJ15" s="82"/>
      <c r="AK15" s="82"/>
      <c r="AL15" s="82"/>
      <c r="AM15" s="82"/>
      <c r="AN15" s="82"/>
      <c r="AO15" s="82"/>
      <c r="AP15" s="82"/>
      <c r="AQ15" s="82"/>
      <c r="AR15" s="82"/>
      <c r="AS15" s="82"/>
      <c r="AT15" s="82"/>
      <c r="AU15" s="82"/>
      <c r="AV15" s="82"/>
      <c r="AW15" s="82"/>
      <c r="AX15" s="82"/>
      <c r="AY15" s="82"/>
      <c r="AZ15" s="82"/>
      <c r="BA15" s="82"/>
      <c r="BB15" s="82"/>
      <c r="BC15" s="82"/>
      <c r="BD15" s="82"/>
      <c r="BE15" s="82"/>
      <c r="BF15" s="82"/>
      <c r="BG15" s="82"/>
      <c r="BH15" s="82"/>
      <c r="BI15" s="82"/>
      <c r="BJ15" s="82"/>
      <c r="BK15" s="82"/>
      <c r="BL15" s="82"/>
      <c r="BM15" s="82"/>
      <c r="BN15" s="82"/>
      <c r="BO15" s="82"/>
      <c r="BP15" s="82"/>
      <c r="BQ15" s="82"/>
      <c r="BR15" s="82"/>
      <c r="BS15" s="82"/>
      <c r="BT15" s="82"/>
      <c r="BU15" s="82"/>
      <c r="BV15" s="82"/>
      <c r="BW15" s="82"/>
      <c r="BX15" s="82"/>
      <c r="BY15" s="82"/>
      <c r="BZ15" s="82"/>
      <c r="CA15" s="82"/>
      <c r="CB15" s="82"/>
      <c r="CC15" s="82"/>
      <c r="CD15" s="82"/>
      <c r="CE15" s="82"/>
      <c r="CF15" s="82"/>
      <c r="CG15" s="82"/>
      <c r="CH15" s="82"/>
      <c r="CI15" s="82"/>
      <c r="CJ15" s="82"/>
      <c r="CK15" s="82"/>
      <c r="CL15" s="82"/>
      <c r="CM15" s="82"/>
      <c r="CN15" s="82"/>
      <c r="CO15" s="82"/>
      <c r="CP15" s="82"/>
      <c r="CQ15" s="82"/>
      <c r="CR15" s="82"/>
      <c r="CS15" s="82"/>
      <c r="CT15" s="82"/>
      <c r="CU15" s="82"/>
      <c r="CV15" s="82"/>
      <c r="CW15" s="82"/>
      <c r="CX15" s="82"/>
      <c r="CY15" s="82"/>
      <c r="CZ15" s="82"/>
      <c r="DA15" s="82"/>
      <c r="DB15" s="82"/>
      <c r="DC15" s="82"/>
      <c r="DD15" s="82"/>
      <c r="DE15" s="82"/>
      <c r="DF15" s="82"/>
      <c r="DG15" s="82"/>
      <c r="DH15" s="82"/>
      <c r="DI15" s="82"/>
      <c r="DJ15" s="82"/>
      <c r="DK15" s="82"/>
      <c r="DL15" s="82"/>
      <c r="DM15" s="82"/>
      <c r="DN15" s="82"/>
      <c r="DO15" s="82"/>
      <c r="DP15" s="82"/>
      <c r="DQ15" s="82"/>
      <c r="DR15" s="82"/>
      <c r="DS15" s="82"/>
      <c r="DT15" s="82"/>
      <c r="DU15" s="82"/>
      <c r="DV15" s="82"/>
      <c r="DW15" s="82"/>
      <c r="DX15" s="82"/>
      <c r="DY15" s="82"/>
      <c r="DZ15" s="82"/>
      <c r="EA15" s="82"/>
      <c r="EB15" s="82"/>
      <c r="EC15" s="82"/>
      <c r="ED15" s="82"/>
      <c r="EE15" s="82"/>
      <c r="EF15" s="82"/>
      <c r="EG15" s="82"/>
      <c r="EH15" s="82"/>
      <c r="EI15" s="82"/>
      <c r="EJ15" s="82"/>
      <c r="EK15" s="82"/>
      <c r="EL15" s="82"/>
      <c r="EM15" s="82"/>
      <c r="EN15" s="82"/>
      <c r="EO15" s="82"/>
      <c r="EP15" s="82"/>
      <c r="EQ15" s="82"/>
      <c r="ER15" s="82"/>
      <c r="ES15" s="82"/>
      <c r="ET15" s="82"/>
      <c r="EU15" s="82"/>
      <c r="EV15" s="82"/>
      <c r="EW15" s="82"/>
      <c r="EX15" s="82"/>
      <c r="EY15" s="82"/>
      <c r="EZ15" s="82"/>
      <c r="FA15" s="82"/>
      <c r="FB15" s="82"/>
      <c r="FC15" s="82"/>
      <c r="FD15" s="82"/>
      <c r="FE15" s="82"/>
      <c r="FF15" s="82"/>
      <c r="FG15" s="82"/>
      <c r="FH15" s="82"/>
      <c r="FI15" s="82"/>
      <c r="FJ15" s="82"/>
      <c r="FK15" s="82"/>
      <c r="FL15" s="82"/>
      <c r="FM15" s="82"/>
      <c r="FN15" s="82"/>
      <c r="FO15" s="82"/>
      <c r="FP15" s="82"/>
      <c r="FQ15" s="82"/>
      <c r="FR15" s="82"/>
      <c r="FS15" s="82"/>
      <c r="FT15" s="82"/>
      <c r="FU15" s="82"/>
      <c r="FV15" s="82"/>
      <c r="FW15" s="82"/>
      <c r="FX15" s="82"/>
      <c r="FY15" s="82"/>
      <c r="FZ15" s="82"/>
      <c r="GA15" s="82"/>
      <c r="GB15" s="82"/>
      <c r="GC15" s="82"/>
      <c r="GD15" s="82"/>
      <c r="GE15" s="82"/>
      <c r="GF15" s="82"/>
      <c r="GG15" s="82"/>
      <c r="GH15" s="82"/>
      <c r="GI15" s="82"/>
      <c r="GJ15" s="82"/>
      <c r="GK15" s="82"/>
      <c r="GL15" s="82"/>
      <c r="GM15" s="82"/>
      <c r="GN15" s="82"/>
      <c r="GO15" s="82"/>
      <c r="GP15" s="82"/>
      <c r="GQ15" s="82"/>
      <c r="GR15" s="82"/>
      <c r="GS15" s="82"/>
      <c r="GT15" s="82"/>
      <c r="GU15" s="82"/>
      <c r="GV15" s="82"/>
      <c r="GW15" s="82"/>
      <c r="GX15" s="82"/>
      <c r="GY15" s="82"/>
      <c r="GZ15" s="82"/>
      <c r="HA15" s="82"/>
      <c r="HB15" s="82"/>
      <c r="HC15" s="82"/>
      <c r="HD15" s="82"/>
      <c r="HE15" s="82"/>
      <c r="HF15" s="82"/>
      <c r="HG15" s="82"/>
      <c r="HH15" s="82"/>
      <c r="HI15" s="82"/>
      <c r="HJ15" s="82"/>
      <c r="HK15" s="82"/>
      <c r="HL15" s="82"/>
      <c r="HM15" s="82"/>
      <c r="HN15" s="82"/>
      <c r="HO15" s="82"/>
      <c r="HP15" s="82"/>
      <c r="HQ15" s="82"/>
      <c r="HR15" s="82"/>
      <c r="HS15" s="82"/>
      <c r="HT15" s="82"/>
      <c r="HU15" s="82"/>
      <c r="HV15" s="82"/>
      <c r="HW15" s="82"/>
      <c r="HX15" s="82"/>
      <c r="HY15" s="82"/>
      <c r="HZ15" s="82"/>
      <c r="IA15" s="82"/>
      <c r="IB15" s="82"/>
      <c r="IC15" s="82"/>
      <c r="ID15" s="82"/>
      <c r="IE15" s="82"/>
      <c r="IF15" s="82"/>
      <c r="IG15" s="82"/>
      <c r="IH15" s="82"/>
      <c r="II15" s="82"/>
      <c r="IJ15" s="82"/>
      <c r="IK15" s="82"/>
      <c r="IL15" s="82"/>
      <c r="IM15" s="82"/>
      <c r="IN15" s="82"/>
      <c r="IO15" s="82"/>
      <c r="IP15" s="82"/>
      <c r="IQ15" s="82"/>
      <c r="IR15" s="82"/>
      <c r="IS15" s="82"/>
      <c r="IT15" s="82"/>
      <c r="IU15" s="82"/>
      <c r="IV15" s="82"/>
    </row>
    <row r="16" spans="1:256" s="83" customFormat="1" ht="16.5" customHeight="1">
      <c r="A16" s="77" t="s">
        <v>604</v>
      </c>
      <c r="B16" s="77">
        <v>14</v>
      </c>
      <c r="C16" s="642"/>
      <c r="D16" s="642"/>
      <c r="E16" s="427" t="s">
        <v>39</v>
      </c>
      <c r="F16" s="84" t="s">
        <v>647</v>
      </c>
      <c r="G16" s="84" t="s">
        <v>647</v>
      </c>
      <c r="H16" s="78" t="s">
        <v>648</v>
      </c>
      <c r="I16" s="78" t="s">
        <v>649</v>
      </c>
      <c r="J16" s="78">
        <v>136</v>
      </c>
      <c r="K16" s="78"/>
      <c r="L16" s="78">
        <v>77.8</v>
      </c>
      <c r="M16" s="78">
        <f>VLOOKUP(G16,[1]商品订货单!$E$10:$O$52,11,0)</f>
        <v>77.8</v>
      </c>
      <c r="N16" s="78">
        <v>98</v>
      </c>
      <c r="O16" s="78">
        <v>79.5</v>
      </c>
      <c r="P16" s="79">
        <v>0.20612244897959187</v>
      </c>
      <c r="Q16" s="79">
        <f t="shared" si="0"/>
        <v>2.1383647798742175E-2</v>
      </c>
      <c r="R16" s="78"/>
      <c r="S16" s="78">
        <v>159</v>
      </c>
      <c r="T16" s="80"/>
      <c r="U16" s="80"/>
      <c r="V16" s="63">
        <f t="shared" si="1"/>
        <v>-1.7000000000000028</v>
      </c>
      <c r="W16" s="80"/>
      <c r="X16" s="80"/>
      <c r="Y16" s="80"/>
      <c r="Z16" s="80"/>
      <c r="AA16" s="80"/>
      <c r="AB16" s="80"/>
      <c r="AC16" s="80"/>
      <c r="AD16" s="81"/>
      <c r="AE16" s="82"/>
      <c r="AF16" s="82"/>
      <c r="AG16" s="82"/>
      <c r="AH16" s="82"/>
      <c r="AI16" s="82"/>
      <c r="AJ16" s="82"/>
      <c r="AK16" s="82"/>
      <c r="AL16" s="82"/>
      <c r="AM16" s="82"/>
      <c r="AN16" s="82"/>
      <c r="AO16" s="82"/>
      <c r="AP16" s="82"/>
      <c r="AQ16" s="82"/>
      <c r="AR16" s="82"/>
      <c r="AS16" s="82"/>
      <c r="AT16" s="82"/>
      <c r="AU16" s="82"/>
      <c r="AV16" s="82"/>
      <c r="AW16" s="82"/>
      <c r="AX16" s="82"/>
      <c r="AY16" s="82"/>
      <c r="AZ16" s="82"/>
      <c r="BA16" s="82"/>
      <c r="BB16" s="82"/>
      <c r="BC16" s="82"/>
      <c r="BD16" s="82"/>
      <c r="BE16" s="82"/>
      <c r="BF16" s="82"/>
      <c r="BG16" s="82"/>
      <c r="BH16" s="82"/>
      <c r="BI16" s="82"/>
      <c r="BJ16" s="82"/>
      <c r="BK16" s="82"/>
      <c r="BL16" s="82"/>
      <c r="BM16" s="82"/>
      <c r="BN16" s="82"/>
      <c r="BO16" s="82"/>
      <c r="BP16" s="82"/>
      <c r="BQ16" s="82"/>
      <c r="BR16" s="82"/>
      <c r="BS16" s="82"/>
      <c r="BT16" s="82"/>
      <c r="BU16" s="82"/>
      <c r="BV16" s="82"/>
      <c r="BW16" s="82"/>
      <c r="BX16" s="82"/>
      <c r="BY16" s="82"/>
      <c r="BZ16" s="82"/>
      <c r="CA16" s="82"/>
      <c r="CB16" s="82"/>
      <c r="CC16" s="82"/>
      <c r="CD16" s="82"/>
      <c r="CE16" s="82"/>
      <c r="CF16" s="82"/>
      <c r="CG16" s="82"/>
      <c r="CH16" s="82"/>
      <c r="CI16" s="82"/>
      <c r="CJ16" s="82"/>
      <c r="CK16" s="82"/>
      <c r="CL16" s="82"/>
      <c r="CM16" s="82"/>
      <c r="CN16" s="82"/>
      <c r="CO16" s="82"/>
      <c r="CP16" s="82"/>
      <c r="CQ16" s="82"/>
      <c r="CR16" s="82"/>
      <c r="CS16" s="82"/>
      <c r="CT16" s="82"/>
      <c r="CU16" s="82"/>
      <c r="CV16" s="82"/>
      <c r="CW16" s="82"/>
      <c r="CX16" s="82"/>
      <c r="CY16" s="82"/>
      <c r="CZ16" s="82"/>
      <c r="DA16" s="82"/>
      <c r="DB16" s="82"/>
      <c r="DC16" s="82"/>
      <c r="DD16" s="82"/>
      <c r="DE16" s="82"/>
      <c r="DF16" s="82"/>
      <c r="DG16" s="82"/>
      <c r="DH16" s="82"/>
      <c r="DI16" s="82"/>
      <c r="DJ16" s="82"/>
      <c r="DK16" s="82"/>
      <c r="DL16" s="82"/>
      <c r="DM16" s="82"/>
      <c r="DN16" s="82"/>
      <c r="DO16" s="82"/>
      <c r="DP16" s="82"/>
      <c r="DQ16" s="82"/>
      <c r="DR16" s="82"/>
      <c r="DS16" s="82"/>
      <c r="DT16" s="82"/>
      <c r="DU16" s="82"/>
      <c r="DV16" s="82"/>
      <c r="DW16" s="82"/>
      <c r="DX16" s="82"/>
      <c r="DY16" s="82"/>
      <c r="DZ16" s="82"/>
      <c r="EA16" s="82"/>
      <c r="EB16" s="82"/>
      <c r="EC16" s="82"/>
      <c r="ED16" s="82"/>
      <c r="EE16" s="82"/>
      <c r="EF16" s="82"/>
      <c r="EG16" s="82"/>
      <c r="EH16" s="82"/>
      <c r="EI16" s="82"/>
      <c r="EJ16" s="82"/>
      <c r="EK16" s="82"/>
      <c r="EL16" s="82"/>
      <c r="EM16" s="82"/>
      <c r="EN16" s="82"/>
      <c r="EO16" s="82"/>
      <c r="EP16" s="82"/>
      <c r="EQ16" s="82"/>
      <c r="ER16" s="82"/>
      <c r="ES16" s="82"/>
      <c r="ET16" s="82"/>
      <c r="EU16" s="82"/>
      <c r="EV16" s="82"/>
      <c r="EW16" s="82"/>
      <c r="EX16" s="82"/>
      <c r="EY16" s="82"/>
      <c r="EZ16" s="82"/>
      <c r="FA16" s="82"/>
      <c r="FB16" s="82"/>
      <c r="FC16" s="82"/>
      <c r="FD16" s="82"/>
      <c r="FE16" s="82"/>
      <c r="FF16" s="82"/>
      <c r="FG16" s="82"/>
      <c r="FH16" s="82"/>
      <c r="FI16" s="82"/>
      <c r="FJ16" s="82"/>
      <c r="FK16" s="82"/>
      <c r="FL16" s="82"/>
      <c r="FM16" s="82"/>
      <c r="FN16" s="82"/>
      <c r="FO16" s="82"/>
      <c r="FP16" s="82"/>
      <c r="FQ16" s="82"/>
      <c r="FR16" s="82"/>
      <c r="FS16" s="82"/>
      <c r="FT16" s="82"/>
      <c r="FU16" s="82"/>
      <c r="FV16" s="82"/>
      <c r="FW16" s="82"/>
      <c r="FX16" s="82"/>
      <c r="FY16" s="82"/>
      <c r="FZ16" s="82"/>
      <c r="GA16" s="82"/>
      <c r="GB16" s="82"/>
      <c r="GC16" s="82"/>
      <c r="GD16" s="82"/>
      <c r="GE16" s="82"/>
      <c r="GF16" s="82"/>
      <c r="GG16" s="82"/>
      <c r="GH16" s="82"/>
      <c r="GI16" s="82"/>
      <c r="GJ16" s="82"/>
      <c r="GK16" s="82"/>
      <c r="GL16" s="82"/>
      <c r="GM16" s="82"/>
      <c r="GN16" s="82"/>
      <c r="GO16" s="82"/>
      <c r="GP16" s="82"/>
      <c r="GQ16" s="82"/>
      <c r="GR16" s="82"/>
      <c r="GS16" s="82"/>
      <c r="GT16" s="82"/>
      <c r="GU16" s="82"/>
      <c r="GV16" s="82"/>
      <c r="GW16" s="82"/>
      <c r="GX16" s="82"/>
      <c r="GY16" s="82"/>
      <c r="GZ16" s="82"/>
      <c r="HA16" s="82"/>
      <c r="HB16" s="82"/>
      <c r="HC16" s="82"/>
      <c r="HD16" s="82"/>
      <c r="HE16" s="82"/>
      <c r="HF16" s="82"/>
      <c r="HG16" s="82"/>
      <c r="HH16" s="82"/>
      <c r="HI16" s="82"/>
      <c r="HJ16" s="82"/>
      <c r="HK16" s="82"/>
      <c r="HL16" s="82"/>
      <c r="HM16" s="82"/>
      <c r="HN16" s="82"/>
      <c r="HO16" s="82"/>
      <c r="HP16" s="82"/>
      <c r="HQ16" s="82"/>
      <c r="HR16" s="82"/>
      <c r="HS16" s="82"/>
      <c r="HT16" s="82"/>
      <c r="HU16" s="82"/>
      <c r="HV16" s="82"/>
      <c r="HW16" s="82"/>
      <c r="HX16" s="82"/>
      <c r="HY16" s="82"/>
      <c r="HZ16" s="82"/>
      <c r="IA16" s="82"/>
      <c r="IB16" s="82"/>
      <c r="IC16" s="82"/>
      <c r="ID16" s="82"/>
      <c r="IE16" s="82"/>
      <c r="IF16" s="82"/>
      <c r="IG16" s="82"/>
      <c r="IH16" s="82"/>
      <c r="II16" s="82"/>
      <c r="IJ16" s="82"/>
      <c r="IK16" s="82"/>
      <c r="IL16" s="82"/>
      <c r="IM16" s="82"/>
      <c r="IN16" s="82"/>
      <c r="IO16" s="82"/>
      <c r="IP16" s="82"/>
      <c r="IQ16" s="82"/>
      <c r="IR16" s="82"/>
      <c r="IS16" s="82"/>
      <c r="IT16" s="82"/>
      <c r="IU16" s="82"/>
      <c r="IV16" s="82"/>
    </row>
    <row r="17" spans="1:256" s="83" customFormat="1" ht="16.5" customHeight="1">
      <c r="A17" s="77" t="s">
        <v>604</v>
      </c>
      <c r="B17" s="77">
        <v>15</v>
      </c>
      <c r="C17" s="642"/>
      <c r="D17" s="642"/>
      <c r="E17" s="427" t="s">
        <v>39</v>
      </c>
      <c r="F17" s="84" t="s">
        <v>650</v>
      </c>
      <c r="G17" s="84" t="s">
        <v>650</v>
      </c>
      <c r="H17" s="78" t="s">
        <v>651</v>
      </c>
      <c r="I17" s="78" t="s">
        <v>652</v>
      </c>
      <c r="J17" s="78">
        <v>22</v>
      </c>
      <c r="K17" s="78"/>
      <c r="L17" s="78">
        <v>60</v>
      </c>
      <c r="M17" s="78">
        <v>60</v>
      </c>
      <c r="N17" s="78">
        <v>79</v>
      </c>
      <c r="O17" s="78">
        <v>44.5</v>
      </c>
      <c r="P17" s="79">
        <v>0.24050632911392406</v>
      </c>
      <c r="Q17" s="79">
        <f t="shared" si="0"/>
        <v>-0.34831460674157305</v>
      </c>
      <c r="R17" s="78"/>
      <c r="S17" s="78">
        <v>69</v>
      </c>
      <c r="T17" s="80"/>
      <c r="U17" s="80"/>
      <c r="V17" s="63">
        <f t="shared" si="1"/>
        <v>15.5</v>
      </c>
      <c r="W17" s="80"/>
      <c r="X17" s="80"/>
      <c r="Y17" s="80"/>
      <c r="Z17" s="80"/>
      <c r="AA17" s="80"/>
      <c r="AB17" s="80"/>
      <c r="AC17" s="80"/>
      <c r="AD17" s="81"/>
      <c r="AE17" s="82"/>
      <c r="AF17" s="82"/>
      <c r="AG17" s="82"/>
      <c r="AH17" s="82"/>
      <c r="AI17" s="82"/>
      <c r="AJ17" s="82"/>
      <c r="AK17" s="82"/>
      <c r="AL17" s="82"/>
      <c r="AM17" s="82"/>
      <c r="AN17" s="82"/>
      <c r="AO17" s="82"/>
      <c r="AP17" s="82"/>
      <c r="AQ17" s="82"/>
      <c r="AR17" s="82"/>
      <c r="AS17" s="82"/>
      <c r="AT17" s="82"/>
      <c r="AU17" s="82"/>
      <c r="AV17" s="82"/>
      <c r="AW17" s="82"/>
      <c r="AX17" s="82"/>
      <c r="AY17" s="82"/>
      <c r="AZ17" s="82"/>
      <c r="BA17" s="82"/>
      <c r="BB17" s="82"/>
      <c r="BC17" s="82"/>
      <c r="BD17" s="82"/>
      <c r="BE17" s="82"/>
      <c r="BF17" s="82"/>
      <c r="BG17" s="82"/>
      <c r="BH17" s="82"/>
      <c r="BI17" s="82"/>
      <c r="BJ17" s="82"/>
      <c r="BK17" s="82"/>
      <c r="BL17" s="82"/>
      <c r="BM17" s="82"/>
      <c r="BN17" s="82"/>
      <c r="BO17" s="82"/>
      <c r="BP17" s="82"/>
      <c r="BQ17" s="82"/>
      <c r="BR17" s="82"/>
      <c r="BS17" s="82"/>
      <c r="BT17" s="82"/>
      <c r="BU17" s="82"/>
      <c r="BV17" s="82"/>
      <c r="BW17" s="82"/>
      <c r="BX17" s="82"/>
      <c r="BY17" s="82"/>
      <c r="BZ17" s="82"/>
      <c r="CA17" s="82"/>
      <c r="CB17" s="82"/>
      <c r="CC17" s="82"/>
      <c r="CD17" s="82"/>
      <c r="CE17" s="82"/>
      <c r="CF17" s="82"/>
      <c r="CG17" s="82"/>
      <c r="CH17" s="82"/>
      <c r="CI17" s="82"/>
      <c r="CJ17" s="82"/>
      <c r="CK17" s="82"/>
      <c r="CL17" s="82"/>
      <c r="CM17" s="82"/>
      <c r="CN17" s="82"/>
      <c r="CO17" s="82"/>
      <c r="CP17" s="82"/>
      <c r="CQ17" s="82"/>
      <c r="CR17" s="82"/>
      <c r="CS17" s="82"/>
      <c r="CT17" s="82"/>
      <c r="CU17" s="82"/>
      <c r="CV17" s="82"/>
      <c r="CW17" s="82"/>
      <c r="CX17" s="82"/>
      <c r="CY17" s="82"/>
      <c r="CZ17" s="82"/>
      <c r="DA17" s="82"/>
      <c r="DB17" s="82"/>
      <c r="DC17" s="82"/>
      <c r="DD17" s="82"/>
      <c r="DE17" s="82"/>
      <c r="DF17" s="82"/>
      <c r="DG17" s="82"/>
      <c r="DH17" s="82"/>
      <c r="DI17" s="82"/>
      <c r="DJ17" s="82"/>
      <c r="DK17" s="82"/>
      <c r="DL17" s="82"/>
      <c r="DM17" s="82"/>
      <c r="DN17" s="82"/>
      <c r="DO17" s="82"/>
      <c r="DP17" s="82"/>
      <c r="DQ17" s="82"/>
      <c r="DR17" s="82"/>
      <c r="DS17" s="82"/>
      <c r="DT17" s="82"/>
      <c r="DU17" s="82"/>
      <c r="DV17" s="82"/>
      <c r="DW17" s="82"/>
      <c r="DX17" s="82"/>
      <c r="DY17" s="82"/>
      <c r="DZ17" s="82"/>
      <c r="EA17" s="82"/>
      <c r="EB17" s="82"/>
      <c r="EC17" s="82"/>
      <c r="ED17" s="82"/>
      <c r="EE17" s="82"/>
      <c r="EF17" s="82"/>
      <c r="EG17" s="82"/>
      <c r="EH17" s="82"/>
      <c r="EI17" s="82"/>
      <c r="EJ17" s="82"/>
      <c r="EK17" s="82"/>
      <c r="EL17" s="82"/>
      <c r="EM17" s="82"/>
      <c r="EN17" s="82"/>
      <c r="EO17" s="82"/>
      <c r="EP17" s="82"/>
      <c r="EQ17" s="82"/>
      <c r="ER17" s="82"/>
      <c r="ES17" s="82"/>
      <c r="ET17" s="82"/>
      <c r="EU17" s="82"/>
      <c r="EV17" s="82"/>
      <c r="EW17" s="82"/>
      <c r="EX17" s="82"/>
      <c r="EY17" s="82"/>
      <c r="EZ17" s="82"/>
      <c r="FA17" s="82"/>
      <c r="FB17" s="82"/>
      <c r="FC17" s="82"/>
      <c r="FD17" s="82"/>
      <c r="FE17" s="82"/>
      <c r="FF17" s="82"/>
      <c r="FG17" s="82"/>
      <c r="FH17" s="82"/>
      <c r="FI17" s="82"/>
      <c r="FJ17" s="82"/>
      <c r="FK17" s="82"/>
      <c r="FL17" s="82"/>
      <c r="FM17" s="82"/>
      <c r="FN17" s="82"/>
      <c r="FO17" s="82"/>
      <c r="FP17" s="82"/>
      <c r="FQ17" s="82"/>
      <c r="FR17" s="82"/>
      <c r="FS17" s="82"/>
      <c r="FT17" s="82"/>
      <c r="FU17" s="82"/>
      <c r="FV17" s="82"/>
      <c r="FW17" s="82"/>
      <c r="FX17" s="82"/>
      <c r="FY17" s="82"/>
      <c r="FZ17" s="82"/>
      <c r="GA17" s="82"/>
      <c r="GB17" s="82"/>
      <c r="GC17" s="82"/>
      <c r="GD17" s="82"/>
      <c r="GE17" s="82"/>
      <c r="GF17" s="82"/>
      <c r="GG17" s="82"/>
      <c r="GH17" s="82"/>
      <c r="GI17" s="82"/>
      <c r="GJ17" s="82"/>
      <c r="GK17" s="82"/>
      <c r="GL17" s="82"/>
      <c r="GM17" s="82"/>
      <c r="GN17" s="82"/>
      <c r="GO17" s="82"/>
      <c r="GP17" s="82"/>
      <c r="GQ17" s="82"/>
      <c r="GR17" s="82"/>
      <c r="GS17" s="82"/>
      <c r="GT17" s="82"/>
      <c r="GU17" s="82"/>
      <c r="GV17" s="82"/>
      <c r="GW17" s="82"/>
      <c r="GX17" s="82"/>
      <c r="GY17" s="82"/>
      <c r="GZ17" s="82"/>
      <c r="HA17" s="82"/>
      <c r="HB17" s="82"/>
      <c r="HC17" s="82"/>
      <c r="HD17" s="82"/>
      <c r="HE17" s="82"/>
      <c r="HF17" s="82"/>
      <c r="HG17" s="82"/>
      <c r="HH17" s="82"/>
      <c r="HI17" s="82"/>
      <c r="HJ17" s="82"/>
      <c r="HK17" s="82"/>
      <c r="HL17" s="82"/>
      <c r="HM17" s="82"/>
      <c r="HN17" s="82"/>
      <c r="HO17" s="82"/>
      <c r="HP17" s="82"/>
      <c r="HQ17" s="82"/>
      <c r="HR17" s="82"/>
      <c r="HS17" s="82"/>
      <c r="HT17" s="82"/>
      <c r="HU17" s="82"/>
      <c r="HV17" s="82"/>
      <c r="HW17" s="82"/>
      <c r="HX17" s="82"/>
      <c r="HY17" s="82"/>
      <c r="HZ17" s="82"/>
      <c r="IA17" s="82"/>
      <c r="IB17" s="82"/>
      <c r="IC17" s="82"/>
      <c r="ID17" s="82"/>
      <c r="IE17" s="82"/>
      <c r="IF17" s="82"/>
      <c r="IG17" s="82"/>
      <c r="IH17" s="82"/>
      <c r="II17" s="82"/>
      <c r="IJ17" s="82"/>
      <c r="IK17" s="82"/>
      <c r="IL17" s="82"/>
      <c r="IM17" s="82"/>
      <c r="IN17" s="82"/>
      <c r="IO17" s="82"/>
      <c r="IP17" s="82"/>
      <c r="IQ17" s="82"/>
      <c r="IR17" s="82"/>
      <c r="IS17" s="82"/>
      <c r="IT17" s="82"/>
      <c r="IU17" s="82"/>
      <c r="IV17" s="82"/>
    </row>
    <row r="18" spans="1:256" s="83" customFormat="1" ht="16.5" customHeight="1">
      <c r="A18" s="77" t="s">
        <v>604</v>
      </c>
      <c r="B18" s="77">
        <v>16</v>
      </c>
      <c r="C18" s="642"/>
      <c r="D18" s="642"/>
      <c r="E18" s="427" t="s">
        <v>39</v>
      </c>
      <c r="F18" s="84" t="s">
        <v>653</v>
      </c>
      <c r="G18" s="84" t="s">
        <v>653</v>
      </c>
      <c r="H18" s="78" t="s">
        <v>654</v>
      </c>
      <c r="I18" s="78" t="s">
        <v>655</v>
      </c>
      <c r="J18" s="78">
        <v>22</v>
      </c>
      <c r="K18" s="78"/>
      <c r="L18" s="78">
        <v>76.400000000000006</v>
      </c>
      <c r="M18" s="78">
        <f>VLOOKUP(G18,[1]商品订货单!$E$10:$O$52,11,0)</f>
        <v>76.400000000000006</v>
      </c>
      <c r="N18" s="78">
        <v>99</v>
      </c>
      <c r="O18" s="78">
        <v>74.5</v>
      </c>
      <c r="P18" s="79">
        <v>0.22828282828282823</v>
      </c>
      <c r="Q18" s="79">
        <f t="shared" si="0"/>
        <v>-2.5503355704698062E-2</v>
      </c>
      <c r="R18" s="78"/>
      <c r="S18" s="78">
        <v>109</v>
      </c>
      <c r="T18" s="80"/>
      <c r="U18" s="80"/>
      <c r="V18" s="63">
        <f t="shared" si="1"/>
        <v>1.9000000000000057</v>
      </c>
      <c r="W18" s="80"/>
      <c r="X18" s="80"/>
      <c r="Y18" s="80"/>
      <c r="Z18" s="80"/>
      <c r="AA18" s="80"/>
      <c r="AB18" s="80"/>
      <c r="AC18" s="80"/>
      <c r="AD18" s="81"/>
      <c r="AE18" s="82"/>
      <c r="AF18" s="82"/>
      <c r="AG18" s="82"/>
      <c r="AH18" s="82"/>
      <c r="AI18" s="82"/>
      <c r="AJ18" s="82"/>
      <c r="AK18" s="82"/>
      <c r="AL18" s="82"/>
      <c r="AM18" s="82"/>
      <c r="AN18" s="82"/>
      <c r="AO18" s="82"/>
      <c r="AP18" s="82"/>
      <c r="AQ18" s="82"/>
      <c r="AR18" s="82"/>
      <c r="AS18" s="82"/>
      <c r="AT18" s="82"/>
      <c r="AU18" s="82"/>
      <c r="AV18" s="82"/>
      <c r="AW18" s="82"/>
      <c r="AX18" s="82"/>
      <c r="AY18" s="82"/>
      <c r="AZ18" s="82"/>
      <c r="BA18" s="82"/>
      <c r="BB18" s="82"/>
      <c r="BC18" s="82"/>
      <c r="BD18" s="82"/>
      <c r="BE18" s="82"/>
      <c r="BF18" s="82"/>
      <c r="BG18" s="82"/>
      <c r="BH18" s="82"/>
      <c r="BI18" s="82"/>
      <c r="BJ18" s="82"/>
      <c r="BK18" s="82"/>
      <c r="BL18" s="82"/>
      <c r="BM18" s="82"/>
      <c r="BN18" s="82"/>
      <c r="BO18" s="82"/>
      <c r="BP18" s="82"/>
      <c r="BQ18" s="82"/>
      <c r="BR18" s="82"/>
      <c r="BS18" s="82"/>
      <c r="BT18" s="82"/>
      <c r="BU18" s="82"/>
      <c r="BV18" s="82"/>
      <c r="BW18" s="82"/>
      <c r="BX18" s="82"/>
      <c r="BY18" s="82"/>
      <c r="BZ18" s="82"/>
      <c r="CA18" s="82"/>
      <c r="CB18" s="82"/>
      <c r="CC18" s="82"/>
      <c r="CD18" s="82"/>
      <c r="CE18" s="82"/>
      <c r="CF18" s="82"/>
      <c r="CG18" s="82"/>
      <c r="CH18" s="82"/>
      <c r="CI18" s="82"/>
      <c r="CJ18" s="82"/>
      <c r="CK18" s="82"/>
      <c r="CL18" s="82"/>
      <c r="CM18" s="82"/>
      <c r="CN18" s="82"/>
      <c r="CO18" s="82"/>
      <c r="CP18" s="82"/>
      <c r="CQ18" s="82"/>
      <c r="CR18" s="82"/>
      <c r="CS18" s="82"/>
      <c r="CT18" s="82"/>
      <c r="CU18" s="82"/>
      <c r="CV18" s="82"/>
      <c r="CW18" s="82"/>
      <c r="CX18" s="82"/>
      <c r="CY18" s="82"/>
      <c r="CZ18" s="82"/>
      <c r="DA18" s="82"/>
      <c r="DB18" s="82"/>
      <c r="DC18" s="82"/>
      <c r="DD18" s="82"/>
      <c r="DE18" s="82"/>
      <c r="DF18" s="82"/>
      <c r="DG18" s="82"/>
      <c r="DH18" s="82"/>
      <c r="DI18" s="82"/>
      <c r="DJ18" s="82"/>
      <c r="DK18" s="82"/>
      <c r="DL18" s="82"/>
      <c r="DM18" s="82"/>
      <c r="DN18" s="82"/>
      <c r="DO18" s="82"/>
      <c r="DP18" s="82"/>
      <c r="DQ18" s="82"/>
      <c r="DR18" s="82"/>
      <c r="DS18" s="82"/>
      <c r="DT18" s="82"/>
      <c r="DU18" s="82"/>
      <c r="DV18" s="82"/>
      <c r="DW18" s="82"/>
      <c r="DX18" s="82"/>
      <c r="DY18" s="82"/>
      <c r="DZ18" s="82"/>
      <c r="EA18" s="82"/>
      <c r="EB18" s="82"/>
      <c r="EC18" s="82"/>
      <c r="ED18" s="82"/>
      <c r="EE18" s="82"/>
      <c r="EF18" s="82"/>
      <c r="EG18" s="82"/>
      <c r="EH18" s="82"/>
      <c r="EI18" s="82"/>
      <c r="EJ18" s="82"/>
      <c r="EK18" s="82"/>
      <c r="EL18" s="82"/>
      <c r="EM18" s="82"/>
      <c r="EN18" s="82"/>
      <c r="EO18" s="82"/>
      <c r="EP18" s="82"/>
      <c r="EQ18" s="82"/>
      <c r="ER18" s="82"/>
      <c r="ES18" s="82"/>
      <c r="ET18" s="82"/>
      <c r="EU18" s="82"/>
      <c r="EV18" s="82"/>
      <c r="EW18" s="82"/>
      <c r="EX18" s="82"/>
      <c r="EY18" s="82"/>
      <c r="EZ18" s="82"/>
      <c r="FA18" s="82"/>
      <c r="FB18" s="82"/>
      <c r="FC18" s="82"/>
      <c r="FD18" s="82"/>
      <c r="FE18" s="82"/>
      <c r="FF18" s="82"/>
      <c r="FG18" s="82"/>
      <c r="FH18" s="82"/>
      <c r="FI18" s="82"/>
      <c r="FJ18" s="82"/>
      <c r="FK18" s="82"/>
      <c r="FL18" s="82"/>
      <c r="FM18" s="82"/>
      <c r="FN18" s="82"/>
      <c r="FO18" s="82"/>
      <c r="FP18" s="82"/>
      <c r="FQ18" s="82"/>
      <c r="FR18" s="82"/>
      <c r="FS18" s="82"/>
      <c r="FT18" s="82"/>
      <c r="FU18" s="82"/>
      <c r="FV18" s="82"/>
      <c r="FW18" s="82"/>
      <c r="FX18" s="82"/>
      <c r="FY18" s="82"/>
      <c r="FZ18" s="82"/>
      <c r="GA18" s="82"/>
      <c r="GB18" s="82"/>
      <c r="GC18" s="82"/>
      <c r="GD18" s="82"/>
      <c r="GE18" s="82"/>
      <c r="GF18" s="82"/>
      <c r="GG18" s="82"/>
      <c r="GH18" s="82"/>
      <c r="GI18" s="82"/>
      <c r="GJ18" s="82"/>
      <c r="GK18" s="82"/>
      <c r="GL18" s="82"/>
      <c r="GM18" s="82"/>
      <c r="GN18" s="82"/>
      <c r="GO18" s="82"/>
      <c r="GP18" s="82"/>
      <c r="GQ18" s="82"/>
      <c r="GR18" s="82"/>
      <c r="GS18" s="82"/>
      <c r="GT18" s="82"/>
      <c r="GU18" s="82"/>
      <c r="GV18" s="82"/>
      <c r="GW18" s="82"/>
      <c r="GX18" s="82"/>
      <c r="GY18" s="82"/>
      <c r="GZ18" s="82"/>
      <c r="HA18" s="82"/>
      <c r="HB18" s="82"/>
      <c r="HC18" s="82"/>
      <c r="HD18" s="82"/>
      <c r="HE18" s="82"/>
      <c r="HF18" s="82"/>
      <c r="HG18" s="82"/>
      <c r="HH18" s="82"/>
      <c r="HI18" s="82"/>
      <c r="HJ18" s="82"/>
      <c r="HK18" s="82"/>
      <c r="HL18" s="82"/>
      <c r="HM18" s="82"/>
      <c r="HN18" s="82"/>
      <c r="HO18" s="82"/>
      <c r="HP18" s="82"/>
      <c r="HQ18" s="82"/>
      <c r="HR18" s="82"/>
      <c r="HS18" s="82"/>
      <c r="HT18" s="82"/>
      <c r="HU18" s="82"/>
      <c r="HV18" s="82"/>
      <c r="HW18" s="82"/>
      <c r="HX18" s="82"/>
      <c r="HY18" s="82"/>
      <c r="HZ18" s="82"/>
      <c r="IA18" s="82"/>
      <c r="IB18" s="82"/>
      <c r="IC18" s="82"/>
      <c r="ID18" s="82"/>
      <c r="IE18" s="82"/>
      <c r="IF18" s="82"/>
      <c r="IG18" s="82"/>
      <c r="IH18" s="82"/>
      <c r="II18" s="82"/>
      <c r="IJ18" s="82"/>
      <c r="IK18" s="82"/>
      <c r="IL18" s="82"/>
      <c r="IM18" s="82"/>
      <c r="IN18" s="82"/>
      <c r="IO18" s="82"/>
      <c r="IP18" s="82"/>
      <c r="IQ18" s="82"/>
      <c r="IR18" s="82"/>
      <c r="IS18" s="82"/>
      <c r="IT18" s="82"/>
      <c r="IU18" s="82"/>
      <c r="IV18" s="82"/>
    </row>
    <row r="19" spans="1:256" s="83" customFormat="1" ht="16.5" customHeight="1">
      <c r="A19" s="77" t="s">
        <v>604</v>
      </c>
      <c r="B19" s="77">
        <v>17</v>
      </c>
      <c r="C19" s="642"/>
      <c r="D19" s="642"/>
      <c r="E19" s="427" t="s">
        <v>39</v>
      </c>
      <c r="F19" s="78" t="s">
        <v>656</v>
      </c>
      <c r="G19" s="78" t="s">
        <v>656</v>
      </c>
      <c r="H19" s="78" t="s">
        <v>657</v>
      </c>
      <c r="I19" s="87" t="s">
        <v>658</v>
      </c>
      <c r="J19" s="78">
        <v>28</v>
      </c>
      <c r="K19" s="78"/>
      <c r="L19" s="78">
        <v>82.3</v>
      </c>
      <c r="M19" s="78">
        <v>82.3</v>
      </c>
      <c r="N19" s="78">
        <v>109</v>
      </c>
      <c r="O19" s="78">
        <v>74.5</v>
      </c>
      <c r="P19" s="79">
        <v>0.24495412844036699</v>
      </c>
      <c r="Q19" s="79">
        <f t="shared" si="0"/>
        <v>-0.10469798657718117</v>
      </c>
      <c r="R19" s="78"/>
      <c r="S19" s="78">
        <v>109</v>
      </c>
      <c r="T19" s="80"/>
      <c r="U19" s="80"/>
      <c r="V19" s="63">
        <f t="shared" si="1"/>
        <v>7.7999999999999972</v>
      </c>
      <c r="W19" s="80"/>
      <c r="X19" s="80"/>
      <c r="Y19" s="80"/>
      <c r="Z19" s="80"/>
      <c r="AA19" s="80"/>
      <c r="AB19" s="80"/>
      <c r="AC19" s="80"/>
      <c r="AD19" s="81"/>
      <c r="AE19" s="82"/>
      <c r="AF19" s="82"/>
      <c r="AG19" s="82"/>
      <c r="AH19" s="82"/>
      <c r="AI19" s="82"/>
      <c r="AJ19" s="82"/>
      <c r="AK19" s="82"/>
      <c r="AL19" s="82"/>
      <c r="AM19" s="82"/>
      <c r="AN19" s="82"/>
      <c r="AO19" s="82"/>
      <c r="AP19" s="82"/>
      <c r="AQ19" s="82"/>
      <c r="AR19" s="82"/>
      <c r="AS19" s="82"/>
      <c r="AT19" s="82"/>
      <c r="AU19" s="82"/>
      <c r="AV19" s="82"/>
      <c r="AW19" s="82"/>
      <c r="AX19" s="82"/>
      <c r="AY19" s="82"/>
      <c r="AZ19" s="82"/>
      <c r="BA19" s="82"/>
      <c r="BB19" s="82"/>
      <c r="BC19" s="82"/>
      <c r="BD19" s="82"/>
      <c r="BE19" s="82"/>
      <c r="BF19" s="82"/>
      <c r="BG19" s="82"/>
      <c r="BH19" s="82"/>
      <c r="BI19" s="82"/>
      <c r="BJ19" s="82"/>
      <c r="BK19" s="82"/>
      <c r="BL19" s="82"/>
      <c r="BM19" s="82"/>
      <c r="BN19" s="82"/>
      <c r="BO19" s="82"/>
      <c r="BP19" s="82"/>
      <c r="BQ19" s="82"/>
      <c r="BR19" s="82"/>
      <c r="BS19" s="82"/>
      <c r="BT19" s="82"/>
      <c r="BU19" s="82"/>
      <c r="BV19" s="82"/>
      <c r="BW19" s="82"/>
      <c r="BX19" s="82"/>
      <c r="BY19" s="82"/>
      <c r="BZ19" s="82"/>
      <c r="CA19" s="82"/>
      <c r="CB19" s="82"/>
      <c r="CC19" s="82"/>
      <c r="CD19" s="82"/>
      <c r="CE19" s="82"/>
      <c r="CF19" s="82"/>
      <c r="CG19" s="82"/>
      <c r="CH19" s="82"/>
      <c r="CI19" s="82"/>
      <c r="CJ19" s="82"/>
      <c r="CK19" s="82"/>
      <c r="CL19" s="82"/>
      <c r="CM19" s="82"/>
      <c r="CN19" s="82"/>
      <c r="CO19" s="82"/>
      <c r="CP19" s="82"/>
      <c r="CQ19" s="82"/>
      <c r="CR19" s="82"/>
      <c r="CS19" s="82"/>
      <c r="CT19" s="82"/>
      <c r="CU19" s="82"/>
      <c r="CV19" s="82"/>
      <c r="CW19" s="82"/>
      <c r="CX19" s="82"/>
      <c r="CY19" s="82"/>
      <c r="CZ19" s="82"/>
      <c r="DA19" s="82"/>
      <c r="DB19" s="82"/>
      <c r="DC19" s="82"/>
      <c r="DD19" s="82"/>
      <c r="DE19" s="82"/>
      <c r="DF19" s="82"/>
      <c r="DG19" s="82"/>
      <c r="DH19" s="82"/>
      <c r="DI19" s="82"/>
      <c r="DJ19" s="82"/>
      <c r="DK19" s="82"/>
      <c r="DL19" s="82"/>
      <c r="DM19" s="82"/>
      <c r="DN19" s="82"/>
      <c r="DO19" s="82"/>
      <c r="DP19" s="82"/>
      <c r="DQ19" s="82"/>
      <c r="DR19" s="82"/>
      <c r="DS19" s="82"/>
      <c r="DT19" s="82"/>
      <c r="DU19" s="82"/>
      <c r="DV19" s="82"/>
      <c r="DW19" s="82"/>
      <c r="DX19" s="82"/>
      <c r="DY19" s="82"/>
      <c r="DZ19" s="82"/>
      <c r="EA19" s="82"/>
      <c r="EB19" s="82"/>
      <c r="EC19" s="82"/>
      <c r="ED19" s="82"/>
      <c r="EE19" s="82"/>
      <c r="EF19" s="82"/>
      <c r="EG19" s="82"/>
      <c r="EH19" s="82"/>
      <c r="EI19" s="82"/>
      <c r="EJ19" s="82"/>
      <c r="EK19" s="82"/>
      <c r="EL19" s="82"/>
      <c r="EM19" s="82"/>
      <c r="EN19" s="82"/>
      <c r="EO19" s="82"/>
      <c r="EP19" s="82"/>
      <c r="EQ19" s="82"/>
      <c r="ER19" s="82"/>
      <c r="ES19" s="82"/>
      <c r="ET19" s="82"/>
      <c r="EU19" s="82"/>
      <c r="EV19" s="82"/>
      <c r="EW19" s="82"/>
      <c r="EX19" s="82"/>
      <c r="EY19" s="82"/>
      <c r="EZ19" s="82"/>
      <c r="FA19" s="82"/>
      <c r="FB19" s="82"/>
      <c r="FC19" s="82"/>
      <c r="FD19" s="82"/>
      <c r="FE19" s="82"/>
      <c r="FF19" s="82"/>
      <c r="FG19" s="82"/>
      <c r="FH19" s="82"/>
      <c r="FI19" s="82"/>
      <c r="FJ19" s="82"/>
      <c r="FK19" s="82"/>
      <c r="FL19" s="82"/>
      <c r="FM19" s="82"/>
      <c r="FN19" s="82"/>
      <c r="FO19" s="82"/>
      <c r="FP19" s="82"/>
      <c r="FQ19" s="82"/>
      <c r="FR19" s="82"/>
      <c r="FS19" s="82"/>
      <c r="FT19" s="82"/>
      <c r="FU19" s="82"/>
      <c r="FV19" s="82"/>
      <c r="FW19" s="82"/>
      <c r="FX19" s="82"/>
      <c r="FY19" s="82"/>
      <c r="FZ19" s="82"/>
      <c r="GA19" s="82"/>
      <c r="GB19" s="82"/>
      <c r="GC19" s="82"/>
      <c r="GD19" s="82"/>
      <c r="GE19" s="82"/>
      <c r="GF19" s="82"/>
      <c r="GG19" s="82"/>
      <c r="GH19" s="82"/>
      <c r="GI19" s="82"/>
      <c r="GJ19" s="82"/>
      <c r="GK19" s="82"/>
      <c r="GL19" s="82"/>
      <c r="GM19" s="82"/>
      <c r="GN19" s="82"/>
      <c r="GO19" s="82"/>
      <c r="GP19" s="82"/>
      <c r="GQ19" s="82"/>
      <c r="GR19" s="82"/>
      <c r="GS19" s="82"/>
      <c r="GT19" s="82"/>
      <c r="GU19" s="82"/>
      <c r="GV19" s="82"/>
      <c r="GW19" s="82"/>
      <c r="GX19" s="82"/>
      <c r="GY19" s="82"/>
      <c r="GZ19" s="82"/>
      <c r="HA19" s="82"/>
      <c r="HB19" s="82"/>
      <c r="HC19" s="82"/>
      <c r="HD19" s="82"/>
      <c r="HE19" s="82"/>
      <c r="HF19" s="82"/>
      <c r="HG19" s="82"/>
      <c r="HH19" s="82"/>
      <c r="HI19" s="82"/>
      <c r="HJ19" s="82"/>
      <c r="HK19" s="82"/>
      <c r="HL19" s="82"/>
      <c r="HM19" s="82"/>
      <c r="HN19" s="82"/>
      <c r="HO19" s="82"/>
      <c r="HP19" s="82"/>
      <c r="HQ19" s="82"/>
      <c r="HR19" s="82"/>
      <c r="HS19" s="82"/>
      <c r="HT19" s="82"/>
      <c r="HU19" s="82"/>
      <c r="HV19" s="82"/>
      <c r="HW19" s="82"/>
      <c r="HX19" s="82"/>
      <c r="HY19" s="82"/>
      <c r="HZ19" s="82"/>
      <c r="IA19" s="82"/>
      <c r="IB19" s="82"/>
      <c r="IC19" s="82"/>
      <c r="ID19" s="82"/>
      <c r="IE19" s="82"/>
      <c r="IF19" s="82"/>
      <c r="IG19" s="82"/>
      <c r="IH19" s="82"/>
      <c r="II19" s="82"/>
      <c r="IJ19" s="82"/>
      <c r="IK19" s="82"/>
      <c r="IL19" s="82"/>
      <c r="IM19" s="82"/>
      <c r="IN19" s="82"/>
      <c r="IO19" s="82"/>
      <c r="IP19" s="82"/>
      <c r="IQ19" s="82"/>
      <c r="IR19" s="82"/>
      <c r="IS19" s="82"/>
      <c r="IT19" s="82"/>
      <c r="IU19" s="82"/>
      <c r="IV19" s="82"/>
    </row>
    <row r="20" spans="1:256" s="83" customFormat="1" ht="16.5" customHeight="1">
      <c r="A20" s="77" t="s">
        <v>604</v>
      </c>
      <c r="B20" s="77">
        <v>18</v>
      </c>
      <c r="C20" s="642"/>
      <c r="D20" s="642"/>
      <c r="E20" s="427" t="s">
        <v>39</v>
      </c>
      <c r="F20" s="78" t="s">
        <v>659</v>
      </c>
      <c r="G20" s="78" t="s">
        <v>659</v>
      </c>
      <c r="H20" s="78" t="s">
        <v>660</v>
      </c>
      <c r="I20" s="87" t="s">
        <v>661</v>
      </c>
      <c r="J20" s="78">
        <v>20</v>
      </c>
      <c r="K20" s="78"/>
      <c r="L20" s="78">
        <v>82.5</v>
      </c>
      <c r="M20" s="78">
        <f>VLOOKUP(G20,[1]商品订货单!$E$10:$O$52,11,0)</f>
        <v>82.5</v>
      </c>
      <c r="N20" s="78">
        <v>109</v>
      </c>
      <c r="O20" s="78">
        <v>64.5</v>
      </c>
      <c r="P20" s="79">
        <v>0.24311926605504589</v>
      </c>
      <c r="Q20" s="79">
        <f t="shared" si="0"/>
        <v>-0.27906976744186046</v>
      </c>
      <c r="R20" s="78"/>
      <c r="S20" s="78">
        <v>109</v>
      </c>
      <c r="T20" s="80"/>
      <c r="U20" s="80"/>
      <c r="V20" s="63">
        <f t="shared" si="1"/>
        <v>18</v>
      </c>
      <c r="W20" s="80"/>
      <c r="X20" s="80"/>
      <c r="Y20" s="80"/>
      <c r="Z20" s="80"/>
      <c r="AA20" s="80"/>
      <c r="AB20" s="80"/>
      <c r="AC20" s="80"/>
      <c r="AD20" s="81"/>
      <c r="AE20" s="82"/>
      <c r="AF20" s="82"/>
      <c r="AG20" s="82"/>
      <c r="AH20" s="82"/>
      <c r="AI20" s="82"/>
      <c r="AJ20" s="82"/>
      <c r="AK20" s="82"/>
      <c r="AL20" s="82"/>
      <c r="AM20" s="82"/>
      <c r="AN20" s="82"/>
      <c r="AO20" s="82"/>
      <c r="AP20" s="82"/>
      <c r="AQ20" s="82"/>
      <c r="AR20" s="82"/>
      <c r="AS20" s="82"/>
      <c r="AT20" s="82"/>
      <c r="AU20" s="82"/>
      <c r="AV20" s="82"/>
      <c r="AW20" s="82"/>
      <c r="AX20" s="82"/>
      <c r="AY20" s="82"/>
      <c r="AZ20" s="82"/>
      <c r="BA20" s="82"/>
      <c r="BB20" s="82"/>
      <c r="BC20" s="82"/>
      <c r="BD20" s="82"/>
      <c r="BE20" s="82"/>
      <c r="BF20" s="82"/>
      <c r="BG20" s="82"/>
      <c r="BH20" s="82"/>
      <c r="BI20" s="82"/>
      <c r="BJ20" s="82"/>
      <c r="BK20" s="82"/>
      <c r="BL20" s="82"/>
      <c r="BM20" s="82"/>
      <c r="BN20" s="82"/>
      <c r="BO20" s="82"/>
      <c r="BP20" s="82"/>
      <c r="BQ20" s="82"/>
      <c r="BR20" s="82"/>
      <c r="BS20" s="82"/>
      <c r="BT20" s="82"/>
      <c r="BU20" s="82"/>
      <c r="BV20" s="82"/>
      <c r="BW20" s="82"/>
      <c r="BX20" s="82"/>
      <c r="BY20" s="82"/>
      <c r="BZ20" s="82"/>
      <c r="CA20" s="82"/>
      <c r="CB20" s="82"/>
      <c r="CC20" s="82"/>
      <c r="CD20" s="82"/>
      <c r="CE20" s="82"/>
      <c r="CF20" s="82"/>
      <c r="CG20" s="82"/>
      <c r="CH20" s="82"/>
      <c r="CI20" s="82"/>
      <c r="CJ20" s="82"/>
      <c r="CK20" s="82"/>
      <c r="CL20" s="82"/>
      <c r="CM20" s="82"/>
      <c r="CN20" s="82"/>
      <c r="CO20" s="82"/>
      <c r="CP20" s="82"/>
      <c r="CQ20" s="82"/>
      <c r="CR20" s="82"/>
      <c r="CS20" s="82"/>
      <c r="CT20" s="82"/>
      <c r="CU20" s="82"/>
      <c r="CV20" s="82"/>
      <c r="CW20" s="82"/>
      <c r="CX20" s="82"/>
      <c r="CY20" s="82"/>
      <c r="CZ20" s="82"/>
      <c r="DA20" s="82"/>
      <c r="DB20" s="82"/>
      <c r="DC20" s="82"/>
      <c r="DD20" s="82"/>
      <c r="DE20" s="82"/>
      <c r="DF20" s="82"/>
      <c r="DG20" s="82"/>
      <c r="DH20" s="82"/>
      <c r="DI20" s="82"/>
      <c r="DJ20" s="82"/>
      <c r="DK20" s="82"/>
      <c r="DL20" s="82"/>
      <c r="DM20" s="82"/>
      <c r="DN20" s="82"/>
      <c r="DO20" s="82"/>
      <c r="DP20" s="82"/>
      <c r="DQ20" s="82"/>
      <c r="DR20" s="82"/>
      <c r="DS20" s="82"/>
      <c r="DT20" s="82"/>
      <c r="DU20" s="82"/>
      <c r="DV20" s="82"/>
      <c r="DW20" s="82"/>
      <c r="DX20" s="82"/>
      <c r="DY20" s="82"/>
      <c r="DZ20" s="82"/>
      <c r="EA20" s="82"/>
      <c r="EB20" s="82"/>
      <c r="EC20" s="82"/>
      <c r="ED20" s="82"/>
      <c r="EE20" s="82"/>
      <c r="EF20" s="82"/>
      <c r="EG20" s="82"/>
      <c r="EH20" s="82"/>
      <c r="EI20" s="82"/>
      <c r="EJ20" s="82"/>
      <c r="EK20" s="82"/>
      <c r="EL20" s="82"/>
      <c r="EM20" s="82"/>
      <c r="EN20" s="82"/>
      <c r="EO20" s="82"/>
      <c r="EP20" s="82"/>
      <c r="EQ20" s="82"/>
      <c r="ER20" s="82"/>
      <c r="ES20" s="82"/>
      <c r="ET20" s="82"/>
      <c r="EU20" s="82"/>
      <c r="EV20" s="82"/>
      <c r="EW20" s="82"/>
      <c r="EX20" s="82"/>
      <c r="EY20" s="82"/>
      <c r="EZ20" s="82"/>
      <c r="FA20" s="82"/>
      <c r="FB20" s="82"/>
      <c r="FC20" s="82"/>
      <c r="FD20" s="82"/>
      <c r="FE20" s="82"/>
      <c r="FF20" s="82"/>
      <c r="FG20" s="82"/>
      <c r="FH20" s="82"/>
      <c r="FI20" s="82"/>
      <c r="FJ20" s="82"/>
      <c r="FK20" s="82"/>
      <c r="FL20" s="82"/>
      <c r="FM20" s="82"/>
      <c r="FN20" s="82"/>
      <c r="FO20" s="82"/>
      <c r="FP20" s="82"/>
      <c r="FQ20" s="82"/>
      <c r="FR20" s="82"/>
      <c r="FS20" s="82"/>
      <c r="FT20" s="82"/>
      <c r="FU20" s="82"/>
      <c r="FV20" s="82"/>
      <c r="FW20" s="82"/>
      <c r="FX20" s="82"/>
      <c r="FY20" s="82"/>
      <c r="FZ20" s="82"/>
      <c r="GA20" s="82"/>
      <c r="GB20" s="82"/>
      <c r="GC20" s="82"/>
      <c r="GD20" s="82"/>
      <c r="GE20" s="82"/>
      <c r="GF20" s="82"/>
      <c r="GG20" s="82"/>
      <c r="GH20" s="82"/>
      <c r="GI20" s="82"/>
      <c r="GJ20" s="82"/>
      <c r="GK20" s="82"/>
      <c r="GL20" s="82"/>
      <c r="GM20" s="82"/>
      <c r="GN20" s="82"/>
      <c r="GO20" s="82"/>
      <c r="GP20" s="82"/>
      <c r="GQ20" s="82"/>
      <c r="GR20" s="82"/>
      <c r="GS20" s="82"/>
      <c r="GT20" s="82"/>
      <c r="GU20" s="82"/>
      <c r="GV20" s="82"/>
      <c r="GW20" s="82"/>
      <c r="GX20" s="82"/>
      <c r="GY20" s="82"/>
      <c r="GZ20" s="82"/>
      <c r="HA20" s="82"/>
      <c r="HB20" s="82"/>
      <c r="HC20" s="82"/>
      <c r="HD20" s="82"/>
      <c r="HE20" s="82"/>
      <c r="HF20" s="82"/>
      <c r="HG20" s="82"/>
      <c r="HH20" s="82"/>
      <c r="HI20" s="82"/>
      <c r="HJ20" s="82"/>
      <c r="HK20" s="82"/>
      <c r="HL20" s="82"/>
      <c r="HM20" s="82"/>
      <c r="HN20" s="82"/>
      <c r="HO20" s="82"/>
      <c r="HP20" s="82"/>
      <c r="HQ20" s="82"/>
      <c r="HR20" s="82"/>
      <c r="HS20" s="82"/>
      <c r="HT20" s="82"/>
      <c r="HU20" s="82"/>
      <c r="HV20" s="82"/>
      <c r="HW20" s="82"/>
      <c r="HX20" s="82"/>
      <c r="HY20" s="82"/>
      <c r="HZ20" s="82"/>
      <c r="IA20" s="82"/>
      <c r="IB20" s="82"/>
      <c r="IC20" s="82"/>
      <c r="ID20" s="82"/>
      <c r="IE20" s="82"/>
      <c r="IF20" s="82"/>
      <c r="IG20" s="82"/>
      <c r="IH20" s="82"/>
      <c r="II20" s="82"/>
      <c r="IJ20" s="82"/>
      <c r="IK20" s="82"/>
      <c r="IL20" s="82"/>
      <c r="IM20" s="82"/>
      <c r="IN20" s="82"/>
      <c r="IO20" s="82"/>
      <c r="IP20" s="82"/>
      <c r="IQ20" s="82"/>
      <c r="IR20" s="82"/>
      <c r="IS20" s="82"/>
      <c r="IT20" s="82"/>
      <c r="IU20" s="82"/>
      <c r="IV20" s="82"/>
    </row>
    <row r="21" spans="1:256" s="83" customFormat="1" ht="16.5" customHeight="1">
      <c r="A21" s="77" t="s">
        <v>604</v>
      </c>
      <c r="B21" s="77">
        <v>19</v>
      </c>
      <c r="C21" s="642"/>
      <c r="D21" s="642"/>
      <c r="E21" s="427" t="s">
        <v>39</v>
      </c>
      <c r="F21" s="78" t="s">
        <v>662</v>
      </c>
      <c r="G21" s="78" t="s">
        <v>662</v>
      </c>
      <c r="H21" s="78" t="s">
        <v>663</v>
      </c>
      <c r="I21" s="87" t="s">
        <v>664</v>
      </c>
      <c r="J21" s="78" t="s">
        <v>665</v>
      </c>
      <c r="K21" s="78"/>
      <c r="L21" s="78">
        <v>90</v>
      </c>
      <c r="M21" s="78">
        <f>VLOOKUP(G21,[1]商品订货单!$E$10:$O$52,11,0)</f>
        <v>93</v>
      </c>
      <c r="N21" s="78">
        <v>119</v>
      </c>
      <c r="O21" s="78">
        <v>99</v>
      </c>
      <c r="P21" s="79">
        <v>0.24369747899159663</v>
      </c>
      <c r="Q21" s="79">
        <f t="shared" si="0"/>
        <v>6.0606060606060608E-2</v>
      </c>
      <c r="R21" s="78"/>
      <c r="S21" s="78">
        <v>198</v>
      </c>
      <c r="T21" s="80"/>
      <c r="U21" s="80"/>
      <c r="V21" s="63">
        <f t="shared" si="1"/>
        <v>-6</v>
      </c>
      <c r="W21" s="80"/>
      <c r="X21" s="80"/>
      <c r="Y21" s="80"/>
      <c r="Z21" s="80"/>
      <c r="AA21" s="80"/>
      <c r="AB21" s="80"/>
      <c r="AC21" s="80"/>
      <c r="AD21" s="81"/>
      <c r="AE21" s="82"/>
      <c r="AF21" s="82"/>
      <c r="AG21" s="82"/>
      <c r="AH21" s="82"/>
      <c r="AI21" s="82"/>
      <c r="AJ21" s="82"/>
      <c r="AK21" s="82"/>
      <c r="AL21" s="82"/>
      <c r="AM21" s="82"/>
      <c r="AN21" s="82"/>
      <c r="AO21" s="82"/>
      <c r="AP21" s="82"/>
      <c r="AQ21" s="82"/>
      <c r="AR21" s="82"/>
      <c r="AS21" s="82"/>
      <c r="AT21" s="82"/>
      <c r="AU21" s="82"/>
      <c r="AV21" s="82"/>
      <c r="AW21" s="82"/>
      <c r="AX21" s="82"/>
      <c r="AY21" s="82"/>
      <c r="AZ21" s="82"/>
      <c r="BA21" s="82"/>
      <c r="BB21" s="82"/>
      <c r="BC21" s="82"/>
      <c r="BD21" s="82"/>
      <c r="BE21" s="82"/>
      <c r="BF21" s="82"/>
      <c r="BG21" s="82"/>
      <c r="BH21" s="82"/>
      <c r="BI21" s="82"/>
      <c r="BJ21" s="82"/>
      <c r="BK21" s="82"/>
      <c r="BL21" s="82"/>
      <c r="BM21" s="82"/>
      <c r="BN21" s="82"/>
      <c r="BO21" s="82"/>
      <c r="BP21" s="82"/>
      <c r="BQ21" s="82"/>
      <c r="BR21" s="82"/>
      <c r="BS21" s="82"/>
      <c r="BT21" s="82"/>
      <c r="BU21" s="82"/>
      <c r="BV21" s="82"/>
      <c r="BW21" s="82"/>
      <c r="BX21" s="82"/>
      <c r="BY21" s="82"/>
      <c r="BZ21" s="82"/>
      <c r="CA21" s="82"/>
      <c r="CB21" s="82"/>
      <c r="CC21" s="82"/>
      <c r="CD21" s="82"/>
      <c r="CE21" s="82"/>
      <c r="CF21" s="82"/>
      <c r="CG21" s="82"/>
      <c r="CH21" s="82"/>
      <c r="CI21" s="82"/>
      <c r="CJ21" s="82"/>
      <c r="CK21" s="82"/>
      <c r="CL21" s="82"/>
      <c r="CM21" s="82"/>
      <c r="CN21" s="82"/>
      <c r="CO21" s="82"/>
      <c r="CP21" s="82"/>
      <c r="CQ21" s="82"/>
      <c r="CR21" s="82"/>
      <c r="CS21" s="82"/>
      <c r="CT21" s="82"/>
      <c r="CU21" s="82"/>
      <c r="CV21" s="82"/>
      <c r="CW21" s="82"/>
      <c r="CX21" s="82"/>
      <c r="CY21" s="82"/>
      <c r="CZ21" s="82"/>
      <c r="DA21" s="82"/>
      <c r="DB21" s="82"/>
      <c r="DC21" s="82"/>
      <c r="DD21" s="82"/>
      <c r="DE21" s="82"/>
      <c r="DF21" s="82"/>
      <c r="DG21" s="82"/>
      <c r="DH21" s="82"/>
      <c r="DI21" s="82"/>
      <c r="DJ21" s="82"/>
      <c r="DK21" s="82"/>
      <c r="DL21" s="82"/>
      <c r="DM21" s="82"/>
      <c r="DN21" s="82"/>
      <c r="DO21" s="82"/>
      <c r="DP21" s="82"/>
      <c r="DQ21" s="82"/>
      <c r="DR21" s="82"/>
      <c r="DS21" s="82"/>
      <c r="DT21" s="82"/>
      <c r="DU21" s="82"/>
      <c r="DV21" s="82"/>
      <c r="DW21" s="82"/>
      <c r="DX21" s="82"/>
      <c r="DY21" s="82"/>
      <c r="DZ21" s="82"/>
      <c r="EA21" s="82"/>
      <c r="EB21" s="82"/>
      <c r="EC21" s="82"/>
      <c r="ED21" s="82"/>
      <c r="EE21" s="82"/>
      <c r="EF21" s="82"/>
      <c r="EG21" s="82"/>
      <c r="EH21" s="82"/>
      <c r="EI21" s="82"/>
      <c r="EJ21" s="82"/>
      <c r="EK21" s="82"/>
      <c r="EL21" s="82"/>
      <c r="EM21" s="82"/>
      <c r="EN21" s="82"/>
      <c r="EO21" s="82"/>
      <c r="EP21" s="82"/>
      <c r="EQ21" s="82"/>
      <c r="ER21" s="82"/>
      <c r="ES21" s="82"/>
      <c r="ET21" s="82"/>
      <c r="EU21" s="82"/>
      <c r="EV21" s="82"/>
      <c r="EW21" s="82"/>
      <c r="EX21" s="82"/>
      <c r="EY21" s="82"/>
      <c r="EZ21" s="82"/>
      <c r="FA21" s="82"/>
      <c r="FB21" s="82"/>
      <c r="FC21" s="82"/>
      <c r="FD21" s="82"/>
      <c r="FE21" s="82"/>
      <c r="FF21" s="82"/>
      <c r="FG21" s="82"/>
      <c r="FH21" s="82"/>
      <c r="FI21" s="82"/>
      <c r="FJ21" s="82"/>
      <c r="FK21" s="82"/>
      <c r="FL21" s="82"/>
      <c r="FM21" s="82"/>
      <c r="FN21" s="82"/>
      <c r="FO21" s="82"/>
      <c r="FP21" s="82"/>
      <c r="FQ21" s="82"/>
      <c r="FR21" s="82"/>
      <c r="FS21" s="82"/>
      <c r="FT21" s="82"/>
      <c r="FU21" s="82"/>
      <c r="FV21" s="82"/>
      <c r="FW21" s="82"/>
      <c r="FX21" s="82"/>
      <c r="FY21" s="82"/>
      <c r="FZ21" s="82"/>
      <c r="GA21" s="82"/>
      <c r="GB21" s="82"/>
      <c r="GC21" s="82"/>
      <c r="GD21" s="82"/>
      <c r="GE21" s="82"/>
      <c r="GF21" s="82"/>
      <c r="GG21" s="82"/>
      <c r="GH21" s="82"/>
      <c r="GI21" s="82"/>
      <c r="GJ21" s="82"/>
      <c r="GK21" s="82"/>
      <c r="GL21" s="82"/>
      <c r="GM21" s="82"/>
      <c r="GN21" s="82"/>
      <c r="GO21" s="82"/>
      <c r="GP21" s="82"/>
      <c r="GQ21" s="82"/>
      <c r="GR21" s="82"/>
      <c r="GS21" s="82"/>
      <c r="GT21" s="82"/>
      <c r="GU21" s="82"/>
      <c r="GV21" s="82"/>
      <c r="GW21" s="82"/>
      <c r="GX21" s="82"/>
      <c r="GY21" s="82"/>
      <c r="GZ21" s="82"/>
      <c r="HA21" s="82"/>
      <c r="HB21" s="82"/>
      <c r="HC21" s="82"/>
      <c r="HD21" s="82"/>
      <c r="HE21" s="82"/>
      <c r="HF21" s="82"/>
      <c r="HG21" s="82"/>
      <c r="HH21" s="82"/>
      <c r="HI21" s="82"/>
      <c r="HJ21" s="82"/>
      <c r="HK21" s="82"/>
      <c r="HL21" s="82"/>
      <c r="HM21" s="82"/>
      <c r="HN21" s="82"/>
      <c r="HO21" s="82"/>
      <c r="HP21" s="82"/>
      <c r="HQ21" s="82"/>
      <c r="HR21" s="82"/>
      <c r="HS21" s="82"/>
      <c r="HT21" s="82"/>
      <c r="HU21" s="82"/>
      <c r="HV21" s="82"/>
      <c r="HW21" s="82"/>
      <c r="HX21" s="82"/>
      <c r="HY21" s="82"/>
      <c r="HZ21" s="82"/>
      <c r="IA21" s="82"/>
      <c r="IB21" s="82"/>
      <c r="IC21" s="82"/>
      <c r="ID21" s="82"/>
      <c r="IE21" s="82"/>
      <c r="IF21" s="82"/>
      <c r="IG21" s="82"/>
      <c r="IH21" s="82"/>
      <c r="II21" s="82"/>
      <c r="IJ21" s="82"/>
      <c r="IK21" s="82"/>
      <c r="IL21" s="82"/>
      <c r="IM21" s="82"/>
      <c r="IN21" s="82"/>
      <c r="IO21" s="82"/>
      <c r="IP21" s="82"/>
      <c r="IQ21" s="82"/>
      <c r="IR21" s="82"/>
      <c r="IS21" s="82"/>
      <c r="IT21" s="82"/>
      <c r="IU21" s="82"/>
      <c r="IV21" s="82"/>
    </row>
    <row r="22" spans="1:256" s="83" customFormat="1" ht="16.5" customHeight="1">
      <c r="A22" s="77" t="s">
        <v>604</v>
      </c>
      <c r="B22" s="77">
        <v>20</v>
      </c>
      <c r="C22" s="642"/>
      <c r="D22" s="642"/>
      <c r="E22" s="427" t="s">
        <v>39</v>
      </c>
      <c r="F22" s="78" t="s">
        <v>666</v>
      </c>
      <c r="G22" s="78" t="s">
        <v>666</v>
      </c>
      <c r="H22" s="78" t="s">
        <v>667</v>
      </c>
      <c r="I22" s="87" t="s">
        <v>668</v>
      </c>
      <c r="J22" s="78" t="s">
        <v>669</v>
      </c>
      <c r="K22" s="78"/>
      <c r="L22" s="78">
        <v>110</v>
      </c>
      <c r="M22" s="78">
        <f>VLOOKUP(G22,[1]商品订货单!$E$10:$O$52,11,0)</f>
        <v>121</v>
      </c>
      <c r="N22" s="78">
        <v>149</v>
      </c>
      <c r="O22" s="78">
        <v>129</v>
      </c>
      <c r="P22" s="79">
        <v>0.26174496644295303</v>
      </c>
      <c r="Q22" s="79">
        <f t="shared" si="0"/>
        <v>6.2015503875968991E-2</v>
      </c>
      <c r="R22" s="78"/>
      <c r="S22" s="78">
        <v>258</v>
      </c>
      <c r="T22" s="80"/>
      <c r="U22" s="80"/>
      <c r="V22" s="63">
        <f t="shared" si="1"/>
        <v>-8</v>
      </c>
      <c r="W22" s="80"/>
      <c r="X22" s="80"/>
      <c r="Y22" s="80"/>
      <c r="Z22" s="80"/>
      <c r="AA22" s="80"/>
      <c r="AB22" s="80"/>
      <c r="AC22" s="80"/>
      <c r="AD22" s="81"/>
      <c r="AE22" s="82"/>
      <c r="AF22" s="82"/>
      <c r="AG22" s="82"/>
      <c r="AH22" s="82"/>
      <c r="AI22" s="82"/>
      <c r="AJ22" s="82"/>
      <c r="AK22" s="82"/>
      <c r="AL22" s="82"/>
      <c r="AM22" s="82"/>
      <c r="AN22" s="82"/>
      <c r="AO22" s="82"/>
      <c r="AP22" s="82"/>
      <c r="AQ22" s="82"/>
      <c r="AR22" s="82"/>
      <c r="AS22" s="82"/>
      <c r="AT22" s="82"/>
      <c r="AU22" s="82"/>
      <c r="AV22" s="82"/>
      <c r="AW22" s="82"/>
      <c r="AX22" s="82"/>
      <c r="AY22" s="82"/>
      <c r="AZ22" s="82"/>
      <c r="BA22" s="82"/>
      <c r="BB22" s="82"/>
      <c r="BC22" s="82"/>
      <c r="BD22" s="82"/>
      <c r="BE22" s="82"/>
      <c r="BF22" s="82"/>
      <c r="BG22" s="82"/>
      <c r="BH22" s="82"/>
      <c r="BI22" s="82"/>
      <c r="BJ22" s="82"/>
      <c r="BK22" s="82"/>
      <c r="BL22" s="82"/>
      <c r="BM22" s="82"/>
      <c r="BN22" s="82"/>
      <c r="BO22" s="82"/>
      <c r="BP22" s="82"/>
      <c r="BQ22" s="82"/>
      <c r="BR22" s="82"/>
      <c r="BS22" s="82"/>
      <c r="BT22" s="82"/>
      <c r="BU22" s="82"/>
      <c r="BV22" s="82"/>
      <c r="BW22" s="82"/>
      <c r="BX22" s="82"/>
      <c r="BY22" s="82"/>
      <c r="BZ22" s="82"/>
      <c r="CA22" s="82"/>
      <c r="CB22" s="82"/>
      <c r="CC22" s="82"/>
      <c r="CD22" s="82"/>
      <c r="CE22" s="82"/>
      <c r="CF22" s="82"/>
      <c r="CG22" s="82"/>
      <c r="CH22" s="82"/>
      <c r="CI22" s="82"/>
      <c r="CJ22" s="82"/>
      <c r="CK22" s="82"/>
      <c r="CL22" s="82"/>
      <c r="CM22" s="82"/>
      <c r="CN22" s="82"/>
      <c r="CO22" s="82"/>
      <c r="CP22" s="82"/>
      <c r="CQ22" s="82"/>
      <c r="CR22" s="82"/>
      <c r="CS22" s="82"/>
      <c r="CT22" s="82"/>
      <c r="CU22" s="82"/>
      <c r="CV22" s="82"/>
      <c r="CW22" s="82"/>
      <c r="CX22" s="82"/>
      <c r="CY22" s="82"/>
      <c r="CZ22" s="82"/>
      <c r="DA22" s="82"/>
      <c r="DB22" s="82"/>
      <c r="DC22" s="82"/>
      <c r="DD22" s="82"/>
      <c r="DE22" s="82"/>
      <c r="DF22" s="82"/>
      <c r="DG22" s="82"/>
      <c r="DH22" s="82"/>
      <c r="DI22" s="82"/>
      <c r="DJ22" s="82"/>
      <c r="DK22" s="82"/>
      <c r="DL22" s="82"/>
      <c r="DM22" s="82"/>
      <c r="DN22" s="82"/>
      <c r="DO22" s="82"/>
      <c r="DP22" s="82"/>
      <c r="DQ22" s="82"/>
      <c r="DR22" s="82"/>
      <c r="DS22" s="82"/>
      <c r="DT22" s="82"/>
      <c r="DU22" s="82"/>
      <c r="DV22" s="82"/>
      <c r="DW22" s="82"/>
      <c r="DX22" s="82"/>
      <c r="DY22" s="82"/>
      <c r="DZ22" s="82"/>
      <c r="EA22" s="82"/>
      <c r="EB22" s="82"/>
      <c r="EC22" s="82"/>
      <c r="ED22" s="82"/>
      <c r="EE22" s="82"/>
      <c r="EF22" s="82"/>
      <c r="EG22" s="82"/>
      <c r="EH22" s="82"/>
      <c r="EI22" s="82"/>
      <c r="EJ22" s="82"/>
      <c r="EK22" s="82"/>
      <c r="EL22" s="82"/>
      <c r="EM22" s="82"/>
      <c r="EN22" s="82"/>
      <c r="EO22" s="82"/>
      <c r="EP22" s="82"/>
      <c r="EQ22" s="82"/>
      <c r="ER22" s="82"/>
      <c r="ES22" s="82"/>
      <c r="ET22" s="82"/>
      <c r="EU22" s="82"/>
      <c r="EV22" s="82"/>
      <c r="EW22" s="82"/>
      <c r="EX22" s="82"/>
      <c r="EY22" s="82"/>
      <c r="EZ22" s="82"/>
      <c r="FA22" s="82"/>
      <c r="FB22" s="82"/>
      <c r="FC22" s="82"/>
      <c r="FD22" s="82"/>
      <c r="FE22" s="82"/>
      <c r="FF22" s="82"/>
      <c r="FG22" s="82"/>
      <c r="FH22" s="82"/>
      <c r="FI22" s="82"/>
      <c r="FJ22" s="82"/>
      <c r="FK22" s="82"/>
      <c r="FL22" s="82"/>
      <c r="FM22" s="82"/>
      <c r="FN22" s="82"/>
      <c r="FO22" s="82"/>
      <c r="FP22" s="82"/>
      <c r="FQ22" s="82"/>
      <c r="FR22" s="82"/>
      <c r="FS22" s="82"/>
      <c r="FT22" s="82"/>
      <c r="FU22" s="82"/>
      <c r="FV22" s="82"/>
      <c r="FW22" s="82"/>
      <c r="FX22" s="82"/>
      <c r="FY22" s="82"/>
      <c r="FZ22" s="82"/>
      <c r="GA22" s="82"/>
      <c r="GB22" s="82"/>
      <c r="GC22" s="82"/>
      <c r="GD22" s="82"/>
      <c r="GE22" s="82"/>
      <c r="GF22" s="82"/>
      <c r="GG22" s="82"/>
      <c r="GH22" s="82"/>
      <c r="GI22" s="82"/>
      <c r="GJ22" s="82"/>
      <c r="GK22" s="82"/>
      <c r="GL22" s="82"/>
      <c r="GM22" s="82"/>
      <c r="GN22" s="82"/>
      <c r="GO22" s="82"/>
      <c r="GP22" s="82"/>
      <c r="GQ22" s="82"/>
      <c r="GR22" s="82"/>
      <c r="GS22" s="82"/>
      <c r="GT22" s="82"/>
      <c r="GU22" s="82"/>
      <c r="GV22" s="82"/>
      <c r="GW22" s="82"/>
      <c r="GX22" s="82"/>
      <c r="GY22" s="82"/>
      <c r="GZ22" s="82"/>
      <c r="HA22" s="82"/>
      <c r="HB22" s="82"/>
      <c r="HC22" s="82"/>
      <c r="HD22" s="82"/>
      <c r="HE22" s="82"/>
      <c r="HF22" s="82"/>
      <c r="HG22" s="82"/>
      <c r="HH22" s="82"/>
      <c r="HI22" s="82"/>
      <c r="HJ22" s="82"/>
      <c r="HK22" s="82"/>
      <c r="HL22" s="82"/>
      <c r="HM22" s="82"/>
      <c r="HN22" s="82"/>
      <c r="HO22" s="82"/>
      <c r="HP22" s="82"/>
      <c r="HQ22" s="82"/>
      <c r="HR22" s="82"/>
      <c r="HS22" s="82"/>
      <c r="HT22" s="82"/>
      <c r="HU22" s="82"/>
      <c r="HV22" s="82"/>
      <c r="HW22" s="82"/>
      <c r="HX22" s="82"/>
      <c r="HY22" s="82"/>
      <c r="HZ22" s="82"/>
      <c r="IA22" s="82"/>
      <c r="IB22" s="82"/>
      <c r="IC22" s="82"/>
      <c r="ID22" s="82"/>
      <c r="IE22" s="82"/>
      <c r="IF22" s="82"/>
      <c r="IG22" s="82"/>
      <c r="IH22" s="82"/>
      <c r="II22" s="82"/>
      <c r="IJ22" s="82"/>
      <c r="IK22" s="82"/>
      <c r="IL22" s="82"/>
      <c r="IM22" s="82"/>
      <c r="IN22" s="82"/>
      <c r="IO22" s="82"/>
      <c r="IP22" s="82"/>
      <c r="IQ22" s="82"/>
      <c r="IR22" s="82"/>
      <c r="IS22" s="82"/>
      <c r="IT22" s="82"/>
      <c r="IU22" s="82"/>
      <c r="IV22" s="82"/>
    </row>
    <row r="23" spans="1:256" s="83" customFormat="1" ht="16.5" customHeight="1">
      <c r="A23" s="77" t="s">
        <v>604</v>
      </c>
      <c r="B23" s="77">
        <v>21</v>
      </c>
      <c r="C23" s="642"/>
      <c r="D23" s="642"/>
      <c r="E23" s="427" t="s">
        <v>39</v>
      </c>
      <c r="F23" s="78" t="s">
        <v>670</v>
      </c>
      <c r="G23" s="78" t="s">
        <v>670</v>
      </c>
      <c r="H23" s="78" t="s">
        <v>671</v>
      </c>
      <c r="I23" s="87" t="s">
        <v>672</v>
      </c>
      <c r="J23" s="78">
        <v>1</v>
      </c>
      <c r="K23" s="78"/>
      <c r="L23" s="78">
        <v>50.7</v>
      </c>
      <c r="M23" s="78">
        <f>VLOOKUP(G23,[1]商品订货单!$E$10:$O$52,11,0)</f>
        <v>50.7</v>
      </c>
      <c r="N23" s="78">
        <v>69</v>
      </c>
      <c r="O23" s="78">
        <v>49.5</v>
      </c>
      <c r="P23" s="79">
        <v>0.26521739130434779</v>
      </c>
      <c r="Q23" s="79">
        <f t="shared" si="0"/>
        <v>-2.4242424242424301E-2</v>
      </c>
      <c r="R23" s="78"/>
      <c r="S23" s="78">
        <v>99</v>
      </c>
      <c r="T23" s="80"/>
      <c r="U23" s="80"/>
      <c r="V23" s="63">
        <f t="shared" si="1"/>
        <v>1.2000000000000028</v>
      </c>
      <c r="W23" s="80"/>
      <c r="X23" s="80"/>
      <c r="Y23" s="80"/>
      <c r="Z23" s="80"/>
      <c r="AA23" s="80"/>
      <c r="AB23" s="80"/>
      <c r="AC23" s="80"/>
      <c r="AD23" s="81"/>
      <c r="AE23" s="82"/>
      <c r="AF23" s="82"/>
      <c r="AG23" s="82"/>
      <c r="AH23" s="82"/>
      <c r="AI23" s="82"/>
      <c r="AJ23" s="82"/>
      <c r="AK23" s="82"/>
      <c r="AL23" s="82"/>
      <c r="AM23" s="82"/>
      <c r="AN23" s="82"/>
      <c r="AO23" s="82"/>
      <c r="AP23" s="82"/>
      <c r="AQ23" s="82"/>
      <c r="AR23" s="82"/>
      <c r="AS23" s="82"/>
      <c r="AT23" s="82"/>
      <c r="AU23" s="82"/>
      <c r="AV23" s="82"/>
      <c r="AW23" s="82"/>
      <c r="AX23" s="82"/>
      <c r="AY23" s="82"/>
      <c r="AZ23" s="82"/>
      <c r="BA23" s="82"/>
      <c r="BB23" s="82"/>
      <c r="BC23" s="82"/>
      <c r="BD23" s="82"/>
      <c r="BE23" s="82"/>
      <c r="BF23" s="82"/>
      <c r="BG23" s="82"/>
      <c r="BH23" s="82"/>
      <c r="BI23" s="82"/>
      <c r="BJ23" s="82"/>
      <c r="BK23" s="82"/>
      <c r="BL23" s="82"/>
      <c r="BM23" s="82"/>
      <c r="BN23" s="82"/>
      <c r="BO23" s="82"/>
      <c r="BP23" s="82"/>
      <c r="BQ23" s="82"/>
      <c r="BR23" s="82"/>
      <c r="BS23" s="82"/>
      <c r="BT23" s="82"/>
      <c r="BU23" s="82"/>
      <c r="BV23" s="82"/>
      <c r="BW23" s="82"/>
      <c r="BX23" s="82"/>
      <c r="BY23" s="82"/>
      <c r="BZ23" s="82"/>
      <c r="CA23" s="82"/>
      <c r="CB23" s="82"/>
      <c r="CC23" s="82"/>
      <c r="CD23" s="82"/>
      <c r="CE23" s="82"/>
      <c r="CF23" s="82"/>
      <c r="CG23" s="82"/>
      <c r="CH23" s="82"/>
      <c r="CI23" s="82"/>
      <c r="CJ23" s="82"/>
      <c r="CK23" s="82"/>
      <c r="CL23" s="82"/>
      <c r="CM23" s="82"/>
      <c r="CN23" s="82"/>
      <c r="CO23" s="82"/>
      <c r="CP23" s="82"/>
      <c r="CQ23" s="82"/>
      <c r="CR23" s="82"/>
      <c r="CS23" s="82"/>
      <c r="CT23" s="82"/>
      <c r="CU23" s="82"/>
      <c r="CV23" s="82"/>
      <c r="CW23" s="82"/>
      <c r="CX23" s="82"/>
      <c r="CY23" s="82"/>
      <c r="CZ23" s="82"/>
      <c r="DA23" s="82"/>
      <c r="DB23" s="82"/>
      <c r="DC23" s="82"/>
      <c r="DD23" s="82"/>
      <c r="DE23" s="82"/>
      <c r="DF23" s="82"/>
      <c r="DG23" s="82"/>
      <c r="DH23" s="82"/>
      <c r="DI23" s="82"/>
      <c r="DJ23" s="82"/>
      <c r="DK23" s="82"/>
      <c r="DL23" s="82"/>
      <c r="DM23" s="82"/>
      <c r="DN23" s="82"/>
      <c r="DO23" s="82"/>
      <c r="DP23" s="82"/>
      <c r="DQ23" s="82"/>
      <c r="DR23" s="82"/>
      <c r="DS23" s="82"/>
      <c r="DT23" s="82"/>
      <c r="DU23" s="82"/>
      <c r="DV23" s="82"/>
      <c r="DW23" s="82"/>
      <c r="DX23" s="82"/>
      <c r="DY23" s="82"/>
      <c r="DZ23" s="82"/>
      <c r="EA23" s="82"/>
      <c r="EB23" s="82"/>
      <c r="EC23" s="82"/>
      <c r="ED23" s="82"/>
      <c r="EE23" s="82"/>
      <c r="EF23" s="82"/>
      <c r="EG23" s="82"/>
      <c r="EH23" s="82"/>
      <c r="EI23" s="82"/>
      <c r="EJ23" s="82"/>
      <c r="EK23" s="82"/>
      <c r="EL23" s="82"/>
      <c r="EM23" s="82"/>
      <c r="EN23" s="82"/>
      <c r="EO23" s="82"/>
      <c r="EP23" s="82"/>
      <c r="EQ23" s="82"/>
      <c r="ER23" s="82"/>
      <c r="ES23" s="82"/>
      <c r="ET23" s="82"/>
      <c r="EU23" s="82"/>
      <c r="EV23" s="82"/>
      <c r="EW23" s="82"/>
      <c r="EX23" s="82"/>
      <c r="EY23" s="82"/>
      <c r="EZ23" s="82"/>
      <c r="FA23" s="82"/>
      <c r="FB23" s="82"/>
      <c r="FC23" s="82"/>
      <c r="FD23" s="82"/>
      <c r="FE23" s="82"/>
      <c r="FF23" s="82"/>
      <c r="FG23" s="82"/>
      <c r="FH23" s="82"/>
      <c r="FI23" s="82"/>
      <c r="FJ23" s="82"/>
      <c r="FK23" s="82"/>
      <c r="FL23" s="82"/>
      <c r="FM23" s="82"/>
      <c r="FN23" s="82"/>
      <c r="FO23" s="82"/>
      <c r="FP23" s="82"/>
      <c r="FQ23" s="82"/>
      <c r="FR23" s="82"/>
      <c r="FS23" s="82"/>
      <c r="FT23" s="82"/>
      <c r="FU23" s="82"/>
      <c r="FV23" s="82"/>
      <c r="FW23" s="82"/>
      <c r="FX23" s="82"/>
      <c r="FY23" s="82"/>
      <c r="FZ23" s="82"/>
      <c r="GA23" s="82"/>
      <c r="GB23" s="82"/>
      <c r="GC23" s="82"/>
      <c r="GD23" s="82"/>
      <c r="GE23" s="82"/>
      <c r="GF23" s="82"/>
      <c r="GG23" s="82"/>
      <c r="GH23" s="82"/>
      <c r="GI23" s="82"/>
      <c r="GJ23" s="82"/>
      <c r="GK23" s="82"/>
      <c r="GL23" s="82"/>
      <c r="GM23" s="82"/>
      <c r="GN23" s="82"/>
      <c r="GO23" s="82"/>
      <c r="GP23" s="82"/>
      <c r="GQ23" s="82"/>
      <c r="GR23" s="82"/>
      <c r="GS23" s="82"/>
      <c r="GT23" s="82"/>
      <c r="GU23" s="82"/>
      <c r="GV23" s="82"/>
      <c r="GW23" s="82"/>
      <c r="GX23" s="82"/>
      <c r="GY23" s="82"/>
      <c r="GZ23" s="82"/>
      <c r="HA23" s="82"/>
      <c r="HB23" s="82"/>
      <c r="HC23" s="82"/>
      <c r="HD23" s="82"/>
      <c r="HE23" s="82"/>
      <c r="HF23" s="82"/>
      <c r="HG23" s="82"/>
      <c r="HH23" s="82"/>
      <c r="HI23" s="82"/>
      <c r="HJ23" s="82"/>
      <c r="HK23" s="82"/>
      <c r="HL23" s="82"/>
      <c r="HM23" s="82"/>
      <c r="HN23" s="82"/>
      <c r="HO23" s="82"/>
      <c r="HP23" s="82"/>
      <c r="HQ23" s="82"/>
      <c r="HR23" s="82"/>
      <c r="HS23" s="82"/>
      <c r="HT23" s="82"/>
      <c r="HU23" s="82"/>
      <c r="HV23" s="82"/>
      <c r="HW23" s="82"/>
      <c r="HX23" s="82"/>
      <c r="HY23" s="82"/>
      <c r="HZ23" s="82"/>
      <c r="IA23" s="82"/>
      <c r="IB23" s="82"/>
      <c r="IC23" s="82"/>
      <c r="ID23" s="82"/>
      <c r="IE23" s="82"/>
      <c r="IF23" s="82"/>
      <c r="IG23" s="82"/>
      <c r="IH23" s="82"/>
      <c r="II23" s="82"/>
      <c r="IJ23" s="82"/>
      <c r="IK23" s="82"/>
      <c r="IL23" s="82"/>
      <c r="IM23" s="82"/>
      <c r="IN23" s="82"/>
      <c r="IO23" s="82"/>
      <c r="IP23" s="82"/>
      <c r="IQ23" s="82"/>
      <c r="IR23" s="82"/>
      <c r="IS23" s="82"/>
      <c r="IT23" s="82"/>
      <c r="IU23" s="82"/>
      <c r="IV23" s="82"/>
    </row>
    <row r="24" spans="1:256" s="83" customFormat="1" ht="16.5" customHeight="1">
      <c r="A24" s="77" t="s">
        <v>604</v>
      </c>
      <c r="B24" s="77">
        <v>22</v>
      </c>
      <c r="C24" s="642"/>
      <c r="D24" s="642"/>
      <c r="E24" s="427" t="s">
        <v>39</v>
      </c>
      <c r="F24" s="78" t="s">
        <v>673</v>
      </c>
      <c r="G24" s="78" t="s">
        <v>673</v>
      </c>
      <c r="H24" s="78" t="s">
        <v>674</v>
      </c>
      <c r="I24" s="87" t="s">
        <v>675</v>
      </c>
      <c r="J24" s="78" t="s">
        <v>1525</v>
      </c>
      <c r="K24" s="78"/>
      <c r="L24" s="78">
        <v>46.5</v>
      </c>
      <c r="M24" s="78">
        <v>46.5</v>
      </c>
      <c r="N24" s="78">
        <v>75</v>
      </c>
      <c r="O24" s="78">
        <v>64</v>
      </c>
      <c r="P24" s="79">
        <v>0.38</v>
      </c>
      <c r="Q24" s="79">
        <f t="shared" si="0"/>
        <v>0.2734375</v>
      </c>
      <c r="R24" s="78"/>
      <c r="S24" s="78">
        <v>128</v>
      </c>
      <c r="T24" s="80"/>
      <c r="U24" s="80"/>
      <c r="V24" s="63">
        <f t="shared" si="1"/>
        <v>-17.5</v>
      </c>
      <c r="W24" s="80"/>
      <c r="X24" s="80"/>
      <c r="Y24" s="80"/>
      <c r="Z24" s="80"/>
      <c r="AA24" s="80"/>
      <c r="AB24" s="80"/>
      <c r="AC24" s="80"/>
      <c r="AD24" s="81"/>
      <c r="AE24" s="82"/>
      <c r="AF24" s="82"/>
      <c r="AG24" s="82"/>
      <c r="AH24" s="82"/>
      <c r="AI24" s="82"/>
      <c r="AJ24" s="82"/>
      <c r="AK24" s="82"/>
      <c r="AL24" s="82"/>
      <c r="AM24" s="82"/>
      <c r="AN24" s="82"/>
      <c r="AO24" s="82"/>
      <c r="AP24" s="82"/>
      <c r="AQ24" s="82"/>
      <c r="AR24" s="82"/>
      <c r="AS24" s="82"/>
      <c r="AT24" s="82"/>
      <c r="AU24" s="82"/>
      <c r="AV24" s="82"/>
      <c r="AW24" s="82"/>
      <c r="AX24" s="82"/>
      <c r="AY24" s="82"/>
      <c r="AZ24" s="82"/>
      <c r="BA24" s="82"/>
      <c r="BB24" s="82"/>
      <c r="BC24" s="82"/>
      <c r="BD24" s="82"/>
      <c r="BE24" s="82"/>
      <c r="BF24" s="82"/>
      <c r="BG24" s="82"/>
      <c r="BH24" s="82"/>
      <c r="BI24" s="82"/>
      <c r="BJ24" s="82"/>
      <c r="BK24" s="82"/>
      <c r="BL24" s="82"/>
      <c r="BM24" s="82"/>
      <c r="BN24" s="82"/>
      <c r="BO24" s="82"/>
      <c r="BP24" s="82"/>
      <c r="BQ24" s="82"/>
      <c r="BR24" s="82"/>
      <c r="BS24" s="82"/>
      <c r="BT24" s="82"/>
      <c r="BU24" s="82"/>
      <c r="BV24" s="82"/>
      <c r="BW24" s="82"/>
      <c r="BX24" s="82"/>
      <c r="BY24" s="82"/>
      <c r="BZ24" s="82"/>
      <c r="CA24" s="82"/>
      <c r="CB24" s="82"/>
      <c r="CC24" s="82"/>
      <c r="CD24" s="82"/>
      <c r="CE24" s="82"/>
      <c r="CF24" s="82"/>
      <c r="CG24" s="82"/>
      <c r="CH24" s="82"/>
      <c r="CI24" s="82"/>
      <c r="CJ24" s="82"/>
      <c r="CK24" s="82"/>
      <c r="CL24" s="82"/>
      <c r="CM24" s="82"/>
      <c r="CN24" s="82"/>
      <c r="CO24" s="82"/>
      <c r="CP24" s="82"/>
      <c r="CQ24" s="82"/>
      <c r="CR24" s="82"/>
      <c r="CS24" s="82"/>
      <c r="CT24" s="82"/>
      <c r="CU24" s="82"/>
      <c r="CV24" s="82"/>
      <c r="CW24" s="82"/>
      <c r="CX24" s="82"/>
      <c r="CY24" s="82"/>
      <c r="CZ24" s="82"/>
      <c r="DA24" s="82"/>
      <c r="DB24" s="82"/>
      <c r="DC24" s="82"/>
      <c r="DD24" s="82"/>
      <c r="DE24" s="82"/>
      <c r="DF24" s="82"/>
      <c r="DG24" s="82"/>
      <c r="DH24" s="82"/>
      <c r="DI24" s="82"/>
      <c r="DJ24" s="82"/>
      <c r="DK24" s="82"/>
      <c r="DL24" s="82"/>
      <c r="DM24" s="82"/>
      <c r="DN24" s="82"/>
      <c r="DO24" s="82"/>
      <c r="DP24" s="82"/>
      <c r="DQ24" s="82"/>
      <c r="DR24" s="82"/>
      <c r="DS24" s="82"/>
      <c r="DT24" s="82"/>
      <c r="DU24" s="82"/>
      <c r="DV24" s="82"/>
      <c r="DW24" s="82"/>
      <c r="DX24" s="82"/>
      <c r="DY24" s="82"/>
      <c r="DZ24" s="82"/>
      <c r="EA24" s="82"/>
      <c r="EB24" s="82"/>
      <c r="EC24" s="82"/>
      <c r="ED24" s="82"/>
      <c r="EE24" s="82"/>
      <c r="EF24" s="82"/>
      <c r="EG24" s="82"/>
      <c r="EH24" s="82"/>
      <c r="EI24" s="82"/>
      <c r="EJ24" s="82"/>
      <c r="EK24" s="82"/>
      <c r="EL24" s="82"/>
      <c r="EM24" s="82"/>
      <c r="EN24" s="82"/>
      <c r="EO24" s="82"/>
      <c r="EP24" s="82"/>
      <c r="EQ24" s="82"/>
      <c r="ER24" s="82"/>
      <c r="ES24" s="82"/>
      <c r="ET24" s="82"/>
      <c r="EU24" s="82"/>
      <c r="EV24" s="82"/>
      <c r="EW24" s="82"/>
      <c r="EX24" s="82"/>
      <c r="EY24" s="82"/>
      <c r="EZ24" s="82"/>
      <c r="FA24" s="82"/>
      <c r="FB24" s="82"/>
      <c r="FC24" s="82"/>
      <c r="FD24" s="82"/>
      <c r="FE24" s="82"/>
      <c r="FF24" s="82"/>
      <c r="FG24" s="82"/>
      <c r="FH24" s="82"/>
      <c r="FI24" s="82"/>
      <c r="FJ24" s="82"/>
      <c r="FK24" s="82"/>
      <c r="FL24" s="82"/>
      <c r="FM24" s="82"/>
      <c r="FN24" s="82"/>
      <c r="FO24" s="82"/>
      <c r="FP24" s="82"/>
      <c r="FQ24" s="82"/>
      <c r="FR24" s="82"/>
      <c r="FS24" s="82"/>
      <c r="FT24" s="82"/>
      <c r="FU24" s="82"/>
      <c r="FV24" s="82"/>
      <c r="FW24" s="82"/>
      <c r="FX24" s="82"/>
      <c r="FY24" s="82"/>
      <c r="FZ24" s="82"/>
      <c r="GA24" s="82"/>
      <c r="GB24" s="82"/>
      <c r="GC24" s="82"/>
      <c r="GD24" s="82"/>
      <c r="GE24" s="82"/>
      <c r="GF24" s="82"/>
      <c r="GG24" s="82"/>
      <c r="GH24" s="82"/>
      <c r="GI24" s="82"/>
      <c r="GJ24" s="82"/>
      <c r="GK24" s="82"/>
      <c r="GL24" s="82"/>
      <c r="GM24" s="82"/>
      <c r="GN24" s="82"/>
      <c r="GO24" s="82"/>
      <c r="GP24" s="82"/>
      <c r="GQ24" s="82"/>
      <c r="GR24" s="82"/>
      <c r="GS24" s="82"/>
      <c r="GT24" s="82"/>
      <c r="GU24" s="82"/>
      <c r="GV24" s="82"/>
      <c r="GW24" s="82"/>
      <c r="GX24" s="82"/>
      <c r="GY24" s="82"/>
      <c r="GZ24" s="82"/>
      <c r="HA24" s="82"/>
      <c r="HB24" s="82"/>
      <c r="HC24" s="82"/>
      <c r="HD24" s="82"/>
      <c r="HE24" s="82"/>
      <c r="HF24" s="82"/>
      <c r="HG24" s="82"/>
      <c r="HH24" s="82"/>
      <c r="HI24" s="82"/>
      <c r="HJ24" s="82"/>
      <c r="HK24" s="82"/>
      <c r="HL24" s="82"/>
      <c r="HM24" s="82"/>
      <c r="HN24" s="82"/>
      <c r="HO24" s="82"/>
      <c r="HP24" s="82"/>
      <c r="HQ24" s="82"/>
      <c r="HR24" s="82"/>
      <c r="HS24" s="82"/>
      <c r="HT24" s="82"/>
      <c r="HU24" s="82"/>
      <c r="HV24" s="82"/>
      <c r="HW24" s="82"/>
      <c r="HX24" s="82"/>
      <c r="HY24" s="82"/>
      <c r="HZ24" s="82"/>
      <c r="IA24" s="82"/>
      <c r="IB24" s="82"/>
      <c r="IC24" s="82"/>
      <c r="ID24" s="82"/>
      <c r="IE24" s="82"/>
      <c r="IF24" s="82"/>
      <c r="IG24" s="82"/>
      <c r="IH24" s="82"/>
      <c r="II24" s="82"/>
      <c r="IJ24" s="82"/>
      <c r="IK24" s="82"/>
      <c r="IL24" s="82"/>
      <c r="IM24" s="82"/>
      <c r="IN24" s="82"/>
      <c r="IO24" s="82"/>
      <c r="IP24" s="82"/>
      <c r="IQ24" s="82"/>
      <c r="IR24" s="82"/>
      <c r="IS24" s="82"/>
      <c r="IT24" s="82"/>
      <c r="IU24" s="82"/>
      <c r="IV24" s="82"/>
    </row>
    <row r="25" spans="1:256" s="83" customFormat="1" ht="16.5" customHeight="1">
      <c r="A25" s="77" t="s">
        <v>604</v>
      </c>
      <c r="B25" s="77">
        <v>23</v>
      </c>
      <c r="C25" s="642"/>
      <c r="D25" s="642"/>
      <c r="E25" s="427" t="s">
        <v>39</v>
      </c>
      <c r="F25" s="78" t="s">
        <v>676</v>
      </c>
      <c r="G25" s="78" t="s">
        <v>676</v>
      </c>
      <c r="H25" s="78" t="s">
        <v>1526</v>
      </c>
      <c r="I25" s="87" t="s">
        <v>677</v>
      </c>
      <c r="J25" s="78">
        <v>124</v>
      </c>
      <c r="K25" s="78"/>
      <c r="L25" s="78">
        <v>33.5</v>
      </c>
      <c r="M25" s="78">
        <v>33.5</v>
      </c>
      <c r="N25" s="78">
        <v>45</v>
      </c>
      <c r="O25" s="78">
        <v>32.5</v>
      </c>
      <c r="P25" s="79">
        <v>0.25555555555555554</v>
      </c>
      <c r="Q25" s="79">
        <f t="shared" si="0"/>
        <v>-3.0769230769230771E-2</v>
      </c>
      <c r="R25" s="78"/>
      <c r="S25" s="78">
        <v>65</v>
      </c>
      <c r="T25" s="80"/>
      <c r="U25" s="80"/>
      <c r="V25" s="63">
        <f t="shared" si="1"/>
        <v>1</v>
      </c>
      <c r="W25" s="80"/>
      <c r="X25" s="80"/>
      <c r="Y25" s="80"/>
      <c r="Z25" s="80"/>
      <c r="AA25" s="80"/>
      <c r="AB25" s="80"/>
      <c r="AC25" s="80"/>
      <c r="AD25" s="81"/>
      <c r="AE25" s="88"/>
      <c r="AF25" s="88"/>
      <c r="AG25" s="88"/>
      <c r="AH25" s="88"/>
      <c r="AI25" s="88"/>
      <c r="AJ25" s="88"/>
      <c r="AK25" s="88"/>
      <c r="AL25" s="88"/>
      <c r="AM25" s="88"/>
      <c r="AN25" s="88"/>
      <c r="AO25" s="88"/>
      <c r="AP25" s="88"/>
      <c r="AQ25" s="88"/>
      <c r="AR25" s="88"/>
      <c r="AS25" s="88"/>
      <c r="AT25" s="88"/>
      <c r="AU25" s="88"/>
      <c r="AV25" s="88"/>
      <c r="AW25" s="88"/>
      <c r="AX25" s="88"/>
      <c r="AY25" s="88"/>
      <c r="AZ25" s="88"/>
      <c r="BA25" s="88"/>
      <c r="BB25" s="88"/>
      <c r="BC25" s="88"/>
      <c r="BD25" s="88"/>
      <c r="BE25" s="88"/>
      <c r="BF25" s="88"/>
      <c r="BG25" s="88"/>
      <c r="BH25" s="88"/>
      <c r="BI25" s="88"/>
      <c r="BJ25" s="88"/>
      <c r="BK25" s="88"/>
      <c r="BL25" s="88"/>
      <c r="BM25" s="88"/>
      <c r="BN25" s="88"/>
      <c r="BO25" s="88"/>
      <c r="BP25" s="88"/>
      <c r="BQ25" s="88"/>
      <c r="BR25" s="88"/>
      <c r="BS25" s="88"/>
      <c r="BT25" s="88"/>
      <c r="BU25" s="88"/>
      <c r="BV25" s="88"/>
      <c r="BW25" s="88"/>
      <c r="BX25" s="88"/>
      <c r="BY25" s="88"/>
      <c r="BZ25" s="88"/>
      <c r="CA25" s="88"/>
      <c r="CB25" s="88"/>
      <c r="CC25" s="88"/>
      <c r="CD25" s="88"/>
      <c r="CE25" s="88"/>
      <c r="CF25" s="88"/>
      <c r="CG25" s="88"/>
      <c r="CH25" s="88"/>
      <c r="CI25" s="88"/>
      <c r="CJ25" s="88"/>
      <c r="CK25" s="88"/>
      <c r="CL25" s="88"/>
      <c r="CM25" s="88"/>
      <c r="CN25" s="88"/>
      <c r="CO25" s="88"/>
      <c r="CP25" s="88"/>
      <c r="CQ25" s="88"/>
      <c r="CR25" s="88"/>
      <c r="CS25" s="88"/>
      <c r="CT25" s="88"/>
      <c r="CU25" s="88"/>
      <c r="CV25" s="88"/>
      <c r="CW25" s="88"/>
      <c r="CX25" s="88"/>
      <c r="CY25" s="88"/>
      <c r="CZ25" s="88"/>
      <c r="DA25" s="88"/>
      <c r="DB25" s="88"/>
      <c r="DC25" s="88"/>
      <c r="DD25" s="88"/>
      <c r="DE25" s="88"/>
      <c r="DF25" s="88"/>
      <c r="DG25" s="88"/>
      <c r="DH25" s="88"/>
      <c r="DI25" s="88"/>
      <c r="DJ25" s="88"/>
      <c r="DK25" s="88"/>
      <c r="DL25" s="88"/>
      <c r="DM25" s="88"/>
      <c r="DN25" s="88"/>
      <c r="DO25" s="88"/>
      <c r="DP25" s="88"/>
      <c r="DQ25" s="88"/>
      <c r="DR25" s="88"/>
      <c r="DS25" s="88"/>
      <c r="DT25" s="88"/>
      <c r="DU25" s="88"/>
      <c r="DV25" s="88"/>
      <c r="DW25" s="88"/>
      <c r="DX25" s="88"/>
      <c r="DY25" s="88"/>
      <c r="DZ25" s="88"/>
      <c r="EA25" s="88"/>
      <c r="EB25" s="88"/>
      <c r="EC25" s="88"/>
      <c r="ED25" s="88"/>
      <c r="EE25" s="88"/>
      <c r="EF25" s="88"/>
      <c r="EG25" s="88"/>
      <c r="EH25" s="88"/>
      <c r="EI25" s="88"/>
      <c r="EJ25" s="88"/>
      <c r="EK25" s="88"/>
      <c r="EL25" s="88"/>
      <c r="EM25" s="88"/>
      <c r="EN25" s="88"/>
      <c r="EO25" s="88"/>
      <c r="EP25" s="88"/>
      <c r="EQ25" s="88"/>
      <c r="ER25" s="88"/>
      <c r="ES25" s="88"/>
      <c r="ET25" s="88"/>
      <c r="EU25" s="88"/>
      <c r="EV25" s="88"/>
      <c r="EW25" s="88"/>
      <c r="EX25" s="88"/>
      <c r="EY25" s="88"/>
      <c r="EZ25" s="88"/>
      <c r="FA25" s="88"/>
      <c r="FB25" s="88"/>
      <c r="FC25" s="88"/>
      <c r="FD25" s="88"/>
      <c r="FE25" s="88"/>
      <c r="FF25" s="88"/>
      <c r="FG25" s="88"/>
      <c r="FH25" s="88"/>
      <c r="FI25" s="88"/>
      <c r="FJ25" s="88"/>
      <c r="FK25" s="88"/>
      <c r="FL25" s="88"/>
      <c r="FM25" s="88"/>
      <c r="FN25" s="88"/>
      <c r="FO25" s="88"/>
      <c r="FP25" s="88"/>
      <c r="FQ25" s="88"/>
      <c r="FR25" s="88"/>
      <c r="FS25" s="88"/>
      <c r="FT25" s="88"/>
      <c r="FU25" s="88"/>
      <c r="FV25" s="88"/>
      <c r="FW25" s="88"/>
      <c r="FX25" s="88"/>
      <c r="FY25" s="88"/>
      <c r="FZ25" s="88"/>
      <c r="GA25" s="88"/>
      <c r="GB25" s="88"/>
      <c r="GC25" s="88"/>
      <c r="GD25" s="88"/>
      <c r="GE25" s="88"/>
      <c r="GF25" s="88"/>
      <c r="GG25" s="88"/>
      <c r="GH25" s="88"/>
      <c r="GI25" s="88"/>
      <c r="GJ25" s="88"/>
      <c r="GK25" s="88"/>
      <c r="GL25" s="88"/>
      <c r="GM25" s="88"/>
      <c r="GN25" s="88"/>
      <c r="GO25" s="88"/>
      <c r="GP25" s="88"/>
      <c r="GQ25" s="88"/>
      <c r="GR25" s="88"/>
      <c r="GS25" s="88"/>
      <c r="GT25" s="88"/>
      <c r="GU25" s="88"/>
      <c r="GV25" s="88"/>
      <c r="GW25" s="88"/>
      <c r="GX25" s="88"/>
      <c r="GY25" s="88"/>
      <c r="GZ25" s="88"/>
      <c r="HA25" s="88"/>
      <c r="HB25" s="88"/>
      <c r="HC25" s="88"/>
      <c r="HD25" s="88"/>
      <c r="HE25" s="88"/>
      <c r="HF25" s="88"/>
      <c r="HG25" s="88"/>
      <c r="HH25" s="88"/>
      <c r="HI25" s="88"/>
      <c r="HJ25" s="88"/>
      <c r="HK25" s="88"/>
      <c r="HL25" s="88"/>
      <c r="HM25" s="88"/>
      <c r="HN25" s="88"/>
      <c r="HO25" s="88"/>
      <c r="HP25" s="88"/>
      <c r="HQ25" s="88"/>
      <c r="HR25" s="88"/>
      <c r="HS25" s="88"/>
      <c r="HT25" s="88"/>
      <c r="HU25" s="88"/>
      <c r="HV25" s="88"/>
      <c r="HW25" s="88"/>
      <c r="HX25" s="88"/>
      <c r="HY25" s="88"/>
      <c r="HZ25" s="88"/>
      <c r="IA25" s="88"/>
      <c r="IB25" s="88"/>
      <c r="IC25" s="88"/>
      <c r="ID25" s="88"/>
      <c r="IE25" s="88"/>
      <c r="IF25" s="88"/>
      <c r="IG25" s="88"/>
      <c r="IH25" s="88"/>
      <c r="II25" s="88"/>
      <c r="IJ25" s="88"/>
      <c r="IK25" s="88"/>
      <c r="IL25" s="88"/>
      <c r="IM25" s="88"/>
      <c r="IN25" s="88"/>
      <c r="IO25" s="88"/>
      <c r="IP25" s="88"/>
      <c r="IQ25" s="88"/>
      <c r="IR25" s="88"/>
      <c r="IS25" s="88"/>
      <c r="IT25" s="88"/>
      <c r="IU25" s="88"/>
      <c r="IV25" s="88"/>
    </row>
    <row r="26" spans="1:256" s="83" customFormat="1" ht="16.5" customHeight="1">
      <c r="A26" s="77" t="s">
        <v>604</v>
      </c>
      <c r="B26" s="77">
        <v>24</v>
      </c>
      <c r="C26" s="642"/>
      <c r="D26" s="642"/>
      <c r="E26" s="427" t="s">
        <v>39</v>
      </c>
      <c r="F26" s="78" t="s">
        <v>678</v>
      </c>
      <c r="G26" s="78" t="s">
        <v>678</v>
      </c>
      <c r="H26" s="78" t="s">
        <v>679</v>
      </c>
      <c r="I26" s="87" t="s">
        <v>680</v>
      </c>
      <c r="J26" s="78" t="s">
        <v>1527</v>
      </c>
      <c r="K26" s="78"/>
      <c r="L26" s="78">
        <v>18</v>
      </c>
      <c r="M26" s="78">
        <v>18</v>
      </c>
      <c r="N26" s="78">
        <v>39</v>
      </c>
      <c r="O26" s="78">
        <v>24.5</v>
      </c>
      <c r="P26" s="79">
        <v>0.53846153846153844</v>
      </c>
      <c r="Q26" s="79">
        <f t="shared" si="0"/>
        <v>0.26530612244897961</v>
      </c>
      <c r="R26" s="78"/>
      <c r="S26" s="78">
        <v>49</v>
      </c>
      <c r="T26" s="80"/>
      <c r="U26" s="80"/>
      <c r="V26" s="63">
        <f t="shared" si="1"/>
        <v>-6.5</v>
      </c>
      <c r="W26" s="80"/>
      <c r="X26" s="80"/>
      <c r="Y26" s="80"/>
      <c r="Z26" s="80"/>
      <c r="AA26" s="80"/>
      <c r="AB26" s="80"/>
      <c r="AC26" s="80"/>
      <c r="AD26" s="81"/>
      <c r="AE26" s="88"/>
      <c r="AF26" s="88"/>
      <c r="AG26" s="88"/>
      <c r="AH26" s="88"/>
      <c r="AI26" s="88"/>
      <c r="AJ26" s="88"/>
      <c r="AK26" s="88"/>
      <c r="AL26" s="88"/>
      <c r="AM26" s="88"/>
      <c r="AN26" s="88"/>
      <c r="AO26" s="88"/>
      <c r="AP26" s="88"/>
      <c r="AQ26" s="88"/>
      <c r="AR26" s="88"/>
      <c r="AS26" s="88"/>
      <c r="AT26" s="88"/>
      <c r="AU26" s="88"/>
      <c r="AV26" s="88"/>
      <c r="AW26" s="88"/>
      <c r="AX26" s="88"/>
      <c r="AY26" s="88"/>
      <c r="AZ26" s="88"/>
      <c r="BA26" s="88"/>
      <c r="BB26" s="88"/>
      <c r="BC26" s="88"/>
      <c r="BD26" s="88"/>
      <c r="BE26" s="88"/>
      <c r="BF26" s="88"/>
      <c r="BG26" s="88"/>
      <c r="BH26" s="88"/>
      <c r="BI26" s="88"/>
      <c r="BJ26" s="88"/>
      <c r="BK26" s="88"/>
      <c r="BL26" s="88"/>
      <c r="BM26" s="88"/>
      <c r="BN26" s="88"/>
      <c r="BO26" s="88"/>
      <c r="BP26" s="88"/>
      <c r="BQ26" s="88"/>
      <c r="BR26" s="88"/>
      <c r="BS26" s="88"/>
      <c r="BT26" s="88"/>
      <c r="BU26" s="88"/>
      <c r="BV26" s="88"/>
      <c r="BW26" s="88"/>
      <c r="BX26" s="88"/>
      <c r="BY26" s="88"/>
      <c r="BZ26" s="88"/>
      <c r="CA26" s="88"/>
      <c r="CB26" s="88"/>
      <c r="CC26" s="88"/>
      <c r="CD26" s="88"/>
      <c r="CE26" s="88"/>
      <c r="CF26" s="88"/>
      <c r="CG26" s="88"/>
      <c r="CH26" s="88"/>
      <c r="CI26" s="88"/>
      <c r="CJ26" s="88"/>
      <c r="CK26" s="88"/>
      <c r="CL26" s="88"/>
      <c r="CM26" s="88"/>
      <c r="CN26" s="88"/>
      <c r="CO26" s="88"/>
      <c r="CP26" s="88"/>
      <c r="CQ26" s="88"/>
      <c r="CR26" s="88"/>
      <c r="CS26" s="88"/>
      <c r="CT26" s="88"/>
      <c r="CU26" s="88"/>
      <c r="CV26" s="88"/>
      <c r="CW26" s="88"/>
      <c r="CX26" s="88"/>
      <c r="CY26" s="88"/>
      <c r="CZ26" s="88"/>
      <c r="DA26" s="88"/>
      <c r="DB26" s="88"/>
      <c r="DC26" s="88"/>
      <c r="DD26" s="88"/>
      <c r="DE26" s="88"/>
      <c r="DF26" s="88"/>
      <c r="DG26" s="88"/>
      <c r="DH26" s="88"/>
      <c r="DI26" s="88"/>
      <c r="DJ26" s="88"/>
      <c r="DK26" s="88"/>
      <c r="DL26" s="88"/>
      <c r="DM26" s="88"/>
      <c r="DN26" s="88"/>
      <c r="DO26" s="88"/>
      <c r="DP26" s="88"/>
      <c r="DQ26" s="88"/>
      <c r="DR26" s="88"/>
      <c r="DS26" s="88"/>
      <c r="DT26" s="88"/>
      <c r="DU26" s="88"/>
      <c r="DV26" s="88"/>
      <c r="DW26" s="88"/>
      <c r="DX26" s="88"/>
      <c r="DY26" s="88"/>
      <c r="DZ26" s="88"/>
      <c r="EA26" s="88"/>
      <c r="EB26" s="88"/>
      <c r="EC26" s="88"/>
      <c r="ED26" s="88"/>
      <c r="EE26" s="88"/>
      <c r="EF26" s="88"/>
      <c r="EG26" s="88"/>
      <c r="EH26" s="88"/>
      <c r="EI26" s="88"/>
      <c r="EJ26" s="88"/>
      <c r="EK26" s="88"/>
      <c r="EL26" s="88"/>
      <c r="EM26" s="88"/>
      <c r="EN26" s="88"/>
      <c r="EO26" s="88"/>
      <c r="EP26" s="88"/>
      <c r="EQ26" s="88"/>
      <c r="ER26" s="88"/>
      <c r="ES26" s="88"/>
      <c r="ET26" s="88"/>
      <c r="EU26" s="88"/>
      <c r="EV26" s="88"/>
      <c r="EW26" s="88"/>
      <c r="EX26" s="88"/>
      <c r="EY26" s="88"/>
      <c r="EZ26" s="88"/>
      <c r="FA26" s="88"/>
      <c r="FB26" s="88"/>
      <c r="FC26" s="88"/>
      <c r="FD26" s="88"/>
      <c r="FE26" s="88"/>
      <c r="FF26" s="88"/>
      <c r="FG26" s="88"/>
      <c r="FH26" s="88"/>
      <c r="FI26" s="88"/>
      <c r="FJ26" s="88"/>
      <c r="FK26" s="88"/>
      <c r="FL26" s="88"/>
      <c r="FM26" s="88"/>
      <c r="FN26" s="88"/>
      <c r="FO26" s="88"/>
      <c r="FP26" s="88"/>
      <c r="FQ26" s="88"/>
      <c r="FR26" s="88"/>
      <c r="FS26" s="88"/>
      <c r="FT26" s="88"/>
      <c r="FU26" s="88"/>
      <c r="FV26" s="88"/>
      <c r="FW26" s="88"/>
      <c r="FX26" s="88"/>
      <c r="FY26" s="88"/>
      <c r="FZ26" s="88"/>
      <c r="GA26" s="88"/>
      <c r="GB26" s="88"/>
      <c r="GC26" s="88"/>
      <c r="GD26" s="88"/>
      <c r="GE26" s="88"/>
      <c r="GF26" s="88"/>
      <c r="GG26" s="88"/>
      <c r="GH26" s="88"/>
      <c r="GI26" s="88"/>
      <c r="GJ26" s="88"/>
      <c r="GK26" s="88"/>
      <c r="GL26" s="88"/>
      <c r="GM26" s="88"/>
      <c r="GN26" s="88"/>
      <c r="GO26" s="88"/>
      <c r="GP26" s="88"/>
      <c r="GQ26" s="88"/>
      <c r="GR26" s="88"/>
      <c r="GS26" s="88"/>
      <c r="GT26" s="88"/>
      <c r="GU26" s="88"/>
      <c r="GV26" s="88"/>
      <c r="GW26" s="88"/>
      <c r="GX26" s="88"/>
      <c r="GY26" s="88"/>
      <c r="GZ26" s="88"/>
      <c r="HA26" s="88"/>
      <c r="HB26" s="88"/>
      <c r="HC26" s="88"/>
      <c r="HD26" s="88"/>
      <c r="HE26" s="88"/>
      <c r="HF26" s="88"/>
      <c r="HG26" s="88"/>
      <c r="HH26" s="88"/>
      <c r="HI26" s="88"/>
      <c r="HJ26" s="88"/>
      <c r="HK26" s="88"/>
      <c r="HL26" s="88"/>
      <c r="HM26" s="88"/>
      <c r="HN26" s="88"/>
      <c r="HO26" s="88"/>
      <c r="HP26" s="88"/>
      <c r="HQ26" s="88"/>
      <c r="HR26" s="88"/>
      <c r="HS26" s="88"/>
      <c r="HT26" s="88"/>
      <c r="HU26" s="88"/>
      <c r="HV26" s="88"/>
      <c r="HW26" s="88"/>
      <c r="HX26" s="88"/>
      <c r="HY26" s="88"/>
      <c r="HZ26" s="88"/>
      <c r="IA26" s="88"/>
      <c r="IB26" s="88"/>
      <c r="IC26" s="88"/>
      <c r="ID26" s="88"/>
      <c r="IE26" s="88"/>
      <c r="IF26" s="88"/>
      <c r="IG26" s="88"/>
      <c r="IH26" s="88"/>
      <c r="II26" s="88"/>
      <c r="IJ26" s="88"/>
      <c r="IK26" s="88"/>
      <c r="IL26" s="88"/>
      <c r="IM26" s="88"/>
      <c r="IN26" s="88"/>
      <c r="IO26" s="88"/>
      <c r="IP26" s="88"/>
      <c r="IQ26" s="88"/>
      <c r="IR26" s="88"/>
      <c r="IS26" s="88"/>
      <c r="IT26" s="88"/>
      <c r="IU26" s="88"/>
      <c r="IV26" s="88"/>
    </row>
    <row r="27" spans="1:256" s="83" customFormat="1" ht="16.5" customHeight="1">
      <c r="A27" s="77" t="s">
        <v>604</v>
      </c>
      <c r="B27" s="77">
        <v>25</v>
      </c>
      <c r="C27" s="642"/>
      <c r="D27" s="642"/>
      <c r="E27" s="427" t="s">
        <v>39</v>
      </c>
      <c r="F27" s="78" t="s">
        <v>681</v>
      </c>
      <c r="G27" s="78" t="s">
        <v>681</v>
      </c>
      <c r="H27" s="78" t="s">
        <v>682</v>
      </c>
      <c r="I27" s="78" t="s">
        <v>683</v>
      </c>
      <c r="J27" s="78">
        <v>0</v>
      </c>
      <c r="K27" s="78"/>
      <c r="L27" s="78">
        <v>88.3</v>
      </c>
      <c r="M27" s="78">
        <f>VLOOKUP(G27,[1]商品订货单!$E$10:$O$52,11,0)</f>
        <v>88.3</v>
      </c>
      <c r="N27" s="78">
        <v>128</v>
      </c>
      <c r="O27" s="78">
        <v>94.5</v>
      </c>
      <c r="P27" s="79">
        <v>0.31015625000000002</v>
      </c>
      <c r="Q27" s="79">
        <f t="shared" si="0"/>
        <v>6.5608465608465644E-2</v>
      </c>
      <c r="R27" s="78"/>
      <c r="S27" s="78">
        <v>189</v>
      </c>
      <c r="T27" s="80"/>
      <c r="U27" s="80"/>
      <c r="V27" s="63">
        <f t="shared" si="1"/>
        <v>-6.2000000000000028</v>
      </c>
      <c r="W27" s="80"/>
      <c r="X27" s="80"/>
      <c r="Y27" s="80"/>
      <c r="Z27" s="80"/>
      <c r="AA27" s="80"/>
      <c r="AB27" s="80"/>
      <c r="AC27" s="80"/>
      <c r="AD27" s="81"/>
      <c r="AE27" s="88"/>
      <c r="AF27" s="88"/>
      <c r="AG27" s="88"/>
      <c r="AH27" s="88"/>
      <c r="AI27" s="88"/>
      <c r="AJ27" s="88"/>
      <c r="AK27" s="88"/>
      <c r="AL27" s="88"/>
      <c r="AM27" s="88"/>
      <c r="AN27" s="88"/>
      <c r="AO27" s="88"/>
      <c r="AP27" s="88"/>
      <c r="AQ27" s="88"/>
      <c r="AR27" s="88"/>
      <c r="AS27" s="88"/>
      <c r="AT27" s="88"/>
      <c r="AU27" s="88"/>
      <c r="AV27" s="88"/>
      <c r="AW27" s="88"/>
      <c r="AX27" s="88"/>
      <c r="AY27" s="88"/>
      <c r="AZ27" s="88"/>
      <c r="BA27" s="88"/>
      <c r="BB27" s="88"/>
      <c r="BC27" s="88"/>
      <c r="BD27" s="88"/>
      <c r="BE27" s="88"/>
      <c r="BF27" s="88"/>
      <c r="BG27" s="88"/>
      <c r="BH27" s="88"/>
      <c r="BI27" s="88"/>
      <c r="BJ27" s="88"/>
      <c r="BK27" s="88"/>
      <c r="BL27" s="88"/>
      <c r="BM27" s="88"/>
      <c r="BN27" s="88"/>
      <c r="BO27" s="88"/>
      <c r="BP27" s="88"/>
      <c r="BQ27" s="88"/>
      <c r="BR27" s="88"/>
      <c r="BS27" s="88"/>
      <c r="BT27" s="88"/>
      <c r="BU27" s="88"/>
      <c r="BV27" s="88"/>
      <c r="BW27" s="88"/>
      <c r="BX27" s="88"/>
      <c r="BY27" s="88"/>
      <c r="BZ27" s="88"/>
      <c r="CA27" s="88"/>
      <c r="CB27" s="88"/>
      <c r="CC27" s="88"/>
      <c r="CD27" s="88"/>
      <c r="CE27" s="88"/>
      <c r="CF27" s="88"/>
      <c r="CG27" s="88"/>
      <c r="CH27" s="88"/>
      <c r="CI27" s="88"/>
      <c r="CJ27" s="88"/>
      <c r="CK27" s="88"/>
      <c r="CL27" s="88"/>
      <c r="CM27" s="88"/>
      <c r="CN27" s="88"/>
      <c r="CO27" s="88"/>
      <c r="CP27" s="88"/>
      <c r="CQ27" s="88"/>
      <c r="CR27" s="88"/>
      <c r="CS27" s="88"/>
      <c r="CT27" s="88"/>
      <c r="CU27" s="88"/>
      <c r="CV27" s="88"/>
      <c r="CW27" s="88"/>
      <c r="CX27" s="88"/>
      <c r="CY27" s="88"/>
      <c r="CZ27" s="88"/>
      <c r="DA27" s="88"/>
      <c r="DB27" s="88"/>
      <c r="DC27" s="88"/>
      <c r="DD27" s="88"/>
      <c r="DE27" s="88"/>
      <c r="DF27" s="88"/>
      <c r="DG27" s="88"/>
      <c r="DH27" s="88"/>
      <c r="DI27" s="88"/>
      <c r="DJ27" s="88"/>
      <c r="DK27" s="88"/>
      <c r="DL27" s="88"/>
      <c r="DM27" s="88"/>
      <c r="DN27" s="88"/>
      <c r="DO27" s="88"/>
      <c r="DP27" s="88"/>
      <c r="DQ27" s="88"/>
      <c r="DR27" s="88"/>
      <c r="DS27" s="88"/>
      <c r="DT27" s="88"/>
      <c r="DU27" s="88"/>
      <c r="DV27" s="88"/>
      <c r="DW27" s="88"/>
      <c r="DX27" s="88"/>
      <c r="DY27" s="88"/>
      <c r="DZ27" s="88"/>
      <c r="EA27" s="88"/>
      <c r="EB27" s="88"/>
      <c r="EC27" s="88"/>
      <c r="ED27" s="88"/>
      <c r="EE27" s="88"/>
      <c r="EF27" s="88"/>
      <c r="EG27" s="88"/>
      <c r="EH27" s="88"/>
      <c r="EI27" s="88"/>
      <c r="EJ27" s="88"/>
      <c r="EK27" s="88"/>
      <c r="EL27" s="88"/>
      <c r="EM27" s="88"/>
      <c r="EN27" s="88"/>
      <c r="EO27" s="88"/>
      <c r="EP27" s="88"/>
      <c r="EQ27" s="88"/>
      <c r="ER27" s="88"/>
      <c r="ES27" s="88"/>
      <c r="ET27" s="88"/>
      <c r="EU27" s="88"/>
      <c r="EV27" s="88"/>
      <c r="EW27" s="88"/>
      <c r="EX27" s="88"/>
      <c r="EY27" s="88"/>
      <c r="EZ27" s="88"/>
      <c r="FA27" s="88"/>
      <c r="FB27" s="88"/>
      <c r="FC27" s="88"/>
      <c r="FD27" s="88"/>
      <c r="FE27" s="88"/>
      <c r="FF27" s="88"/>
      <c r="FG27" s="88"/>
      <c r="FH27" s="88"/>
      <c r="FI27" s="88"/>
      <c r="FJ27" s="88"/>
      <c r="FK27" s="88"/>
      <c r="FL27" s="88"/>
      <c r="FM27" s="88"/>
      <c r="FN27" s="88"/>
      <c r="FO27" s="88"/>
      <c r="FP27" s="88"/>
      <c r="FQ27" s="88"/>
      <c r="FR27" s="88"/>
      <c r="FS27" s="88"/>
      <c r="FT27" s="88"/>
      <c r="FU27" s="88"/>
      <c r="FV27" s="88"/>
      <c r="FW27" s="88"/>
      <c r="FX27" s="88"/>
      <c r="FY27" s="88"/>
      <c r="FZ27" s="88"/>
      <c r="GA27" s="88"/>
      <c r="GB27" s="88"/>
      <c r="GC27" s="88"/>
      <c r="GD27" s="88"/>
      <c r="GE27" s="88"/>
      <c r="GF27" s="88"/>
      <c r="GG27" s="88"/>
      <c r="GH27" s="88"/>
      <c r="GI27" s="88"/>
      <c r="GJ27" s="88"/>
      <c r="GK27" s="88"/>
      <c r="GL27" s="88"/>
      <c r="GM27" s="88"/>
      <c r="GN27" s="88"/>
      <c r="GO27" s="88"/>
      <c r="GP27" s="88"/>
      <c r="GQ27" s="88"/>
      <c r="GR27" s="88"/>
      <c r="GS27" s="88"/>
      <c r="GT27" s="88"/>
      <c r="GU27" s="88"/>
      <c r="GV27" s="88"/>
      <c r="GW27" s="88"/>
      <c r="GX27" s="88"/>
      <c r="GY27" s="88"/>
      <c r="GZ27" s="88"/>
      <c r="HA27" s="88"/>
      <c r="HB27" s="88"/>
      <c r="HC27" s="88"/>
      <c r="HD27" s="88"/>
      <c r="HE27" s="88"/>
      <c r="HF27" s="88"/>
      <c r="HG27" s="88"/>
      <c r="HH27" s="88"/>
      <c r="HI27" s="88"/>
      <c r="HJ27" s="88"/>
      <c r="HK27" s="88"/>
      <c r="HL27" s="88"/>
      <c r="HM27" s="88"/>
      <c r="HN27" s="88"/>
      <c r="HO27" s="88"/>
      <c r="HP27" s="88"/>
      <c r="HQ27" s="88"/>
      <c r="HR27" s="88"/>
      <c r="HS27" s="88"/>
      <c r="HT27" s="88"/>
      <c r="HU27" s="88"/>
      <c r="HV27" s="88"/>
      <c r="HW27" s="88"/>
      <c r="HX27" s="88"/>
      <c r="HY27" s="88"/>
      <c r="HZ27" s="88"/>
      <c r="IA27" s="88"/>
      <c r="IB27" s="88"/>
      <c r="IC27" s="88"/>
      <c r="ID27" s="88"/>
      <c r="IE27" s="88"/>
      <c r="IF27" s="88"/>
      <c r="IG27" s="88"/>
      <c r="IH27" s="88"/>
      <c r="II27" s="88"/>
      <c r="IJ27" s="88"/>
      <c r="IK27" s="88"/>
      <c r="IL27" s="88"/>
      <c r="IM27" s="88"/>
      <c r="IN27" s="88"/>
      <c r="IO27" s="88"/>
      <c r="IP27" s="88"/>
      <c r="IQ27" s="88"/>
      <c r="IR27" s="88"/>
      <c r="IS27" s="88"/>
      <c r="IT27" s="88"/>
      <c r="IU27" s="88"/>
      <c r="IV27" s="88"/>
    </row>
    <row r="28" spans="1:256" s="83" customFormat="1" ht="16.5" customHeight="1">
      <c r="A28" s="77" t="s">
        <v>604</v>
      </c>
      <c r="B28" s="77">
        <v>26</v>
      </c>
      <c r="C28" s="642"/>
      <c r="D28" s="642"/>
      <c r="E28" s="427" t="s">
        <v>39</v>
      </c>
      <c r="F28" s="78" t="s">
        <v>684</v>
      </c>
      <c r="G28" s="78" t="s">
        <v>684</v>
      </c>
      <c r="H28" s="78" t="s">
        <v>685</v>
      </c>
      <c r="I28" s="89" t="s">
        <v>1528</v>
      </c>
      <c r="J28" s="78" t="s">
        <v>1529</v>
      </c>
      <c r="K28" s="78"/>
      <c r="L28" s="78">
        <v>97</v>
      </c>
      <c r="M28" s="78">
        <f>VLOOKUP(G28,[1]商品订货单!$E$10:$O$52,11,0)</f>
        <v>97</v>
      </c>
      <c r="N28" s="78">
        <v>119</v>
      </c>
      <c r="O28" s="78">
        <v>89.5</v>
      </c>
      <c r="P28" s="79">
        <v>0.18487394957983194</v>
      </c>
      <c r="Q28" s="79">
        <f t="shared" si="0"/>
        <v>-8.3798882681564241E-2</v>
      </c>
      <c r="R28" s="78"/>
      <c r="S28" s="78">
        <v>179</v>
      </c>
      <c r="T28" s="80"/>
      <c r="U28" s="80"/>
      <c r="V28" s="63">
        <f t="shared" si="1"/>
        <v>7.5</v>
      </c>
      <c r="W28" s="80"/>
      <c r="X28" s="80"/>
      <c r="Y28" s="80"/>
      <c r="Z28" s="80"/>
      <c r="AA28" s="80"/>
      <c r="AB28" s="80"/>
      <c r="AC28" s="80"/>
      <c r="AD28" s="81"/>
      <c r="AE28" s="88"/>
      <c r="AF28" s="88"/>
      <c r="AG28" s="88"/>
      <c r="AH28" s="88"/>
      <c r="AI28" s="88"/>
      <c r="AJ28" s="88"/>
      <c r="AK28" s="88"/>
      <c r="AL28" s="88"/>
      <c r="AM28" s="88"/>
      <c r="AN28" s="88"/>
      <c r="AO28" s="88"/>
      <c r="AP28" s="88"/>
      <c r="AQ28" s="88"/>
      <c r="AR28" s="88"/>
      <c r="AS28" s="88"/>
      <c r="AT28" s="88"/>
      <c r="AU28" s="88"/>
      <c r="AV28" s="88"/>
      <c r="AW28" s="88"/>
      <c r="AX28" s="88"/>
      <c r="AY28" s="88"/>
      <c r="AZ28" s="88"/>
      <c r="BA28" s="88"/>
      <c r="BB28" s="88"/>
      <c r="BC28" s="88"/>
      <c r="BD28" s="88"/>
      <c r="BE28" s="88"/>
      <c r="BF28" s="88"/>
      <c r="BG28" s="88"/>
      <c r="BH28" s="88"/>
      <c r="BI28" s="88"/>
      <c r="BJ28" s="88"/>
      <c r="BK28" s="88"/>
      <c r="BL28" s="88"/>
      <c r="BM28" s="88"/>
      <c r="BN28" s="88"/>
      <c r="BO28" s="88"/>
      <c r="BP28" s="88"/>
      <c r="BQ28" s="88"/>
      <c r="BR28" s="88"/>
      <c r="BS28" s="88"/>
      <c r="BT28" s="88"/>
      <c r="BU28" s="88"/>
      <c r="BV28" s="88"/>
      <c r="BW28" s="88"/>
      <c r="BX28" s="88"/>
      <c r="BY28" s="88"/>
      <c r="BZ28" s="88"/>
      <c r="CA28" s="88"/>
      <c r="CB28" s="88"/>
      <c r="CC28" s="88"/>
      <c r="CD28" s="88"/>
      <c r="CE28" s="88"/>
      <c r="CF28" s="88"/>
      <c r="CG28" s="88"/>
      <c r="CH28" s="88"/>
      <c r="CI28" s="88"/>
      <c r="CJ28" s="88"/>
      <c r="CK28" s="88"/>
      <c r="CL28" s="88"/>
      <c r="CM28" s="88"/>
      <c r="CN28" s="88"/>
      <c r="CO28" s="88"/>
      <c r="CP28" s="88"/>
      <c r="CQ28" s="88"/>
      <c r="CR28" s="88"/>
      <c r="CS28" s="88"/>
      <c r="CT28" s="88"/>
      <c r="CU28" s="88"/>
      <c r="CV28" s="88"/>
      <c r="CW28" s="88"/>
      <c r="CX28" s="88"/>
      <c r="CY28" s="88"/>
      <c r="CZ28" s="88"/>
      <c r="DA28" s="88"/>
      <c r="DB28" s="88"/>
      <c r="DC28" s="88"/>
      <c r="DD28" s="88"/>
      <c r="DE28" s="88"/>
      <c r="DF28" s="88"/>
      <c r="DG28" s="88"/>
      <c r="DH28" s="88"/>
      <c r="DI28" s="88"/>
      <c r="DJ28" s="88"/>
      <c r="DK28" s="88"/>
      <c r="DL28" s="88"/>
      <c r="DM28" s="88"/>
      <c r="DN28" s="88"/>
      <c r="DO28" s="88"/>
      <c r="DP28" s="88"/>
      <c r="DQ28" s="88"/>
      <c r="DR28" s="88"/>
      <c r="DS28" s="88"/>
      <c r="DT28" s="88"/>
      <c r="DU28" s="88"/>
      <c r="DV28" s="88"/>
      <c r="DW28" s="88"/>
      <c r="DX28" s="88"/>
      <c r="DY28" s="88"/>
      <c r="DZ28" s="88"/>
      <c r="EA28" s="88"/>
      <c r="EB28" s="88"/>
      <c r="EC28" s="88"/>
      <c r="ED28" s="88"/>
      <c r="EE28" s="88"/>
      <c r="EF28" s="88"/>
      <c r="EG28" s="88"/>
      <c r="EH28" s="88"/>
      <c r="EI28" s="88"/>
      <c r="EJ28" s="88"/>
      <c r="EK28" s="88"/>
      <c r="EL28" s="88"/>
      <c r="EM28" s="88"/>
      <c r="EN28" s="88"/>
      <c r="EO28" s="88"/>
      <c r="EP28" s="88"/>
      <c r="EQ28" s="88"/>
      <c r="ER28" s="88"/>
      <c r="ES28" s="88"/>
      <c r="ET28" s="88"/>
      <c r="EU28" s="88"/>
      <c r="EV28" s="88"/>
      <c r="EW28" s="88"/>
      <c r="EX28" s="88"/>
      <c r="EY28" s="88"/>
      <c r="EZ28" s="88"/>
      <c r="FA28" s="88"/>
      <c r="FB28" s="88"/>
      <c r="FC28" s="88"/>
      <c r="FD28" s="88"/>
      <c r="FE28" s="88"/>
      <c r="FF28" s="88"/>
      <c r="FG28" s="88"/>
      <c r="FH28" s="88"/>
      <c r="FI28" s="88"/>
      <c r="FJ28" s="88"/>
      <c r="FK28" s="88"/>
      <c r="FL28" s="88"/>
      <c r="FM28" s="88"/>
      <c r="FN28" s="88"/>
      <c r="FO28" s="88"/>
      <c r="FP28" s="88"/>
      <c r="FQ28" s="88"/>
      <c r="FR28" s="88"/>
      <c r="FS28" s="88"/>
      <c r="FT28" s="88"/>
      <c r="FU28" s="88"/>
      <c r="FV28" s="88"/>
      <c r="FW28" s="88"/>
      <c r="FX28" s="88"/>
      <c r="FY28" s="88"/>
      <c r="FZ28" s="88"/>
      <c r="GA28" s="88"/>
      <c r="GB28" s="88"/>
      <c r="GC28" s="88"/>
      <c r="GD28" s="88"/>
      <c r="GE28" s="88"/>
      <c r="GF28" s="88"/>
      <c r="GG28" s="88"/>
      <c r="GH28" s="88"/>
      <c r="GI28" s="88"/>
      <c r="GJ28" s="88"/>
      <c r="GK28" s="88"/>
      <c r="GL28" s="88"/>
      <c r="GM28" s="88"/>
      <c r="GN28" s="88"/>
      <c r="GO28" s="88"/>
      <c r="GP28" s="88"/>
      <c r="GQ28" s="88"/>
      <c r="GR28" s="88"/>
      <c r="GS28" s="88"/>
      <c r="GT28" s="88"/>
      <c r="GU28" s="88"/>
      <c r="GV28" s="88"/>
      <c r="GW28" s="88"/>
      <c r="GX28" s="88"/>
      <c r="GY28" s="88"/>
      <c r="GZ28" s="88"/>
      <c r="HA28" s="88"/>
      <c r="HB28" s="88"/>
      <c r="HC28" s="88"/>
      <c r="HD28" s="88"/>
      <c r="HE28" s="88"/>
      <c r="HF28" s="88"/>
      <c r="HG28" s="88"/>
      <c r="HH28" s="88"/>
      <c r="HI28" s="88"/>
      <c r="HJ28" s="88"/>
      <c r="HK28" s="88"/>
      <c r="HL28" s="88"/>
      <c r="HM28" s="88"/>
      <c r="HN28" s="88"/>
      <c r="HO28" s="88"/>
      <c r="HP28" s="88"/>
      <c r="HQ28" s="88"/>
      <c r="HR28" s="88"/>
      <c r="HS28" s="88"/>
      <c r="HT28" s="88"/>
      <c r="HU28" s="88"/>
      <c r="HV28" s="88"/>
      <c r="HW28" s="88"/>
      <c r="HX28" s="88"/>
      <c r="HY28" s="88"/>
      <c r="HZ28" s="88"/>
      <c r="IA28" s="88"/>
      <c r="IB28" s="88"/>
      <c r="IC28" s="88"/>
      <c r="ID28" s="88"/>
      <c r="IE28" s="88"/>
      <c r="IF28" s="88"/>
      <c r="IG28" s="88"/>
      <c r="IH28" s="88"/>
      <c r="II28" s="88"/>
      <c r="IJ28" s="88"/>
      <c r="IK28" s="88"/>
      <c r="IL28" s="88"/>
      <c r="IM28" s="88"/>
      <c r="IN28" s="88"/>
      <c r="IO28" s="88"/>
      <c r="IP28" s="88"/>
      <c r="IQ28" s="88"/>
      <c r="IR28" s="88"/>
      <c r="IS28" s="88"/>
      <c r="IT28" s="88"/>
      <c r="IU28" s="88"/>
      <c r="IV28" s="88"/>
    </row>
    <row r="29" spans="1:256" s="83" customFormat="1" ht="16.5" customHeight="1">
      <c r="A29" s="77" t="s">
        <v>604</v>
      </c>
      <c r="B29" s="77">
        <v>27</v>
      </c>
      <c r="C29" s="642"/>
      <c r="D29" s="642"/>
      <c r="E29" s="427" t="s">
        <v>39</v>
      </c>
      <c r="F29" s="78" t="s">
        <v>686</v>
      </c>
      <c r="G29" s="78" t="s">
        <v>686</v>
      </c>
      <c r="H29" s="78" t="s">
        <v>687</v>
      </c>
      <c r="I29" s="78" t="s">
        <v>688</v>
      </c>
      <c r="J29" s="78" t="s">
        <v>1530</v>
      </c>
      <c r="K29" s="78"/>
      <c r="L29" s="78">
        <v>61.2</v>
      </c>
      <c r="M29" s="78">
        <f>VLOOKUP(G29,[1]商品订货单!$E$10:$O$52,11,0)</f>
        <v>61.9</v>
      </c>
      <c r="N29" s="78">
        <v>78</v>
      </c>
      <c r="O29" s="78">
        <v>49.5</v>
      </c>
      <c r="P29" s="79">
        <v>0.21538461538461534</v>
      </c>
      <c r="Q29" s="79">
        <f t="shared" si="0"/>
        <v>-0.25050505050505045</v>
      </c>
      <c r="R29" s="78"/>
      <c r="S29" s="78">
        <v>99</v>
      </c>
      <c r="T29" s="80"/>
      <c r="U29" s="80"/>
      <c r="V29" s="63">
        <f t="shared" si="1"/>
        <v>12.399999999999999</v>
      </c>
      <c r="W29" s="80"/>
      <c r="X29" s="80"/>
      <c r="Y29" s="80"/>
      <c r="Z29" s="80"/>
      <c r="AA29" s="80"/>
      <c r="AB29" s="80"/>
      <c r="AC29" s="80"/>
      <c r="AD29" s="82"/>
      <c r="AE29" s="88"/>
      <c r="AF29" s="88"/>
      <c r="AG29" s="88"/>
      <c r="AH29" s="88"/>
      <c r="AI29" s="88"/>
      <c r="AJ29" s="88"/>
      <c r="AK29" s="88"/>
      <c r="AL29" s="88"/>
      <c r="AM29" s="88"/>
      <c r="AN29" s="88"/>
      <c r="AO29" s="88"/>
      <c r="AP29" s="88"/>
      <c r="AQ29" s="88"/>
      <c r="AR29" s="88"/>
      <c r="AS29" s="88"/>
      <c r="AT29" s="88"/>
      <c r="AU29" s="88"/>
      <c r="AV29" s="88"/>
      <c r="AW29" s="88"/>
      <c r="AX29" s="88"/>
      <c r="AY29" s="88"/>
      <c r="AZ29" s="88"/>
      <c r="BA29" s="88"/>
      <c r="BB29" s="88"/>
      <c r="BC29" s="88"/>
      <c r="BD29" s="88"/>
      <c r="BE29" s="88"/>
      <c r="BF29" s="88"/>
      <c r="BG29" s="88"/>
      <c r="BH29" s="88"/>
      <c r="BI29" s="88"/>
      <c r="BJ29" s="88"/>
      <c r="BK29" s="88"/>
      <c r="BL29" s="88"/>
      <c r="BM29" s="88"/>
      <c r="BN29" s="88"/>
      <c r="BO29" s="88"/>
      <c r="BP29" s="88"/>
      <c r="BQ29" s="88"/>
      <c r="BR29" s="88"/>
      <c r="BS29" s="88"/>
      <c r="BT29" s="88"/>
      <c r="BU29" s="88"/>
      <c r="BV29" s="88"/>
      <c r="BW29" s="88"/>
      <c r="BX29" s="88"/>
      <c r="BY29" s="88"/>
      <c r="BZ29" s="88"/>
      <c r="CA29" s="88"/>
      <c r="CB29" s="88"/>
      <c r="CC29" s="88"/>
      <c r="CD29" s="88"/>
      <c r="CE29" s="88"/>
      <c r="CF29" s="88"/>
      <c r="CG29" s="88"/>
      <c r="CH29" s="88"/>
      <c r="CI29" s="88"/>
      <c r="CJ29" s="88"/>
      <c r="CK29" s="88"/>
      <c r="CL29" s="88"/>
      <c r="CM29" s="88"/>
      <c r="CN29" s="88"/>
      <c r="CO29" s="88"/>
      <c r="CP29" s="88"/>
      <c r="CQ29" s="88"/>
      <c r="CR29" s="88"/>
      <c r="CS29" s="88"/>
      <c r="CT29" s="88"/>
      <c r="CU29" s="88"/>
      <c r="CV29" s="88"/>
      <c r="CW29" s="88"/>
      <c r="CX29" s="88"/>
      <c r="CY29" s="88"/>
      <c r="CZ29" s="88"/>
      <c r="DA29" s="88"/>
      <c r="DB29" s="88"/>
      <c r="DC29" s="88"/>
      <c r="DD29" s="88"/>
      <c r="DE29" s="88"/>
      <c r="DF29" s="88"/>
      <c r="DG29" s="88"/>
      <c r="DH29" s="88"/>
      <c r="DI29" s="88"/>
      <c r="DJ29" s="88"/>
      <c r="DK29" s="88"/>
      <c r="DL29" s="88"/>
      <c r="DM29" s="88"/>
      <c r="DN29" s="88"/>
      <c r="DO29" s="88"/>
      <c r="DP29" s="88"/>
      <c r="DQ29" s="88"/>
      <c r="DR29" s="88"/>
      <c r="DS29" s="88"/>
      <c r="DT29" s="88"/>
      <c r="DU29" s="88"/>
      <c r="DV29" s="88"/>
      <c r="DW29" s="88"/>
      <c r="DX29" s="88"/>
      <c r="DY29" s="88"/>
      <c r="DZ29" s="88"/>
      <c r="EA29" s="88"/>
      <c r="EB29" s="88"/>
      <c r="EC29" s="88"/>
      <c r="ED29" s="88"/>
      <c r="EE29" s="88"/>
      <c r="EF29" s="88"/>
      <c r="EG29" s="88"/>
      <c r="EH29" s="88"/>
      <c r="EI29" s="88"/>
      <c r="EJ29" s="88"/>
      <c r="EK29" s="88"/>
      <c r="EL29" s="88"/>
      <c r="EM29" s="88"/>
      <c r="EN29" s="88"/>
      <c r="EO29" s="88"/>
      <c r="EP29" s="88"/>
      <c r="EQ29" s="88"/>
      <c r="ER29" s="88"/>
      <c r="ES29" s="88"/>
      <c r="ET29" s="88"/>
      <c r="EU29" s="88"/>
      <c r="EV29" s="88"/>
      <c r="EW29" s="88"/>
      <c r="EX29" s="88"/>
      <c r="EY29" s="88"/>
      <c r="EZ29" s="88"/>
      <c r="FA29" s="88"/>
      <c r="FB29" s="88"/>
      <c r="FC29" s="88"/>
      <c r="FD29" s="88"/>
      <c r="FE29" s="88"/>
      <c r="FF29" s="88"/>
      <c r="FG29" s="88"/>
      <c r="FH29" s="88"/>
      <c r="FI29" s="88"/>
      <c r="FJ29" s="88"/>
      <c r="FK29" s="88"/>
      <c r="FL29" s="88"/>
      <c r="FM29" s="88"/>
      <c r="FN29" s="88"/>
      <c r="FO29" s="88"/>
      <c r="FP29" s="88"/>
      <c r="FQ29" s="88"/>
      <c r="FR29" s="88"/>
      <c r="FS29" s="88"/>
      <c r="FT29" s="88"/>
      <c r="FU29" s="88"/>
      <c r="FV29" s="88"/>
      <c r="FW29" s="88"/>
      <c r="FX29" s="88"/>
      <c r="FY29" s="88"/>
      <c r="FZ29" s="88"/>
      <c r="GA29" s="88"/>
      <c r="GB29" s="88"/>
      <c r="GC29" s="88"/>
      <c r="GD29" s="88"/>
      <c r="GE29" s="88"/>
      <c r="GF29" s="88"/>
      <c r="GG29" s="88"/>
      <c r="GH29" s="88"/>
      <c r="GI29" s="88"/>
      <c r="GJ29" s="88"/>
      <c r="GK29" s="88"/>
      <c r="GL29" s="88"/>
      <c r="GM29" s="88"/>
      <c r="GN29" s="88"/>
      <c r="GO29" s="88"/>
      <c r="GP29" s="88"/>
      <c r="GQ29" s="88"/>
      <c r="GR29" s="88"/>
      <c r="GS29" s="88"/>
      <c r="GT29" s="88"/>
      <c r="GU29" s="88"/>
      <c r="GV29" s="88"/>
      <c r="GW29" s="88"/>
      <c r="GX29" s="88"/>
      <c r="GY29" s="88"/>
      <c r="GZ29" s="88"/>
      <c r="HA29" s="88"/>
      <c r="HB29" s="88"/>
      <c r="HC29" s="88"/>
      <c r="HD29" s="88"/>
      <c r="HE29" s="88"/>
      <c r="HF29" s="88"/>
      <c r="HG29" s="88"/>
      <c r="HH29" s="88"/>
      <c r="HI29" s="88"/>
      <c r="HJ29" s="88"/>
      <c r="HK29" s="88"/>
      <c r="HL29" s="88"/>
      <c r="HM29" s="88"/>
      <c r="HN29" s="88"/>
      <c r="HO29" s="88"/>
      <c r="HP29" s="88"/>
      <c r="HQ29" s="88"/>
      <c r="HR29" s="88"/>
      <c r="HS29" s="88"/>
      <c r="HT29" s="88"/>
      <c r="HU29" s="88"/>
      <c r="HV29" s="88"/>
      <c r="HW29" s="88"/>
      <c r="HX29" s="88"/>
      <c r="HY29" s="88"/>
      <c r="HZ29" s="88"/>
      <c r="IA29" s="88"/>
      <c r="IB29" s="88"/>
      <c r="IC29" s="88"/>
      <c r="ID29" s="88"/>
      <c r="IE29" s="88"/>
      <c r="IF29" s="88"/>
      <c r="IG29" s="88"/>
      <c r="IH29" s="88"/>
      <c r="II29" s="88"/>
      <c r="IJ29" s="88"/>
      <c r="IK29" s="88"/>
      <c r="IL29" s="88"/>
      <c r="IM29" s="88"/>
      <c r="IN29" s="88"/>
      <c r="IO29" s="88"/>
      <c r="IP29" s="88"/>
      <c r="IQ29" s="88"/>
      <c r="IR29" s="88"/>
      <c r="IS29" s="88"/>
      <c r="IT29" s="88"/>
      <c r="IU29" s="88"/>
      <c r="IV29" s="88"/>
    </row>
    <row r="30" spans="1:256" s="83" customFormat="1" ht="42.75" customHeight="1">
      <c r="A30" s="77" t="s">
        <v>604</v>
      </c>
      <c r="B30" s="77">
        <v>28</v>
      </c>
      <c r="C30" s="643"/>
      <c r="D30" s="643"/>
      <c r="E30" s="427" t="s">
        <v>39</v>
      </c>
      <c r="F30" s="90" t="s">
        <v>1531</v>
      </c>
      <c r="G30" s="90" t="s">
        <v>1531</v>
      </c>
      <c r="H30" s="78" t="s">
        <v>1532</v>
      </c>
      <c r="I30" s="78" t="s">
        <v>689</v>
      </c>
      <c r="J30" s="78" t="s">
        <v>1533</v>
      </c>
      <c r="K30" s="78"/>
      <c r="L30" s="91">
        <v>52</v>
      </c>
      <c r="M30" s="78">
        <f>VLOOKUP(G30,[1]商品订货单!$E$10:$O$52,11,0)</f>
        <v>52.9</v>
      </c>
      <c r="N30" s="91">
        <v>69</v>
      </c>
      <c r="O30" s="91" t="s">
        <v>1534</v>
      </c>
      <c r="P30" s="79">
        <v>0.24637681159420291</v>
      </c>
      <c r="Q30" s="79">
        <f t="shared" si="0"/>
        <v>-0.35641025641025637</v>
      </c>
      <c r="R30" s="91"/>
      <c r="S30" s="92"/>
      <c r="T30" s="92"/>
      <c r="U30" s="78"/>
      <c r="V30" s="63">
        <f t="shared" si="1"/>
        <v>13.899999999999999</v>
      </c>
      <c r="W30" s="53"/>
      <c r="X30" s="78"/>
      <c r="Y30" s="78"/>
      <c r="Z30" s="78"/>
      <c r="AA30" s="78"/>
      <c r="AB30" s="78"/>
      <c r="AC30" s="93"/>
      <c r="AD30" s="94"/>
      <c r="AE30" s="94"/>
      <c r="AF30" s="94"/>
      <c r="AG30" s="94"/>
      <c r="AH30" s="94"/>
      <c r="AI30" s="86"/>
      <c r="AJ30" s="86"/>
      <c r="AK30" s="86"/>
      <c r="AL30" s="86"/>
      <c r="AM30" s="86"/>
      <c r="AN30" s="86"/>
      <c r="AO30" s="86"/>
      <c r="AP30" s="86"/>
      <c r="AQ30" s="86"/>
      <c r="AR30" s="86"/>
      <c r="AS30" s="86"/>
      <c r="AT30" s="86"/>
      <c r="AU30" s="86"/>
      <c r="AV30" s="86"/>
      <c r="AW30" s="86"/>
      <c r="AX30" s="86"/>
      <c r="AY30" s="86"/>
      <c r="AZ30" s="86"/>
      <c r="BA30" s="86"/>
      <c r="BB30" s="86"/>
      <c r="BC30" s="86"/>
      <c r="BD30" s="86"/>
      <c r="BE30" s="86"/>
      <c r="BF30" s="86"/>
      <c r="BG30" s="86"/>
      <c r="BH30" s="86"/>
      <c r="BI30" s="86"/>
      <c r="BJ30" s="86"/>
      <c r="BK30" s="86"/>
      <c r="BL30" s="86"/>
      <c r="BM30" s="86"/>
      <c r="BN30" s="86"/>
      <c r="BO30" s="86"/>
      <c r="BP30" s="86"/>
      <c r="BQ30" s="86"/>
      <c r="BR30" s="86"/>
      <c r="BS30" s="86"/>
      <c r="BT30" s="86"/>
      <c r="BU30" s="86"/>
      <c r="BV30" s="86"/>
      <c r="BW30" s="86"/>
      <c r="BX30" s="86"/>
      <c r="BY30" s="86"/>
      <c r="BZ30" s="86"/>
      <c r="CA30" s="86"/>
      <c r="CB30" s="86"/>
      <c r="CC30" s="86"/>
      <c r="CD30" s="86"/>
      <c r="CE30" s="86"/>
      <c r="CF30" s="86"/>
      <c r="CG30" s="86"/>
      <c r="CH30" s="86"/>
      <c r="CI30" s="86"/>
      <c r="CJ30" s="86"/>
      <c r="CK30" s="86"/>
      <c r="CL30" s="86"/>
      <c r="CM30" s="86"/>
      <c r="CN30" s="86"/>
      <c r="CO30" s="86"/>
      <c r="CP30" s="86"/>
      <c r="CQ30" s="86"/>
      <c r="CR30" s="86"/>
      <c r="CS30" s="86"/>
      <c r="CT30" s="86"/>
      <c r="CU30" s="86"/>
      <c r="CV30" s="86"/>
      <c r="CW30" s="86"/>
      <c r="CX30" s="86"/>
      <c r="CY30" s="86"/>
      <c r="CZ30" s="86"/>
      <c r="DA30" s="86"/>
      <c r="DB30" s="86"/>
      <c r="DC30" s="86"/>
      <c r="DD30" s="86"/>
      <c r="DE30" s="86"/>
      <c r="DF30" s="86"/>
      <c r="DG30" s="86"/>
      <c r="DH30" s="86"/>
      <c r="DI30" s="86"/>
      <c r="DJ30" s="86"/>
      <c r="DK30" s="86"/>
      <c r="DL30" s="86"/>
      <c r="DM30" s="86"/>
      <c r="DN30" s="86"/>
      <c r="DO30" s="86"/>
      <c r="DP30" s="86"/>
      <c r="DQ30" s="86"/>
      <c r="DR30" s="86"/>
      <c r="DS30" s="86"/>
      <c r="DT30" s="86"/>
      <c r="DU30" s="86"/>
      <c r="DV30" s="86"/>
      <c r="DW30" s="86"/>
      <c r="DX30" s="86"/>
      <c r="DY30" s="86"/>
      <c r="DZ30" s="86"/>
      <c r="EA30" s="86"/>
      <c r="EB30" s="86"/>
      <c r="EC30" s="86"/>
      <c r="ED30" s="86"/>
      <c r="EE30" s="86"/>
      <c r="EF30" s="86"/>
      <c r="EG30" s="86"/>
      <c r="EH30" s="86"/>
      <c r="EI30" s="86"/>
      <c r="EJ30" s="86"/>
      <c r="EK30" s="86"/>
      <c r="EL30" s="86"/>
      <c r="EM30" s="86"/>
      <c r="EN30" s="86"/>
      <c r="EO30" s="86"/>
      <c r="EP30" s="86"/>
      <c r="EQ30" s="86"/>
      <c r="ER30" s="86"/>
      <c r="ES30" s="86"/>
      <c r="ET30" s="86"/>
      <c r="EU30" s="86"/>
      <c r="EV30" s="86"/>
      <c r="EW30" s="86"/>
      <c r="EX30" s="86"/>
      <c r="EY30" s="86"/>
      <c r="EZ30" s="86"/>
      <c r="FA30" s="86"/>
      <c r="FB30" s="86"/>
      <c r="FC30" s="86"/>
      <c r="FD30" s="86"/>
      <c r="FE30" s="86"/>
      <c r="FF30" s="86"/>
      <c r="FG30" s="86"/>
      <c r="FH30" s="86"/>
      <c r="FI30" s="86"/>
      <c r="FJ30" s="86"/>
      <c r="FK30" s="86"/>
      <c r="FL30" s="86"/>
      <c r="FM30" s="86"/>
      <c r="FN30" s="86"/>
      <c r="FO30" s="86"/>
      <c r="FP30" s="86"/>
      <c r="FQ30" s="86"/>
      <c r="FR30" s="86"/>
      <c r="FS30" s="86"/>
      <c r="FT30" s="86"/>
      <c r="FU30" s="86"/>
      <c r="FV30" s="86"/>
      <c r="FW30" s="86"/>
      <c r="FX30" s="86"/>
      <c r="FY30" s="86"/>
      <c r="FZ30" s="86"/>
      <c r="GA30" s="86"/>
      <c r="GB30" s="86"/>
      <c r="GC30" s="86"/>
      <c r="GD30" s="86"/>
      <c r="GE30" s="86"/>
      <c r="GF30" s="86"/>
      <c r="GG30" s="86"/>
      <c r="GH30" s="86"/>
      <c r="GI30" s="86"/>
      <c r="GJ30" s="86"/>
      <c r="GK30" s="86"/>
      <c r="GL30" s="86"/>
      <c r="GM30" s="86"/>
      <c r="GN30" s="86"/>
      <c r="GO30" s="86"/>
      <c r="GP30" s="86"/>
      <c r="GQ30" s="86"/>
      <c r="GR30" s="86"/>
      <c r="GS30" s="86"/>
      <c r="GT30" s="86"/>
      <c r="GU30" s="86"/>
      <c r="GV30" s="86"/>
      <c r="GW30" s="86"/>
      <c r="GX30" s="86"/>
      <c r="GY30" s="86"/>
      <c r="GZ30" s="86"/>
      <c r="HA30" s="86"/>
      <c r="HB30" s="86"/>
      <c r="HC30" s="86"/>
      <c r="HD30" s="86"/>
      <c r="HE30" s="86"/>
      <c r="HF30" s="86"/>
      <c r="HG30" s="86"/>
      <c r="HH30" s="86"/>
      <c r="HI30" s="86"/>
      <c r="HJ30" s="86"/>
      <c r="HK30" s="86"/>
      <c r="HL30" s="86"/>
      <c r="HM30" s="86"/>
      <c r="HN30" s="86"/>
      <c r="HO30" s="86"/>
      <c r="HP30" s="86"/>
      <c r="HQ30" s="86"/>
      <c r="HR30" s="86"/>
      <c r="HS30" s="86"/>
      <c r="HT30" s="86"/>
      <c r="HU30" s="86"/>
      <c r="HV30" s="86"/>
      <c r="HW30" s="86"/>
      <c r="HX30" s="86"/>
      <c r="HY30" s="86"/>
      <c r="HZ30" s="86"/>
      <c r="IA30" s="86"/>
      <c r="IB30" s="86"/>
      <c r="IC30" s="86"/>
      <c r="ID30" s="86"/>
      <c r="IE30" s="86"/>
      <c r="IF30" s="86"/>
      <c r="IG30" s="86"/>
      <c r="IH30" s="86"/>
      <c r="II30" s="86"/>
      <c r="IJ30" s="86"/>
      <c r="IK30" s="86"/>
      <c r="IL30" s="86"/>
      <c r="IM30" s="86"/>
      <c r="IN30" s="86"/>
      <c r="IO30" s="86"/>
      <c r="IP30" s="86"/>
      <c r="IQ30" s="86"/>
      <c r="IR30" s="86"/>
      <c r="IS30" s="86"/>
      <c r="IT30" s="86"/>
      <c r="IU30" s="86"/>
    </row>
  </sheetData>
  <mergeCells count="25">
    <mergeCell ref="H2:H3"/>
    <mergeCell ref="Z2:Z3"/>
    <mergeCell ref="AA2:AA3"/>
    <mergeCell ref="AB2:AB3"/>
    <mergeCell ref="A1:J1"/>
    <mergeCell ref="K1:Y1"/>
    <mergeCell ref="Z1:AB1"/>
    <mergeCell ref="A2:A3"/>
    <mergeCell ref="B2:B3"/>
    <mergeCell ref="C4:C30"/>
    <mergeCell ref="D4:D30"/>
    <mergeCell ref="AC1:AC3"/>
    <mergeCell ref="C2:C3"/>
    <mergeCell ref="D2:D3"/>
    <mergeCell ref="I2:I3"/>
    <mergeCell ref="J2:J3"/>
    <mergeCell ref="L2:M2"/>
    <mergeCell ref="N2:O2"/>
    <mergeCell ref="P2:Q2"/>
    <mergeCell ref="R2:U2"/>
    <mergeCell ref="W2:W3"/>
    <mergeCell ref="X2:X3"/>
    <mergeCell ref="Y2:Y3"/>
    <mergeCell ref="F2:F3"/>
    <mergeCell ref="G2:G3"/>
  </mergeCells>
  <phoneticPr fontId="1" type="noConversion"/>
  <conditionalFormatting sqref="Q4:Q29">
    <cfRule type="cellIs" dxfId="14" priority="3" operator="lessThanOrEqual">
      <formula>0</formula>
    </cfRule>
  </conditionalFormatting>
  <conditionalFormatting sqref="Q30">
    <cfRule type="cellIs" dxfId="13" priority="2" operator="lessThanOrEqual">
      <formula>0</formula>
    </cfRule>
  </conditionalFormatting>
  <conditionalFormatting sqref="Q4:Q30">
    <cfRule type="cellIs" dxfId="12" priority="1" operator="lessThanOrEqual">
      <formula>0</formula>
    </cfRule>
  </conditionalFormatting>
  <hyperlinks>
    <hyperlink ref="I28" r:id="rId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35</vt:i4>
      </vt:variant>
    </vt:vector>
  </HeadingPairs>
  <TitlesOfParts>
    <vt:vector size="35" baseType="lpstr">
      <vt:lpstr>宝洁-品牌</vt:lpstr>
      <vt:lpstr>联合利华-品牌</vt:lpstr>
      <vt:lpstr>蓝月亮-品牌</vt:lpstr>
      <vt:lpstr>美的-品牌</vt:lpstr>
      <vt:lpstr>小熊-品牌</vt:lpstr>
      <vt:lpstr>奔腾-品牌</vt:lpstr>
      <vt:lpstr>金号-品牌</vt:lpstr>
      <vt:lpstr>埃迪蒙托-品牌</vt:lpstr>
      <vt:lpstr>空间大师-品牌</vt:lpstr>
      <vt:lpstr>空间大师2-品牌</vt:lpstr>
      <vt:lpstr>迪士尼-品牌</vt:lpstr>
      <vt:lpstr>迪士尼2-品牌</vt:lpstr>
      <vt:lpstr>东联-品牌</vt:lpstr>
      <vt:lpstr>资生堂-品牌</vt:lpstr>
      <vt:lpstr>强生-品牌</vt:lpstr>
      <vt:lpstr>乐扣乐扣-品牌</vt:lpstr>
      <vt:lpstr>移动电源-品类</vt:lpstr>
      <vt:lpstr>炖煮煲类-品类</vt:lpstr>
      <vt:lpstr>电热水壶-品类</vt:lpstr>
      <vt:lpstr>夏凉净化-品类</vt:lpstr>
      <vt:lpstr>超值数码-品类</vt:lpstr>
      <vt:lpstr>龙头家装-品类</vt:lpstr>
      <vt:lpstr>榨汁机-品类</vt:lpstr>
      <vt:lpstr>电磁炉-品类</vt:lpstr>
      <vt:lpstr>纸巾-品类</vt:lpstr>
      <vt:lpstr>锅具餐具-品类</vt:lpstr>
      <vt:lpstr>雨伞-品类</vt:lpstr>
      <vt:lpstr>除湿-品类</vt:lpstr>
      <vt:lpstr>清洁用品-品类</vt:lpstr>
      <vt:lpstr>枕头-品类</vt:lpstr>
      <vt:lpstr>夏凉家纺-品类</vt:lpstr>
      <vt:lpstr>套件毛毯-品类</vt:lpstr>
      <vt:lpstr>抱枕地毯-品类</vt:lpstr>
      <vt:lpstr>家具装饰-品类</vt:lpstr>
      <vt:lpstr>灯饰-品类</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2006-09-13T11:21:51Z</dcterms:created>
  <dcterms:modified xsi:type="dcterms:W3CDTF">2014-03-21T11:58:16Z</dcterms:modified>
</cp:coreProperties>
</file>