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ananw\Desktop\excel\"/>
    </mc:Choice>
  </mc:AlternateContent>
  <xr:revisionPtr revIDLastSave="0" documentId="8_{C10AEBC8-8CE0-4F60-82CE-5229999277E7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  <definedName name="_xlchart.v1.0" hidden="1">Sheet2!$B$20:$B$29</definedName>
    <definedName name="_xlchart.v1.1" hidden="1">Sheet2!$C$20:$C$29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J8" i="1"/>
  <c r="C29" i="2"/>
  <c r="C28" i="2"/>
  <c r="C27" i="2"/>
  <c r="C26" i="2"/>
  <c r="C25" i="2"/>
  <c r="C24" i="2"/>
  <c r="C23" i="2"/>
  <c r="C22" i="2"/>
  <c r="C21" i="2"/>
  <c r="C20" i="2"/>
  <c r="B21" i="2"/>
  <c r="D2" i="2"/>
  <c r="G2" i="2"/>
  <c r="G10" i="2"/>
  <c r="G9" i="2"/>
  <c r="G8" i="2"/>
  <c r="G7" i="2"/>
  <c r="G6" i="2"/>
  <c r="G5" i="2"/>
  <c r="G4" i="2"/>
  <c r="G3" i="2"/>
  <c r="B2" i="2"/>
  <c r="A2" i="2"/>
  <c r="C30" i="2" l="1"/>
</calcChain>
</file>

<file path=xl/sharedStrings.xml><?xml version="1.0" encoding="utf-8"?>
<sst xmlns="http://schemas.openxmlformats.org/spreadsheetml/2006/main" count="28718" uniqueCount="60">
  <si>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</si>
  <si>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</si>
  <si>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</si>
  <si>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</si>
  <si>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</si>
  <si>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</si>
  <si>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</si>
  <si>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</si>
  <si>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</si>
  <si>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</si>
  <si>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</si>
  <si>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</si>
  <si>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</si>
  <si>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</si>
  <si>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</si>
  <si>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</si>
  <si>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</si>
  <si>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</si>
  <si>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</si>
  <si>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</si>
  <si>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</si>
  <si>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</si>
  <si>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</si>
  <si>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</si>
  <si>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</si>
  <si>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</si>
  <si>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</si>
  <si>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</si>
  <si>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</si>
  <si>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</si>
  <si>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</si>
  <si>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</si>
  <si>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</si>
  <si>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</si>
  <si>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</si>
  <si>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</si>
  <si>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</si>
  <si>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</si>
  <si>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Avg salary of employees</t>
  </si>
  <si>
    <t>Proportion of people working in different deptartments</t>
  </si>
  <si>
    <t>Service Dept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</si>
  <si>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</si>
  <si>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</si>
  <si>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</si>
  <si>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</si>
  <si>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</si>
  <si>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</si>
  <si>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</si>
  <si>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Class Intervals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</si>
  <si>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</si>
  <si>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</si>
  <si>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</si>
  <si>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</si>
  <si>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</si>
  <si>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</si>
  <si>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</si>
  <si>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</si>
  <si>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</si>
  <si>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Frequency</t>
  </si>
  <si>
    <t>Proportion of different post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</si>
</sst>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Male:Female</a:t>
            </a:r>
            <a:r>
              <a:rPr lang="en-IN" baseline="0"/>
              <a:t> ratio of hired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8416"/>
        <c:axId val="267592592"/>
      </c:barChart>
      <c:catAx>
        <c:axId val="1443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2592"/>
        <c:crosses val="autoZero"/>
        <c:auto val="1"/>
        <c:lblAlgn val="ctr"/>
        <c:lblOffset val="100"/>
        <c:noMultiLvlLbl val="0"/>
      </c:catAx>
      <c:valAx>
        <c:axId val="26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Sheet2!$C$20:$C$29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2672"/>
        <c:axId val="261657536"/>
      </c:barChart>
      <c:catAx>
        <c:axId val="236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7536"/>
        <c:auto val="1"/>
        <c:lblAlgn val="ctr"/>
        <c:lblOffset val="100"/>
        <c:noMultiLvlLbl val="0"/>
      </c:catAx>
      <c:valAx>
        <c:axId val="261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2672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different post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13</xdr:col>
      <xdr:colOff>45720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18</xdr:row>
      <xdr:rowOff>7620</xdr:rowOff>
    </xdr:from>
    <xdr:to>
      <xdr:col>5</xdr:col>
      <xdr:colOff>1623060</xdr:colOff>
      <xdr:row>33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19</xdr:row>
      <xdr:rowOff>167640</xdr:rowOff>
    </xdr:from>
    <xdr:to>
      <xdr:col>14</xdr:col>
      <xdr:colOff>7620</xdr:colOff>
      <xdr:row>35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workbookViewId="0">
      <selection activeCell="J8" sqref="J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10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10" x14ac:dyDescent="0.3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10" x14ac:dyDescent="0.3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10" x14ac:dyDescent="0.3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10" x14ac:dyDescent="0.3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10" x14ac:dyDescent="0.3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9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  <c r="J8">
        <f>COUNTIF(F:F,"c8")</f>
        <v>320</v>
      </c>
    </row>
    <row r="9" spans="1:10" x14ac:dyDescent="0.3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10" x14ac:dyDescent="0.3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10" x14ac:dyDescent="0.3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31</v>
      </c>
      <c r="D17" t="s">
        <v>28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30</v>
      </c>
      <c r="D19" t="s">
        <v>28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30</v>
      </c>
      <c r="D80" t="s">
        <v>27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31</v>
      </c>
      <c r="D1602" t="s">
        <v>28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30</v>
      </c>
      <c r="D1791" t="s">
        <v>28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31</v>
      </c>
      <c r="D2878" t="s">
        <v>28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31</v>
      </c>
      <c r="D3259" t="s">
        <v>28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31</v>
      </c>
      <c r="D4018" t="s">
        <v>28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30</v>
      </c>
      <c r="D4126" t="s">
        <v>28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30</v>
      </c>
      <c r="D4410" t="s">
        <v>28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31</v>
      </c>
      <c r="D5560" t="s">
        <v>28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30</v>
      </c>
      <c r="D5607" t="s">
        <v>28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31</v>
      </c>
      <c r="D5889" t="s">
        <v>28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31</v>
      </c>
      <c r="D6330" t="s">
        <v>28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31</v>
      </c>
      <c r="D6658" t="s">
        <v>28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31</v>
      </c>
      <c r="D6998" t="s">
        <v>28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54B-DE35-4498-906B-4F1A6F8FD35C}">
  <dimension ref="A1:H35"/>
  <sheetViews>
    <sheetView tabSelected="1" zoomScaleNormal="100" workbookViewId="0">
      <selection activeCell="E11" sqref="E11"/>
    </sheetView>
  </sheetViews>
  <sheetFormatPr defaultRowHeight="14.4" x14ac:dyDescent="0.3"/>
  <cols>
    <col min="1" max="1" width="20.5546875" bestFit="1" customWidth="1"/>
    <col min="2" max="2" width="22.33203125" bestFit="1" customWidth="1"/>
    <col min="4" max="5" width="20.77734375" bestFit="1" customWidth="1"/>
    <col min="6" max="6" width="46.77734375" bestFit="1" customWidth="1"/>
    <col min="7" max="7" width="9.6640625" customWidth="1"/>
    <col min="9" max="9" width="11.77734375" bestFit="1" customWidth="1"/>
  </cols>
  <sheetData>
    <row r="1" spans="1:7" x14ac:dyDescent="0.3">
      <c r="A1" t="s">
        <v>36</v>
      </c>
      <c r="B1" t="s">
        <v>37</v>
      </c>
      <c r="D1" t="s">
        <v>38</v>
      </c>
      <c r="F1" t="s">
        <v>39</v>
      </c>
    </row>
    <row r="2" spans="1:7" x14ac:dyDescent="0.3">
      <c r="A2">
        <f>COUNTIFS(Sheet1!D:D,"Male",Sheet1!C:C,"Hired")</f>
        <v>2563</v>
      </c>
      <c r="B2">
        <f>COUNTIFS(Sheet1!D:D,"Female",Sheet1!C:C,"Hired")</f>
        <v>1856</v>
      </c>
      <c r="D2" s="3">
        <f>AVERAGE(SUMIFS(Sheet1!G:G,Sheet1!C:C,"Hired")/COUNTIF(Sheet1!C:C,"Hired"))</f>
        <v>49752.896103896106</v>
      </c>
      <c r="F2" t="s">
        <v>41</v>
      </c>
      <c r="G2">
        <f>COUNTIFS(Sheet1!E:E,"Finance Department",Sheet1!C:C,"Hired")</f>
        <v>176</v>
      </c>
    </row>
    <row r="3" spans="1:7" x14ac:dyDescent="0.3">
      <c r="F3" t="s">
        <v>19</v>
      </c>
      <c r="G3">
        <f>COUNTIFS(Sheet1!E:E,"General Management",Sheet1!C:C,"Hired")</f>
        <v>113</v>
      </c>
    </row>
    <row r="4" spans="1:7" x14ac:dyDescent="0.3">
      <c r="F4" t="s">
        <v>42</v>
      </c>
      <c r="G4">
        <f>COUNTIFS(Sheet1!E:E,"Human Resource Department",Sheet1!C:C,"Hired")</f>
        <v>70</v>
      </c>
    </row>
    <row r="5" spans="1:7" x14ac:dyDescent="0.3">
      <c r="F5" t="s">
        <v>43</v>
      </c>
      <c r="G5">
        <f>COUNTIFS(Sheet1!E:E,"Marketing Department",Sheet1!C:C,"Hired")</f>
        <v>202</v>
      </c>
    </row>
    <row r="6" spans="1:7" x14ac:dyDescent="0.3">
      <c r="F6" t="s">
        <v>44</v>
      </c>
      <c r="G6">
        <f>COUNTIFS(Sheet1!E:E,"Operations Department",Sheet1!C:C,"Hired")</f>
        <v>1843</v>
      </c>
    </row>
    <row r="7" spans="1:7" x14ac:dyDescent="0.3">
      <c r="F7" t="s">
        <v>45</v>
      </c>
      <c r="G7">
        <f>COUNTIFS(Sheet1!E:E,"Production Department",Sheet1!C:C,"Hired")</f>
        <v>246</v>
      </c>
    </row>
    <row r="8" spans="1:7" x14ac:dyDescent="0.3">
      <c r="F8" t="s">
        <v>46</v>
      </c>
      <c r="G8">
        <f>COUNTIFS(Sheet1!E:E,"Purchase Department",Sheet1!C:C,"Hired")</f>
        <v>230</v>
      </c>
    </row>
    <row r="9" spans="1:7" x14ac:dyDescent="0.3">
      <c r="F9" t="s">
        <v>47</v>
      </c>
      <c r="G9">
        <f>COUNTIFS(Sheet1!E:E,"Sales Department",Sheet1!C:C,"Hired")</f>
        <v>485</v>
      </c>
    </row>
    <row r="10" spans="1:7" x14ac:dyDescent="0.3">
      <c r="F10" t="s">
        <v>40</v>
      </c>
      <c r="G10">
        <f>COUNTIFS(Sheet1!E:E,"Service Department",Sheet1!C:C,"Hired")</f>
        <v>1332</v>
      </c>
    </row>
    <row r="19" spans="2:8" x14ac:dyDescent="0.3">
      <c r="B19" t="s">
        <v>48</v>
      </c>
      <c r="C19" t="s">
        <v>58</v>
      </c>
    </row>
    <row r="20" spans="2:8" x14ac:dyDescent="0.3">
      <c r="B20" t="s">
        <v>49</v>
      </c>
      <c r="C20">
        <f>COUNTIFS(Sheet1!G:G,"&gt;=0",Sheet1!G:G,"&lt;=40000")</f>
        <v>2831</v>
      </c>
      <c r="G20" t="s">
        <v>59</v>
      </c>
    </row>
    <row r="21" spans="2:8" x14ac:dyDescent="0.3">
      <c r="B21" t="str">
        <f>_xlfn.CONCAT(RIGHT(B20,5)+1,"-",RIGHT(B20,5)+40000)</f>
        <v>40001-80000</v>
      </c>
      <c r="C21">
        <f>COUNTIFS(Sheet1!G:G,"&gt;=40001",Sheet1!G:G,"&lt;=80000")</f>
        <v>2963</v>
      </c>
      <c r="G21" t="s">
        <v>5</v>
      </c>
      <c r="H21">
        <f>COUNTIF(Sheet1!F:F,"b9")</f>
        <v>463</v>
      </c>
    </row>
    <row r="22" spans="2:8" x14ac:dyDescent="0.3">
      <c r="B22" s="4" t="s">
        <v>50</v>
      </c>
      <c r="C22">
        <f>COUNTIFS(Sheet1!G:G,"&gt;=80001",Sheet1!G:G,"&lt;=120000")</f>
        <v>1370</v>
      </c>
      <c r="G22" t="s">
        <v>9</v>
      </c>
      <c r="H22">
        <f>COUNTIF(Sheet1!F:F,"c-10")</f>
        <v>233</v>
      </c>
    </row>
    <row r="23" spans="2:8" x14ac:dyDescent="0.3">
      <c r="B23" s="4" t="s">
        <v>51</v>
      </c>
      <c r="C23">
        <f>COUNTIFS(Sheet1!G:G,"&gt;=120001",Sheet1!G:G,"&lt;=160000")</f>
        <v>0</v>
      </c>
      <c r="G23" t="s">
        <v>2</v>
      </c>
      <c r="H23">
        <f>COUNTIF(Sheet1!F:F,"c5")</f>
        <v>1747</v>
      </c>
    </row>
    <row r="24" spans="2:8" x14ac:dyDescent="0.3">
      <c r="B24" s="4" t="s">
        <v>52</v>
      </c>
      <c r="C24">
        <f>COUNTIFS(Sheet1!G:G,"&gt;=160001",Sheet1!G:G,"&lt;=200000")</f>
        <v>1</v>
      </c>
      <c r="G24" t="s">
        <v>1</v>
      </c>
      <c r="H24">
        <f>COUNTIF(Sheet1!F:F,"c8")</f>
        <v>320</v>
      </c>
    </row>
    <row r="25" spans="2:8" x14ac:dyDescent="0.3">
      <c r="B25" s="4" t="s">
        <v>53</v>
      </c>
      <c r="C25">
        <f>COUNTIFS(Sheet1!G:G,"&gt;=200001",Sheet1!G:G,"&lt;=240000")</f>
        <v>0</v>
      </c>
      <c r="G25" t="s">
        <v>10</v>
      </c>
      <c r="H25">
        <f>COUNTIF(Sheet1!F:F,"c9")</f>
        <v>1792</v>
      </c>
    </row>
    <row r="26" spans="2:8" x14ac:dyDescent="0.3">
      <c r="B26" s="4" t="s">
        <v>54</v>
      </c>
      <c r="C26">
        <f>COUNTIFS(Sheet1!G:G,"&gt;=240001",Sheet1!G:G,"&lt;=280000")</f>
        <v>0</v>
      </c>
      <c r="G26" t="s">
        <v>7</v>
      </c>
      <c r="H26">
        <f>COUNTIF(Sheet1!F:F,"i1")</f>
        <v>222</v>
      </c>
    </row>
    <row r="27" spans="2:8" x14ac:dyDescent="0.3">
      <c r="B27" s="4" t="s">
        <v>55</v>
      </c>
      <c r="C27">
        <f>COUNTIFS(Sheet1!G:G,"&gt;=280001",Sheet1!G:G,"&lt;=320000")</f>
        <v>1</v>
      </c>
      <c r="G27" t="s">
        <v>3</v>
      </c>
      <c r="H27">
        <f>COUNTIF(Sheet1!F:F,"i4")</f>
        <v>88</v>
      </c>
    </row>
    <row r="28" spans="2:8" x14ac:dyDescent="0.3">
      <c r="B28" s="4" t="s">
        <v>56</v>
      </c>
      <c r="C28">
        <f>COUNTIFS(Sheet1!G:G,"&gt;=320001",Sheet1!G:G,"&lt;=360000")</f>
        <v>0</v>
      </c>
      <c r="G28" t="s">
        <v>6</v>
      </c>
      <c r="H28">
        <f>COUNTIF(Sheet1!F:F,"i5")</f>
        <v>787</v>
      </c>
    </row>
    <row r="29" spans="2:8" x14ac:dyDescent="0.3">
      <c r="B29" s="4" t="s">
        <v>57</v>
      </c>
      <c r="C29">
        <f>COUNTIFS(Sheet1!G:G,"&gt;=360001",Sheet1!G:G,"&lt;=400000")</f>
        <v>1</v>
      </c>
      <c r="G29" t="s">
        <v>8</v>
      </c>
      <c r="H29">
        <f>COUNTIF(Sheet1!F:F,"i6")</f>
        <v>527</v>
      </c>
    </row>
    <row r="30" spans="2:8" x14ac:dyDescent="0.3">
      <c r="C30">
        <f>SUM(C20:C29)</f>
        <v>7167</v>
      </c>
      <c r="G30" t="s">
        <v>4</v>
      </c>
      <c r="H30">
        <f>COUNTIF(Sheet1!F:F,"i7")</f>
        <v>982</v>
      </c>
    </row>
    <row r="31" spans="2:8" x14ac:dyDescent="0.3">
      <c r="G31" t="s">
        <v>22</v>
      </c>
      <c r="H31">
        <f>COUNTIF(Sheet1!F:F,"m6")</f>
        <v>3</v>
      </c>
    </row>
    <row r="32" spans="2:8" x14ac:dyDescent="0.3">
      <c r="G32" t="s">
        <v>21</v>
      </c>
      <c r="H32">
        <f>COUNTIF(Sheet1!F:F,"n10")</f>
        <v>1</v>
      </c>
    </row>
    <row r="33" spans="7:8" x14ac:dyDescent="0.3">
      <c r="G33" t="s">
        <v>25</v>
      </c>
      <c r="H33">
        <f>COUNTIF(Sheet1!F:F,"n6")</f>
        <v>1</v>
      </c>
    </row>
    <row r="34" spans="7:8" x14ac:dyDescent="0.3">
      <c r="G34" t="s">
        <v>24</v>
      </c>
      <c r="H34">
        <f>COUNTIF(Sheet1!F:F,"n9")</f>
        <v>1</v>
      </c>
    </row>
    <row r="35" spans="7:8" x14ac:dyDescent="0.3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ANANWITA SARKAR</cp:lastModifiedBy>
  <dcterms:created xsi:type="dcterms:W3CDTF">2021-08-03T05:37:34Z</dcterms:created>
  <dcterms:modified xsi:type="dcterms:W3CDTF">2023-07-09T07:18:57Z</dcterms:modified>
</cp:coreProperties>
</file>