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BF313E-82ED-4E6B-ABD8-B24F88C511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<sst xmlns="http://schemas.openxmlformats.org/spreadsheetml/2006/main" count="390" uniqueCount="267">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</sst>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2.2535211267605635E-2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35.5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155262.33715100001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32.601508239900348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1.4084507042253521E-2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8.1092715943429265</v>
      </c>
      <c r="D29" s="129">
        <f>G29*(1+G20)</f>
        <v>16.031122728609699</v>
      </c>
      <c r="E29" s="87"/>
      <c r="F29" s="131">
        <f>IF(Fin_Analysis!C108="Profit",Fin_Analysis!F100,IF(Fin_Analysis!C108="Dividend",Fin_Analysis!F103,Fin_Analysis!F106))</f>
        <v>9.5403195227563842</v>
      </c>
      <c r="G29" s="273">
        <f>IF(Fin_Analysis!C108="Profit",Fin_Analysis!I100,IF(Fin_Analysis!C108="Dividend",Fin_Analysis!I103,Fin_Analysis!I106))</f>
        <v>13.940106720530173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3.0673427518795572E-2</v>
      </c>
      <c r="D87" s="210"/>
      <c r="E87" s="263">
        <f>E86*Exchange_Rate/Dashboard!G3</f>
        <v>3.0673427518795572E-2</v>
      </c>
      <c r="F87" s="210"/>
      <c r="H87" s="263">
        <f>H86*Exchange_Rate/Dashboard!G3</f>
        <v>3.0673427518795572E-2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2.2535211267605635E-2</v>
      </c>
      <c r="D89" s="210"/>
      <c r="E89" s="262">
        <f>E88*Exchange_Rate/Dashboard!G3</f>
        <v>1.4084507042253521E-2</v>
      </c>
      <c r="F89" s="210"/>
      <c r="H89" s="262">
        <f>H88*Exchange_Rate/Dashboard!G3</f>
        <v>1.4084507042253521E-2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19.188990243142616</v>
      </c>
      <c r="H93" s="87" t="s">
        <v>210</v>
      </c>
      <c r="I93" s="144">
        <f>FV(H87,D93,0,-(H86/C93))*Exchange_Rate</f>
        <v>19.188990243142616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8.1245030743826465</v>
      </c>
      <c r="H94" s="87" t="s">
        <v>211</v>
      </c>
      <c r="I94" s="144">
        <f>FV(H89,D93,0,-(H88/C93))*Exchange_Rate</f>
        <v>8.1245030743826465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41725417.078041382</v>
      </c>
      <c r="D97" s="214"/>
      <c r="E97" s="123">
        <f>PV(C94,D93,0,-F93)</f>
        <v>9.5403195227563842</v>
      </c>
      <c r="F97" s="214"/>
      <c r="H97" s="123">
        <f>PV(C94,D93,0,-I93)</f>
        <v>9.5403195227563842</v>
      </c>
      <c r="I97" s="123">
        <f>PV(C93,D93,0,-I93)</f>
        <v>13.940106720530173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41725417.078041382</v>
      </c>
      <c r="D100" s="109">
        <f>MIN(F100*(1-C94),E100)</f>
        <v>8.1092715943429265</v>
      </c>
      <c r="E100" s="109">
        <f>MAX(E97-H98+E99,0)</f>
        <v>9.5403195227563842</v>
      </c>
      <c r="F100" s="109">
        <f>(E100+H100)/2</f>
        <v>9.5403195227563842</v>
      </c>
      <c r="H100" s="109">
        <f>MAX(C100*Data!$C$4/Common_Shares,0)</f>
        <v>9.5403195227563842</v>
      </c>
      <c r="I100" s="109">
        <f>MAX(I97-H98+H99,0)</f>
        <v>13.940106720530173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17666290.67163083</v>
      </c>
      <c r="D103" s="109">
        <f>MIN(F103*(1-C94),E103)</f>
        <v>3.433416827276111</v>
      </c>
      <c r="E103" s="123">
        <f>PV(C94,D93,0,-F94)</f>
        <v>4.0393139144424834</v>
      </c>
      <c r="F103" s="109">
        <f>(E103+H103)/2</f>
        <v>4.0393139144424834</v>
      </c>
      <c r="H103" s="123">
        <f>PV(C94,D93,0,-I94)</f>
        <v>4.0393139144424834</v>
      </c>
      <c r="I103" s="109">
        <f>PV(C93,D93,0,-I94)</f>
        <v>5.9021573554993569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29695853.87483611</v>
      </c>
      <c r="D106" s="109">
        <f>(D100+D103)/2</f>
        <v>5.7713442108095183</v>
      </c>
      <c r="E106" s="123">
        <f>(E100+E103)/2</f>
        <v>6.7898167185994343</v>
      </c>
      <c r="F106" s="109">
        <f>(F100+F103)/2</f>
        <v>6.7898167185994343</v>
      </c>
      <c r="H106" s="123">
        <f>(H100+H103)/2</f>
        <v>6.7898167185994343</v>
      </c>
      <c r="I106" s="123">
        <f>(I100+I103)/2</f>
        <v>9.9211320380147647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