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7CCA96A-0BE7-408D-A118-69A1747200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<sst xmlns="http://schemas.openxmlformats.org/spreadsheetml/2006/main" count="390" uniqueCount="268">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</sst>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4.2897400856018071E-2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17.311419572008894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2.5738440513610839E-2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1.1224091821648969</v>
      </c>
      <c r="D29" s="129">
        <f>G29*(1+G20)</f>
        <v>2.1574731546837147</v>
      </c>
      <c r="E29" s="87"/>
      <c r="F29" s="131">
        <f>IF(Fin_Analysis!C108="Profit",Fin_Analysis!F100,IF(Fin_Analysis!C108="Dividend",Fin_Analysis!F103,Fin_Analysis!F106))</f>
        <v>1.3204813907822317</v>
      </c>
      <c r="G29" s="273">
        <f>IF(Fin_Analysis!C108="Profit",Fin_Analysis!I100,IF(Fin_Analysis!C108="Dividend",Fin_Analysis!I103,Fin_Analysis!I106))</f>
        <v>1.8760636127684478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5.7765337836124989E-2</v>
      </c>
      <c r="D87" s="210"/>
      <c r="E87" s="263">
        <f>E86*Exchange_Rate/Dashboard!G3</f>
        <v>5.7765337836124989E-2</v>
      </c>
      <c r="F87" s="210"/>
      <c r="H87" s="263">
        <f>H86*Exchange_Rate/Dashboard!G3</f>
        <v>5.7765337836124989E-2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4.2897400856018071E-2</v>
      </c>
      <c r="D89" s="210"/>
      <c r="E89" s="262">
        <f>E88*Exchange_Rate/Dashboard!G3</f>
        <v>2.5738440513610839E-2</v>
      </c>
      <c r="F89" s="210"/>
      <c r="H89" s="262">
        <f>H88*Exchange_Rate/Dashboard!G3</f>
        <v>2.5738440513610839E-2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2.6559597363098373</v>
      </c>
      <c r="H93" s="87" t="s">
        <v>209</v>
      </c>
      <c r="I93" s="144">
        <f>FV(H87,D93,0,-(H86/C93))*Exchange_Rate</f>
        <v>2.6559597363098373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1.0147823357481578</v>
      </c>
      <c r="H94" s="87" t="s">
        <v>210</v>
      </c>
      <c r="I94" s="144">
        <f>FV(H89,D93,0,-(H88/C93))*Exchange_Rate</f>
        <v>1.0147823357481578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1858087.6589300109</v>
      </c>
      <c r="D97" s="214"/>
      <c r="E97" s="123">
        <f>PV(C94,D93,0,-F93)</f>
        <v>1.3204813907822317</v>
      </c>
      <c r="F97" s="214"/>
      <c r="H97" s="123">
        <f>PV(C94,D93,0,-I93)</f>
        <v>1.3204813907822317</v>
      </c>
      <c r="I97" s="123">
        <f>PV(C93,D93,0,-I93)</f>
        <v>1.8760636127684478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1858087.6589300109</v>
      </c>
      <c r="D100" s="109">
        <f>MIN(F100*(1-C94),E100)</f>
        <v>1.1224091821648969</v>
      </c>
      <c r="E100" s="109">
        <f>MAX(E97-H98+E99,0)</f>
        <v>1.3204813907822317</v>
      </c>
      <c r="F100" s="109">
        <f>(E100+H100)/2</f>
        <v>1.3204813907822317</v>
      </c>
      <c r="H100" s="109">
        <f>MAX(C100*Data!$C$4/Common_Shares,0)</f>
        <v>1.3204813907822317</v>
      </c>
      <c r="I100" s="109">
        <f>MAX(I97-H98+H99,0)</f>
        <v>1.8760636127684478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709933.40327274415</v>
      </c>
      <c r="D103" s="109">
        <f>MIN(F103*(1-C94),E103)</f>
        <v>0.42884724341679581</v>
      </c>
      <c r="E103" s="123">
        <f>PV(C94,D93,0,-F94)</f>
        <v>0.50452616872564215</v>
      </c>
      <c r="F103" s="109">
        <f>(E103+H103)/2</f>
        <v>0.50452616872564215</v>
      </c>
      <c r="H103" s="123">
        <f>PV(C94,D93,0,-I94)</f>
        <v>0.50452616872564215</v>
      </c>
      <c r="I103" s="109">
        <f>PV(C93,D93,0,-I94)</f>
        <v>0.71680160996055131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1284010.5311013774</v>
      </c>
      <c r="D106" s="109">
        <f>(D100+D103)/2</f>
        <v>0.77562821279084637</v>
      </c>
      <c r="E106" s="123">
        <f>(E100+E103)/2</f>
        <v>0.91250377975393693</v>
      </c>
      <c r="F106" s="109">
        <f>(F100+F103)/2</f>
        <v>0.91250377975393693</v>
      </c>
      <c r="H106" s="123">
        <f>(H100+H103)/2</f>
        <v>0.91250377975393693</v>
      </c>
      <c r="I106" s="123">
        <f>(I100+I103)/2</f>
        <v>1.2964326113644995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