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1599AF-6AA2-4790-9D3A-F9F535681A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6" i="4"/>
  <c r="F97" i="4"/>
  <c r="F92" i="4"/>
  <c r="F94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<sst xmlns="http://schemas.openxmlformats.org/spreadsheetml/2006/main" count="390" uniqueCount="268">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</sst>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0.10388631424696548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427010.67820874997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5.0045314241252683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6.9941414439159896E-2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3.3097826415578675</v>
      </c>
      <c r="D29" s="129">
        <f>G29*(1+G20)</f>
        <v>6.3619999822401452</v>
      </c>
      <c r="E29" s="87"/>
      <c r="F29" s="131">
        <f>IF(Fin_Analysis!C108="Profit",Fin_Analysis!F100,IF(Fin_Analysis!C108="Dividend",Fin_Analysis!F103,Fin_Analysis!F106))</f>
        <v>3.8938619312445502</v>
      </c>
      <c r="G29" s="273">
        <f>IF(Fin_Analysis!C108="Profit",Fin_Analysis!I100,IF(Fin_Analysis!C108="Dividend",Fin_Analysis!I103,Fin_Analysis!I106))</f>
        <v>5.5321738976001269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0.1998189071566851</v>
      </c>
      <c r="D87" s="210"/>
      <c r="E87" s="263">
        <f>E86*Exchange_Rate/Dashboard!G3</f>
        <v>0.1998189071566851</v>
      </c>
      <c r="F87" s="210"/>
      <c r="H87" s="263">
        <f>H86*Exchange_Rate/Dashboard!G3</f>
        <v>0.1998189071566851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0.10388631424696548</v>
      </c>
      <c r="D89" s="210"/>
      <c r="E89" s="262">
        <f>E88*Exchange_Rate/Dashboard!G3</f>
        <v>6.9941414439159896E-2</v>
      </c>
      <c r="F89" s="210"/>
      <c r="H89" s="262">
        <f>H88*Exchange_Rate/Dashboard!G3</f>
        <v>6.9941414439159896E-2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39.678060451021459</v>
      </c>
      <c r="H93" s="87" t="s">
        <v>209</v>
      </c>
      <c r="I93" s="144">
        <f>FV(H87,D93,0,-(H86/C93))*Exchange_Rate</f>
        <v>39.678060451021459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7.831947182541354</v>
      </c>
      <c r="H94" s="87" t="s">
        <v>210</v>
      </c>
      <c r="I94" s="144">
        <f>FV(H89,D93,0,-(H88/C93))*Exchange_Rate</f>
        <v>7.831947182541354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1464981.4440668523</v>
      </c>
      <c r="D97" s="214"/>
      <c r="E97" s="123">
        <f>PV(C94,D93,0,-F93)</f>
        <v>19.727008558007039</v>
      </c>
      <c r="F97" s="214"/>
      <c r="H97" s="123">
        <f>PV(C94,D93,0,-I93)</f>
        <v>19.727008558007039</v>
      </c>
      <c r="I97" s="123">
        <f>PV(C93,D93,0,-I93)</f>
        <v>28.026993188086635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1464981.4440668523</v>
      </c>
      <c r="D100" s="109">
        <f>MIN(F100*(1-C94),E100)</f>
        <v>16.767957274305981</v>
      </c>
      <c r="E100" s="109">
        <f>MAX(E97-H98+E99,0)</f>
        <v>19.727008558007039</v>
      </c>
      <c r="F100" s="109">
        <f>(E100+H100)/2</f>
        <v>19.727008558007039</v>
      </c>
      <c r="H100" s="109">
        <f>MAX(C100*Data!$C$4/Common_Shares,0)</f>
        <v>19.727008558007039</v>
      </c>
      <c r="I100" s="109">
        <f>MAX(I97-H98+H99,0)</f>
        <v>28.026993188086635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289168.80419338582</v>
      </c>
      <c r="D103" s="109">
        <f>MIN(F103*(1-C94),E103)</f>
        <v>3.3097826415578675</v>
      </c>
      <c r="E103" s="123">
        <f>PV(C94,D93,0,-F94)</f>
        <v>3.8938619312445502</v>
      </c>
      <c r="F103" s="109">
        <f>(E103+H103)/2</f>
        <v>3.8938619312445502</v>
      </c>
      <c r="H103" s="123">
        <f>PV(C94,D93,0,-I94)</f>
        <v>3.8938619312445502</v>
      </c>
      <c r="I103" s="109">
        <f>PV(C93,D93,0,-I94)</f>
        <v>5.5321738976001269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877075.1241301191</v>
      </c>
      <c r="D106" s="109">
        <f>(D100+D103)/2</f>
        <v>10.038869957931924</v>
      </c>
      <c r="E106" s="123">
        <f>(E100+E103)/2</f>
        <v>11.810435244625795</v>
      </c>
      <c r="F106" s="109">
        <f>(F100+F103)/2</f>
        <v>11.810435244625795</v>
      </c>
      <c r="H106" s="123">
        <f>(H100+H103)/2</f>
        <v>11.810435244625795</v>
      </c>
      <c r="I106" s="123">
        <f>(I100+I103)/2</f>
        <v>16.77958354284338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