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6296EB9-A263-4E27-8420-18D37D25BF0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G52" i="2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<sst xmlns="http://schemas.openxmlformats.org/spreadsheetml/2006/main" count="391" uniqueCount="272">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</sst>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8.3459787556904405E-2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6.59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4464.2373399999997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5.9607234576980703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8.3459787556904405E-2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4.9806391355419475</v>
      </c>
      <c r="D29" s="129">
        <f>G29*(1+G20)</f>
        <v>10.570553072491961</v>
      </c>
      <c r="E29" s="87"/>
      <c r="F29" s="131">
        <f>IF(Fin_Analysis!C108="Profit",Fin_Analysis!F100,IF(Fin_Analysis!C108="Dividend",Fin_Analysis!F103,Fin_Analysis!F106))</f>
        <v>5.8595754535787616</v>
      </c>
      <c r="G29" s="274">
        <f>IF(Fin_Analysis!C108="Profit",Fin_Analysis!I100,IF(Fin_Analysis!C108="Dividend",Fin_Analysis!I103,Fin_Analysis!I106))</f>
        <v>9.1917852804277924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0.10406597465064728</v>
      </c>
      <c r="D56" s="153">
        <f t="shared" si="46"/>
        <v>-0.4553849577214063</v>
      </c>
      <c r="E56" s="153">
        <f t="shared" si="46"/>
        <v>6.5427687834448023E-2</v>
      </c>
      <c r="F56" s="153">
        <f t="shared" si="46"/>
        <v>8.3942567526595541E-2</v>
      </c>
      <c r="G56" s="153">
        <f t="shared" si="46"/>
        <v>7.3234698143629109E-2</v>
      </c>
      <c r="H56" s="153">
        <f t="shared" si="46"/>
        <v>3.0687102059439617E-2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0.2097060883416203</v>
      </c>
      <c r="D87" s="209"/>
      <c r="E87" s="262">
        <f>E86*Exchange_Rate/Dashboard!G3</f>
        <v>0.14679426183913422</v>
      </c>
      <c r="F87" s="209"/>
      <c r="H87" s="262">
        <f>H86*Exchange_Rate/Dashboard!G3</f>
        <v>0.16776487067329623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8.3459787556904405E-2</v>
      </c>
      <c r="D89" s="209"/>
      <c r="E89" s="261">
        <f>E88*Exchange_Rate/Dashboard!G3</f>
        <v>6.676783004552353E-2</v>
      </c>
      <c r="F89" s="209"/>
      <c r="H89" s="261">
        <f>H88*Exchange_Rate/Dashboard!G3</f>
        <v>8.3459787556904405E-2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31.649751065036369</v>
      </c>
      <c r="H93" s="87" t="s">
        <v>210</v>
      </c>
      <c r="I93" s="144">
        <f>FV(H87,D93,0,-(H86/(C93-D94)))*Exchange_Rate</f>
        <v>39.601507785861422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10.026525830909144</v>
      </c>
      <c r="H94" s="87" t="s">
        <v>211</v>
      </c>
      <c r="I94" s="144">
        <f>FV(H89,D93,0,-(H88/(C93-D94)))*Exchange_Rate</f>
        <v>13.54487257759928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13337805.527564937</v>
      </c>
      <c r="D97" s="213"/>
      <c r="E97" s="123">
        <f>PV(C94,D93,0,-F93)</f>
        <v>15.735519907518356</v>
      </c>
      <c r="F97" s="213"/>
      <c r="H97" s="123">
        <f>PV(C94,D93,0,-I93)</f>
        <v>19.68894835386439</v>
      </c>
      <c r="I97" s="123">
        <f>PV(C93,D93,0,-I93)</f>
        <v>26.874269526228741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13337805.527564937</v>
      </c>
      <c r="D100" s="109">
        <f>MIN(F100*(1-C94),E100)</f>
        <v>15.055399011087665</v>
      </c>
      <c r="E100" s="109">
        <f>MAX(E97+H98+E99,0)</f>
        <v>15.735519907518356</v>
      </c>
      <c r="F100" s="109">
        <f>(E100+H100)/2</f>
        <v>17.712234130691371</v>
      </c>
      <c r="H100" s="109">
        <f>MAX(C100*Data!$C$4/Common_Shares,0)</f>
        <v>19.68894835386439</v>
      </c>
      <c r="I100" s="109">
        <f>MAX(I97+H98+H99,0)</f>
        <v>26.874269526228741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4561919.1398607679</v>
      </c>
      <c r="D103" s="109">
        <f>MIN(F103*(1-C94),E103)</f>
        <v>4.9806391355419475</v>
      </c>
      <c r="E103" s="123">
        <f>PV(C94,D93,0,-F94)</f>
        <v>4.9849553789953811</v>
      </c>
      <c r="F103" s="109">
        <f>(E103+H103)/2</f>
        <v>5.8595754535787616</v>
      </c>
      <c r="H103" s="123">
        <f>PV(C94,D93,0,-I94)</f>
        <v>6.7341955281621431</v>
      </c>
      <c r="I103" s="109">
        <f>PV(C93,D93,0,-I94)</f>
        <v>9.1917852804277924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7018294.3457209272</v>
      </c>
      <c r="D106" s="109">
        <f>(D100+D103)/2</f>
        <v>10.018019073314807</v>
      </c>
      <c r="E106" s="123">
        <f>(E100+E103)/2</f>
        <v>10.360237643256868</v>
      </c>
      <c r="F106" s="109">
        <f>(F100+F103)/2</f>
        <v>11.785904792135067</v>
      </c>
      <c r="H106" s="123">
        <f>(H100+H103)/2</f>
        <v>13.211571941013267</v>
      </c>
      <c r="I106" s="123">
        <f>(I100+I103)/2</f>
        <v>18.033027403328266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