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CA91E8-5961-4965-B99E-CB9F0E95E2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H75" i="3" s="1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<sst xmlns="http://schemas.openxmlformats.org/spreadsheetml/2006/main" count="391" uniqueCount="272">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</sst>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36" zoomScaleNormal="100" workbookViewId="0">
      <selection activeCell="D44" sqref="D4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0.2364</v>
      </c>
      <c r="D44" s="250">
        <v>0.23200000000000001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6.5994053920317569E-2</v>
      </c>
      <c r="D45" s="152">
        <f>IF(D44="","",D44*Exchange_Rate/Dashboard!$G$3)</f>
        <v>6.4765738195912331E-2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0.2364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3.83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1127505.24045303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4.1729527707155878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8.3748799391265935E-2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3.0588934666096703</v>
      </c>
      <c r="D29" s="129">
        <f>G29*(1+G20)</f>
        <v>5.5040645814424742</v>
      </c>
      <c r="E29" s="87"/>
      <c r="F29" s="131">
        <f>IF(Fin_Analysis!C108="Profit",Fin_Analysis!F100,IF(Fin_Analysis!C108="Dividend",Fin_Analysis!F103,Fin_Analysis!F106))</f>
        <v>3.5986981960113771</v>
      </c>
      <c r="G29" s="274">
        <f>IF(Fin_Analysis!C108="Profit",Fin_Analysis!I100,IF(Fin_Analysis!C108="Dividend",Fin_Analysis!I103,Fin_Analysis!I106))</f>
        <v>4.7861431142978041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0.23963846584070436</v>
      </c>
      <c r="D87" s="209"/>
      <c r="E87" s="262">
        <f>E86*Exchange_Rate/Dashboard!G3</f>
        <v>0.23963846584070436</v>
      </c>
      <c r="F87" s="209"/>
      <c r="H87" s="262">
        <f>H86*Exchange_Rate/Dashboard!G3</f>
        <v>0.23963846584070436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0.2364</v>
      </c>
      <c r="D88" s="166">
        <f>C88/C86</f>
        <v>0.27539007015754308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6.5994053920317569E-2</v>
      </c>
      <c r="D89" s="209"/>
      <c r="E89" s="261">
        <f>E88*Exchange_Rate/Dashboard!G3</f>
        <v>8.3748799391265935E-2</v>
      </c>
      <c r="F89" s="209"/>
      <c r="H89" s="261">
        <f>H88*Exchange_Rate/Dashboard!G3</f>
        <v>8.3748799391265935E-2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40.555022003609537</v>
      </c>
      <c r="H93" s="87" t="s">
        <v>209</v>
      </c>
      <c r="I93" s="144">
        <f>FV(H87,D93,0,-(H86/(C93-D94)))*Exchange_Rate</f>
        <v>40.555022003609537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7.2382674821907651</v>
      </c>
      <c r="H94" s="87" t="s">
        <v>210</v>
      </c>
      <c r="I94" s="144">
        <f>FV(H89,D93,0,-(H88/(C93-D94)))*Exchange_Rate</f>
        <v>7.2382674821907651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5935744.991277324</v>
      </c>
      <c r="D97" s="213"/>
      <c r="E97" s="123">
        <f>PV(C94,D93,0,-F93)</f>
        <v>20.163013439704901</v>
      </c>
      <c r="F97" s="213"/>
      <c r="H97" s="123">
        <f>PV(C94,D93,0,-I93)</f>
        <v>20.163013439704901</v>
      </c>
      <c r="I97" s="123">
        <f>PV(C93,D93,0,-I93)</f>
        <v>26.816104791698567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5935744.991277324</v>
      </c>
      <c r="D100" s="109">
        <f>MIN(F100*(1-C94),E100)</f>
        <v>17.138561423749167</v>
      </c>
      <c r="E100" s="109">
        <f>MAX(E97+H98+E99,0)</f>
        <v>20.163013439704901</v>
      </c>
      <c r="F100" s="109">
        <f>(E100+H100)/2</f>
        <v>20.163013439704901</v>
      </c>
      <c r="H100" s="109">
        <f>MAX(C100*Data!$C$4/Common_Shares,0)</f>
        <v>20.163013439704901</v>
      </c>
      <c r="I100" s="109">
        <f>MAX(I97+H98+H99,0)</f>
        <v>26.816104791698567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1059412.8132667607</v>
      </c>
      <c r="D103" s="109">
        <f>MIN(F103*(1-C94),E103)</f>
        <v>3.0588934666096703</v>
      </c>
      <c r="E103" s="123">
        <f>PV(C94,D93,0,-F94)</f>
        <v>3.5986981960113771</v>
      </c>
      <c r="F103" s="109">
        <f>(E103+H103)/2</f>
        <v>3.5986981960113771</v>
      </c>
      <c r="H103" s="123">
        <f>PV(C94,D93,0,-I94)</f>
        <v>3.5986981960113771</v>
      </c>
      <c r="I103" s="109">
        <f>PV(C93,D93,0,-I94)</f>
        <v>4.7861431142978041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3497578.9022720419</v>
      </c>
      <c r="D106" s="109">
        <f>(D100+D103)/2</f>
        <v>10.098727445179419</v>
      </c>
      <c r="E106" s="123">
        <f>(E100+E103)/2</f>
        <v>11.880855817858139</v>
      </c>
      <c r="F106" s="109">
        <f>(F100+F103)/2</f>
        <v>11.880855817858139</v>
      </c>
      <c r="H106" s="123">
        <f>(H100+H103)/2</f>
        <v>11.880855817858139</v>
      </c>
      <c r="I106" s="123">
        <f>(I100+I103)/2</f>
        <v>15.801123952998186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