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5A9A7D-C9EA-47E3-9F99-81CFFFFEFD8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F92" i="4"/>
  <c r="F93" i="4"/>
  <c r="F94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<sst xmlns="http://schemas.openxmlformats.org/spreadsheetml/2006/main" count="390" uniqueCount="268">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</sst>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8.3969465648854977E-2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4437.1403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5.9245430421733474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8.3969465648854977E-2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4.5849302388654909</v>
      </c>
      <c r="D29" s="129">
        <f>G29*(1+G20)</f>
        <v>10.418754733661828</v>
      </c>
      <c r="E29" s="87"/>
      <c r="F29" s="131">
        <f>IF(Fin_Analysis!C108="Profit",Fin_Analysis!F100,IF(Fin_Analysis!C108="Dividend",Fin_Analysis!F103,Fin_Analysis!F106))</f>
        <v>5.394035575135872</v>
      </c>
      <c r="G29" s="273">
        <f>IF(Fin_Analysis!C108="Profit",Fin_Analysis!I100,IF(Fin_Analysis!C108="Dividend",Fin_Analysis!I103,Fin_Analysis!I106))</f>
        <v>9.0597867249233293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0.2109867362093554</v>
      </c>
      <c r="D87" s="210"/>
      <c r="E87" s="263">
        <f>E86*Exchange_Rate/Dashboard!G3</f>
        <v>0.14769071534654876</v>
      </c>
      <c r="F87" s="210"/>
      <c r="H87" s="263">
        <f>H86*Exchange_Rate/Dashboard!G3</f>
        <v>0.1687893889674843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8.3969465648854977E-2</v>
      </c>
      <c r="D89" s="210"/>
      <c r="E89" s="262">
        <f>E88*Exchange_Rate/Dashboard!G3</f>
        <v>6.7175572519083987E-2</v>
      </c>
      <c r="F89" s="210"/>
      <c r="H89" s="262">
        <f>H88*Exchange_Rate/Dashboard!G3</f>
        <v>8.3969465648854977E-2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29.186021620180384</v>
      </c>
      <c r="H93" s="87" t="s">
        <v>210</v>
      </c>
      <c r="I93" s="144">
        <f>FV(H87,D93,0,-(H86/C93))*Exchange_Rate</f>
        <v>36.536236190407188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9.2275863878594233</v>
      </c>
      <c r="H94" s="87" t="s">
        <v>211</v>
      </c>
      <c r="I94" s="144">
        <f>FV(H89,D93,0,-(H88/C93))*Exchange_Rate</f>
        <v>12.471078059501036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12305420.683775388</v>
      </c>
      <c r="D97" s="214"/>
      <c r="E97" s="123">
        <f>PV(C94,D93,0,-F93)</f>
        <v>14.510610945466588</v>
      </c>
      <c r="F97" s="214"/>
      <c r="H97" s="123">
        <f>PV(C94,D93,0,-I93)</f>
        <v>18.164966629233874</v>
      </c>
      <c r="I97" s="123">
        <f>PV(C93,D93,0,-I93)</f>
        <v>26.542252886015373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12305420.683775388</v>
      </c>
      <c r="D100" s="109">
        <f>MIN(F100*(1-C94),E100)</f>
        <v>13.887120469247696</v>
      </c>
      <c r="E100" s="109">
        <f>MAX(E97-H98+E99,0)</f>
        <v>14.510610945466588</v>
      </c>
      <c r="F100" s="109">
        <f>(E100+H100)/2</f>
        <v>16.337788787350231</v>
      </c>
      <c r="H100" s="109">
        <f>MAX(C100*Data!$C$4/Common_Shares,0)</f>
        <v>18.164966629233874</v>
      </c>
      <c r="I100" s="109">
        <f>MAX(I97-H98+H99,0)</f>
        <v>26.542252886015373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4200264.6660865899</v>
      </c>
      <c r="D103" s="109">
        <f>MIN(F103*(1-C94),E103)</f>
        <v>4.5849302388654909</v>
      </c>
      <c r="E103" s="123">
        <f>PV(C94,D93,0,-F94)</f>
        <v>4.5877412749988871</v>
      </c>
      <c r="F103" s="109">
        <f>(E103+H103)/2</f>
        <v>5.394035575135872</v>
      </c>
      <c r="H103" s="123">
        <f>PV(C94,D93,0,-I94)</f>
        <v>6.2003298752728568</v>
      </c>
      <c r="I103" s="109">
        <f>PV(C93,D93,0,-I94)</f>
        <v>9.0597867249233293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6468860.1756505221</v>
      </c>
      <c r="D106" s="109">
        <f>(D100+D103)/2</f>
        <v>9.2360253540565935</v>
      </c>
      <c r="E106" s="123">
        <f>(E100+E103)/2</f>
        <v>9.5491761102327377</v>
      </c>
      <c r="F106" s="109">
        <f>(F100+F103)/2</f>
        <v>10.865912181243051</v>
      </c>
      <c r="H106" s="123">
        <f>(H100+H103)/2</f>
        <v>12.182648252253365</v>
      </c>
      <c r="I106" s="123">
        <f>(I100+I103)/2</f>
        <v>17.801019805469352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