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45A6B27-2F17-4743-A310-BBEF433074E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F92" i="4"/>
  <c r="F93" i="4"/>
  <c r="D53" i="4"/>
  <c r="D27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<sst xmlns="http://schemas.openxmlformats.org/spreadsheetml/2006/main" count="389" uniqueCount="274">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</sst>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265</v>
      </c>
    </row>
    <row r="5" spans="1:5" ht="13.9" x14ac:dyDescent="0.4">
      <c r="B5" s="141" t="s">
        <v>181</v>
      </c>
      <c r="C5" s="191" t="s">
        <v>266</v>
      </c>
    </row>
    <row r="6" spans="1:5" ht="13.9" x14ac:dyDescent="0.4">
      <c r="B6" s="141" t="s">
        <v>155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2284983948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269</v>
      </c>
      <c r="D18" s="24"/>
    </row>
    <row r="19" spans="2:13" ht="13.9" x14ac:dyDescent="0.4">
      <c r="B19" s="240" t="s">
        <v>225</v>
      </c>
      <c r="C19" s="242" t="s">
        <v>269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270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263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6.1091027941022606E-2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v>4923071</v>
      </c>
      <c r="D48" s="60">
        <v>0.9</v>
      </c>
      <c r="E48" s="112"/>
    </row>
    <row r="49" spans="2:5" ht="13.9" x14ac:dyDescent="0.4">
      <c r="B49" s="1" t="s">
        <v>130</v>
      </c>
      <c r="C49" s="59">
        <v>163001</v>
      </c>
      <c r="D49" s="60">
        <v>0.8</v>
      </c>
      <c r="E49" s="112"/>
    </row>
    <row r="50" spans="2:5" ht="13.9" x14ac:dyDescent="0.4">
      <c r="B50" s="3" t="s">
        <v>112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924658</v>
      </c>
      <c r="D51" s="60">
        <v>0.6</v>
      </c>
      <c r="E51" s="112"/>
    </row>
    <row r="52" spans="2:5" ht="13.9" x14ac:dyDescent="0.4">
      <c r="B52" s="3" t="s">
        <v>40</v>
      </c>
      <c r="C52" s="59">
        <v>43659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244</v>
      </c>
      <c r="C54" s="59">
        <v>17580</v>
      </c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243</v>
      </c>
      <c r="C64" s="59">
        <v>28511</v>
      </c>
      <c r="D64" s="60">
        <v>0.4</v>
      </c>
      <c r="E64" s="112"/>
    </row>
    <row r="65" spans="2:5" ht="13.9" x14ac:dyDescent="0.4">
      <c r="B65" s="3" t="s">
        <v>66</v>
      </c>
      <c r="C65" s="59">
        <v>232091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306071</v>
      </c>
      <c r="D70" s="60">
        <v>0.05</v>
      </c>
      <c r="E70" s="112"/>
    </row>
    <row r="71" spans="2:5" ht="13.9" x14ac:dyDescent="0.4">
      <c r="B71" s="3" t="s">
        <v>71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>
        <v>270468</v>
      </c>
    </row>
    <row r="74" spans="2:5" ht="13.9" x14ac:dyDescent="0.4">
      <c r="B74" s="3" t="s">
        <v>36</v>
      </c>
      <c r="C74" s="59">
        <v>18682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74975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75530</v>
      </c>
    </row>
    <row r="83" spans="2:8" ht="14.25" thickTop="1" x14ac:dyDescent="0.4">
      <c r="B83" s="73" t="s">
        <v>206</v>
      </c>
      <c r="C83" s="59">
        <v>8486660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102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231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239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230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193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9959.HK</v>
      </c>
      <c r="D3" s="290"/>
      <c r="E3" s="87"/>
      <c r="F3" s="3" t="s">
        <v>1</v>
      </c>
      <c r="G3" s="132">
        <v>1.75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聯易融科技－Ｗ</v>
      </c>
      <c r="D4" s="292"/>
      <c r="E4" s="87"/>
      <c r="F4" s="3" t="s">
        <v>2</v>
      </c>
      <c r="G4" s="295">
        <f>Inputs!C10</f>
        <v>2284983948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3998.7219089999999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261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251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249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256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257</v>
      </c>
      <c r="C23" s="282">
        <f>Data!C13</f>
        <v>-0.21618896381965605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258</v>
      </c>
      <c r="C24" s="171">
        <f>Fin_Analysis!I81</f>
        <v>9.5705744879944314E-3</v>
      </c>
      <c r="F24" s="140" t="s">
        <v>241</v>
      </c>
      <c r="G24" s="268">
        <f>G3/(Fin_Analysis!H86*G7)</f>
        <v>-25.438724550543682</v>
      </c>
    </row>
    <row r="25" spans="1:8" ht="15.75" customHeight="1" x14ac:dyDescent="0.4">
      <c r="B25" s="137" t="s">
        <v>259</v>
      </c>
      <c r="C25" s="171">
        <f>Fin_Analysis!I80</f>
        <v>0</v>
      </c>
      <c r="F25" s="140" t="s">
        <v>162</v>
      </c>
      <c r="G25" s="171">
        <f>Fin_Analysis!I88</f>
        <v>-1.5540778323012416</v>
      </c>
    </row>
    <row r="26" spans="1:8" ht="15.75" customHeight="1" x14ac:dyDescent="0.4">
      <c r="B26" s="138" t="s">
        <v>260</v>
      </c>
      <c r="C26" s="171">
        <f>Fin_Analysis!I80+Fin_Analysis!I82</f>
        <v>1.5672463941809065E-4</v>
      </c>
      <c r="F26" s="141" t="s">
        <v>179</v>
      </c>
      <c r="G26" s="178">
        <f>Fin_Analysis!H88*Exchange_Rate/G3</f>
        <v>6.1091027941022606E-2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0.91732353225373886</v>
      </c>
      <c r="D29" s="129">
        <f>G29*(1+G20)</f>
        <v>1.6505994794246897</v>
      </c>
      <c r="E29" s="87"/>
      <c r="F29" s="131">
        <f>IF(Fin_Analysis!C108="Profit",Fin_Analysis!F100,IF(Fin_Analysis!C108="Dividend",Fin_Analysis!F103,Fin_Analysis!F106))</f>
        <v>1.0792041555926339</v>
      </c>
      <c r="G29" s="286">
        <f>IF(Fin_Analysis!C108="Profit",Fin_Analysis!I100,IF(Fin_Analysis!C108="Dividend",Fin_Analysis!I103,Fin_Analysis!I106))</f>
        <v>1.4353038951519042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disagree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disagree</v>
      </c>
    </row>
    <row r="37" spans="1:3" ht="15.75" customHeight="1" x14ac:dyDescent="0.4">
      <c r="A37"/>
      <c r="B37" s="20" t="s">
        <v>225</v>
      </c>
      <c r="C37" s="245" t="str">
        <f>Inputs!C19</f>
        <v>disagree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>
        <f>IF(D34="","",D34+D30)</f>
        <v>11894373</v>
      </c>
      <c r="E27" s="65">
        <f t="shared" ref="E27:M27" si="20">IF(E34="","",E34+E30)</f>
        <v>11746703</v>
      </c>
      <c r="F27" s="65">
        <f t="shared" si="20"/>
        <v>6085124</v>
      </c>
      <c r="G27" s="65">
        <f t="shared" si="20"/>
        <v>3748036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2576350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9">
        <f>IF(Inputs!D37="","",Inputs!D37)</f>
        <v>1937845</v>
      </c>
      <c r="E30" s="199">
        <f>IF(Inputs!E37="","",Inputs!E37)</f>
        <v>2024596</v>
      </c>
      <c r="F30" s="199">
        <f>IF(Inputs!F37="","",Inputs!F37)</f>
        <v>9408613</v>
      </c>
      <c r="G30" s="199">
        <f>IF(Inputs!G37="","",Inputs!G37)</f>
        <v>6338479</v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289150</v>
      </c>
      <c r="D31" s="199">
        <f>IF(Inputs!D39="","",Inputs!D39)</f>
        <v>29464</v>
      </c>
      <c r="E31" s="199">
        <f>IF(Inputs!E39="","",Inputs!E39)</f>
        <v>1195554</v>
      </c>
      <c r="F31" s="199">
        <f>IF(Inputs!F39="","",Inputs!F39)</f>
        <v>2707794</v>
      </c>
      <c r="G31" s="199">
        <f>IF(Inputs!G39="","",Inputs!G39)</f>
        <v>1053656</v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74975</v>
      </c>
      <c r="D32" s="199">
        <f>IF(Inputs!D40="","",Inputs!D40)</f>
        <v>29983</v>
      </c>
      <c r="E32" s="199">
        <f>IF(Inputs!E40="","",Inputs!E40)</f>
        <v>61277</v>
      </c>
      <c r="F32" s="199">
        <f>IF(Inputs!F40="","",Inputs!F40)</f>
        <v>51229</v>
      </c>
      <c r="G32" s="199">
        <f>IF(Inputs!G40="","",Inputs!G40)</f>
        <v>23195</v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364125</v>
      </c>
      <c r="D33" s="77">
        <f t="shared" ref="D33" si="22">IF(OR(D31="",D32=""),"",D31+D32)</f>
        <v>59447</v>
      </c>
      <c r="E33" s="77">
        <f t="shared" ref="E33" si="23">IF(OR(E31="",E32=""),"",E31+E32)</f>
        <v>1256831</v>
      </c>
      <c r="F33" s="77">
        <f t="shared" ref="F33" si="24">IF(OR(F31="",F32=""),"",F31+F32)</f>
        <v>2759023</v>
      </c>
      <c r="G33" s="77">
        <f t="shared" ref="G33" si="25">IF(OR(G31="",G32=""),"",G31+G32)</f>
        <v>1076851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>
        <f>IF(Inputs!D41="","",Inputs!D41)</f>
        <v>9956528</v>
      </c>
      <c r="E34" s="199">
        <f>IF(Inputs!E41="","",Inputs!E41)</f>
        <v>9722107</v>
      </c>
      <c r="F34" s="199">
        <f>IF(Inputs!F41="","",Inputs!F41)</f>
        <v>-3323489</v>
      </c>
      <c r="G34" s="199">
        <f>IF(Inputs!G41="","",Inputs!G41)</f>
        <v>-2590443</v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>
        <f>IF(Inputs!D42="","",Inputs!D42)</f>
        <v>9957299</v>
      </c>
      <c r="E35" s="199">
        <f>IF(Inputs!E42="","",Inputs!E42)</f>
        <v>9714578</v>
      </c>
      <c r="F35" s="199">
        <f>IF(Inputs!F42="","",Inputs!F42)</f>
        <v>-3329901</v>
      </c>
      <c r="G35" s="199">
        <f>IF(Inputs!G42="","",Inputs!G42)</f>
        <v>-2595281</v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3296348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-5.69117702378511E-2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0.39325092997635303</v>
      </c>
      <c r="D40" s="156">
        <f t="shared" si="34"/>
        <v>0.16194005626487773</v>
      </c>
      <c r="E40" s="156">
        <f t="shared" si="34"/>
        <v>0.22601006833815659</v>
      </c>
      <c r="F40" s="156">
        <f t="shared" si="34"/>
        <v>0.38711436880007699</v>
      </c>
      <c r="G40" s="156">
        <f t="shared" si="34"/>
        <v>0.48116690704452447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0.81977588376563215</v>
      </c>
      <c r="D41" s="153">
        <f t="shared" si="35"/>
        <v>0.81073036139363774</v>
      </c>
      <c r="E41" s="153">
        <f t="shared" si="35"/>
        <v>0.29749343287593705</v>
      </c>
      <c r="F41" s="153">
        <f t="shared" si="35"/>
        <v>0.12077496181484258</v>
      </c>
      <c r="G41" s="153">
        <f t="shared" si="35"/>
        <v>0.13485983993550535</v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1.7240012984202553</v>
      </c>
      <c r="E42" s="153">
        <f t="shared" si="36"/>
        <v>0</v>
      </c>
      <c r="F42" s="153">
        <f t="shared" si="36"/>
        <v>0</v>
      </c>
      <c r="G42" s="153">
        <f t="shared" si="36"/>
        <v>0</v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9.5705744879944314E-3</v>
      </c>
      <c r="D43" s="153">
        <f t="shared" si="37"/>
        <v>3.2763471110149316E-2</v>
      </c>
      <c r="E43" s="153">
        <f t="shared" si="37"/>
        <v>0.11280678924185297</v>
      </c>
      <c r="F43" s="153">
        <f t="shared" si="37"/>
        <v>0.13651084400135727</v>
      </c>
      <c r="G43" s="153">
        <f t="shared" si="37"/>
        <v>0.15480000514584907</v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3.1621500776708874E-3</v>
      </c>
      <c r="D44" s="153">
        <f t="shared" si="38"/>
        <v>1.2114260982471326E-2</v>
      </c>
      <c r="E44" s="153">
        <f t="shared" si="38"/>
        <v>0</v>
      </c>
      <c r="F44" s="153">
        <f t="shared" si="38"/>
        <v>0</v>
      </c>
      <c r="G44" s="153">
        <f t="shared" si="38"/>
        <v>0</v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1.5672463941809065E-4</v>
      </c>
      <c r="D45" s="153">
        <f t="shared" si="39"/>
        <v>7.0409002380437138E-2</v>
      </c>
      <c r="E45" s="153">
        <f t="shared" si="39"/>
        <v>0</v>
      </c>
      <c r="F45" s="153">
        <f t="shared" si="39"/>
        <v>0</v>
      </c>
      <c r="G45" s="153">
        <f t="shared" si="39"/>
        <v>0</v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-0.22591626294706857</v>
      </c>
      <c r="D46" s="153">
        <f t="shared" si="40"/>
        <v>-1.8119584505518287</v>
      </c>
      <c r="E46" s="153">
        <f t="shared" si="40"/>
        <v>0.36368970954405339</v>
      </c>
      <c r="F46" s="153">
        <f t="shared" si="40"/>
        <v>0.35559982538372314</v>
      </c>
      <c r="G46" s="153">
        <f t="shared" si="40"/>
        <v>0.22917324787412111</v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253</v>
      </c>
      <c r="C48" s="272" t="e">
        <f t="shared" ref="C48:M48" si="41">IF(C6="","",C6/C27)</f>
        <v>#DIV/0!</v>
      </c>
      <c r="D48" s="272">
        <f t="shared" si="41"/>
        <v>7.7700606833163877E-2</v>
      </c>
      <c r="E48" s="272">
        <f t="shared" si="41"/>
        <v>0.10198717035750372</v>
      </c>
      <c r="F48" s="272">
        <f t="shared" si="41"/>
        <v>0.16902547918497635</v>
      </c>
      <c r="G48" s="272">
        <f t="shared" si="41"/>
        <v>0.1866558912454416</v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3">
        <f t="shared" ref="C49:M49" si="42">IF(C28="","",C28/C6)</f>
        <v>2.9689523879764543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3">
        <f t="shared" ref="C51:M51" si="44">IF(D6="","",C16/(C6-D6))</f>
        <v>4.4812531008576082</v>
      </c>
      <c r="D51" s="153">
        <f t="shared" si="44"/>
        <v>-5.819015167285702</v>
      </c>
      <c r="E51" s="153" t="e">
        <f t="shared" si="44"/>
        <v>#VALUE!</v>
      </c>
      <c r="F51" s="153" t="e">
        <f t="shared" si="44"/>
        <v>#VALUE!</v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6" t="e">
        <f t="shared" ref="C53:M53" si="45">IF(C34="","",(C34-C35)/C27)</f>
        <v>#DIV/0!</v>
      </c>
      <c r="D53" s="156">
        <f t="shared" si="45"/>
        <v>-6.4820566834418263E-5</v>
      </c>
      <c r="E53" s="156">
        <f t="shared" si="45"/>
        <v>6.4094580411201338E-4</v>
      </c>
      <c r="F53" s="156">
        <f t="shared" si="45"/>
        <v>1.0537172290983718E-3</v>
      </c>
      <c r="G53" s="156">
        <f t="shared" si="45"/>
        <v>1.2908093732290726E-3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-0.53839203570202543</v>
      </c>
      <c r="D54" s="157">
        <f t="shared" si="46"/>
        <v>-28.169831951149764</v>
      </c>
      <c r="E54" s="157">
        <f t="shared" si="46"/>
        <v>0.34666952040489135</v>
      </c>
      <c r="F54" s="157">
        <f t="shared" si="46"/>
        <v>0.13256467959853904</v>
      </c>
      <c r="G54" s="157">
        <f t="shared" si="46"/>
        <v>0.1488859647249248</v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-4.2363371114353045E-2</v>
      </c>
      <c r="D55" s="153">
        <f t="shared" si="47"/>
        <v>-1.8081800440937962E-2</v>
      </c>
      <c r="E55" s="153">
        <f t="shared" si="47"/>
        <v>0.31017316762488378</v>
      </c>
      <c r="F55" s="153">
        <f t="shared" si="47"/>
        <v>0.38388895116596355</v>
      </c>
      <c r="G55" s="153">
        <f t="shared" si="47"/>
        <v>0.67547153335661891</v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251</v>
      </c>
      <c r="C58" s="274" t="e">
        <f t="shared" ref="C58:M58" si="49">IF(C14="","",C14/(C34-C35))</f>
        <v>#DIV/0!</v>
      </c>
      <c r="D58" s="274">
        <f t="shared" si="49"/>
        <v>-18.238651102464331</v>
      </c>
      <c r="E58" s="274">
        <f t="shared" si="49"/>
        <v>75.82002922034799</v>
      </c>
      <c r="F58" s="274">
        <f t="shared" si="49"/>
        <v>78.938864628820966</v>
      </c>
      <c r="G58" s="274">
        <f t="shared" si="49"/>
        <v>55.523976849937988</v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252</v>
      </c>
      <c r="C59" s="274" t="e">
        <f t="shared" ref="C59:M59" si="50">IF(C22="","",C22/(C34-C35))</f>
        <v>#DIV/0!</v>
      </c>
      <c r="D59" s="274">
        <f t="shared" si="50"/>
        <v>2172</v>
      </c>
      <c r="E59" s="274">
        <f t="shared" si="50"/>
        <v>57.870235090981538</v>
      </c>
      <c r="F59" s="274">
        <f t="shared" si="50"/>
        <v>57.04132875857767</v>
      </c>
      <c r="G59" s="274">
        <f t="shared" si="50"/>
        <v>33.139313766019015</v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8486660</v>
      </c>
      <c r="K3" s="24"/>
    </row>
    <row r="4" spans="1:11" ht="15" customHeight="1" x14ac:dyDescent="0.4">
      <c r="B4" s="3" t="s">
        <v>23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9.0125804646393277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5850393.1500000004</v>
      </c>
      <c r="E6" s="56">
        <f>1-D6/D3</f>
        <v>0.31035791080073138</v>
      </c>
      <c r="F6" s="87"/>
      <c r="G6" s="87"/>
      <c r="H6" s="1" t="s">
        <v>26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2.7372683754935516</v>
      </c>
      <c r="E7" s="11" t="str">
        <f>Dashboard!H3</f>
        <v>HKD</v>
      </c>
      <c r="H7" s="1" t="s">
        <v>27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35</v>
      </c>
      <c r="I11" s="40">
        <f>Inputs!C73</f>
        <v>270468</v>
      </c>
      <c r="J11" s="87"/>
      <c r="K11" s="24"/>
    </row>
    <row r="12" spans="1:11" ht="13.9" x14ac:dyDescent="0.4">
      <c r="B12" s="1" t="s">
        <v>130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36</v>
      </c>
      <c r="I12" s="40">
        <f>Inputs!C74</f>
        <v>18682</v>
      </c>
      <c r="J12" s="87"/>
      <c r="K12" s="24"/>
    </row>
    <row r="13" spans="1:11" ht="13.9" x14ac:dyDescent="0.4">
      <c r="B13" s="3" t="s">
        <v>112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50</v>
      </c>
      <c r="I15" s="84">
        <f>SUM(I11:I14)</f>
        <v>289150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51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52</v>
      </c>
      <c r="I25" s="63">
        <f>E28/I28</f>
        <v>6.9669398061449606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60</v>
      </c>
      <c r="I31" s="40">
        <f>Inputs!C79</f>
        <v>74975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74</v>
      </c>
      <c r="I34" s="84">
        <f>SUM(I30:I33)</f>
        <v>74975</v>
      </c>
      <c r="J34" s="87"/>
    </row>
    <row r="35" spans="2:10" ht="13.9" x14ac:dyDescent="0.4">
      <c r="B35" s="3" t="s">
        <v>66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77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79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81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82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364125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102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92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161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218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239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120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152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-3.931014693811085E-2</v>
      </c>
      <c r="D87" s="209"/>
      <c r="E87" s="262">
        <f>E86*Exchange_Rate/Dashboard!G3</f>
        <v>-3.931014693811085E-2</v>
      </c>
      <c r="F87" s="209"/>
      <c r="H87" s="262">
        <f>H86*Exchange_Rate/Dashboard!G3</f>
        <v>-3.931014693811085E-2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207</v>
      </c>
      <c r="C89" s="261">
        <f>C88*Exchange_Rate/Dashboard!G3</f>
        <v>6.1091027941022606E-2</v>
      </c>
      <c r="D89" s="209"/>
      <c r="E89" s="261">
        <f>E88*Exchange_Rate/Dashboard!G3</f>
        <v>6.1091027941022606E-2</v>
      </c>
      <c r="F89" s="209"/>
      <c r="H89" s="261">
        <f>H88*Exchange_Rate/Dashboard!G3</f>
        <v>6.1091027941022606E-2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-0.84971415200806244</v>
      </c>
      <c r="H93" s="87" t="s">
        <v>195</v>
      </c>
      <c r="I93" s="144">
        <f>FV(H87,D93,0,-(H86/(C93-D94)))*Exchange_Rate</f>
        <v>-0.84971415200806244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2.1706650351311119</v>
      </c>
      <c r="H94" s="87" t="s">
        <v>196</v>
      </c>
      <c r="I94" s="144">
        <f>FV(H89,D93,0,-(H88/(C93-D94)))*Exchange_Rate</f>
        <v>2.1706650351311119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-965309.99555585161</v>
      </c>
      <c r="D97" s="213"/>
      <c r="E97" s="123">
        <f>PV(C94,D93,0,-F93)</f>
        <v>-0.4224581080321233</v>
      </c>
      <c r="F97" s="213"/>
      <c r="H97" s="123">
        <f>PV(C94,D93,0,-I93)</f>
        <v>-0.4224581080321233</v>
      </c>
      <c r="I97" s="123">
        <f>PV(C93,D93,0,-I93)</f>
        <v>-0.56185455259300443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5052087.1195393801</v>
      </c>
      <c r="D99" s="214"/>
      <c r="E99" s="145">
        <f>IF(H99&gt;0,H99*(1-C94),H99*(1+C94))</f>
        <v>1.8793453911862987</v>
      </c>
      <c r="F99" s="214"/>
      <c r="H99" s="145">
        <f>C99*Data!$C$4/Common_Shares</f>
        <v>2.2109945778662339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4086777.1239835285</v>
      </c>
      <c r="D100" s="109">
        <f>MIN(F100*(1-C94),E100)</f>
        <v>1.3793050950200214</v>
      </c>
      <c r="E100" s="109">
        <f>MAX(E97+H98+E99,0)</f>
        <v>1.4568872831541755</v>
      </c>
      <c r="F100" s="109">
        <f>(E100+H100)/2</f>
        <v>1.6227118764941428</v>
      </c>
      <c r="H100" s="109">
        <f>MAX(C100*Data!$C$4/Common_Shares,0)</f>
        <v>1.7885364698341104</v>
      </c>
      <c r="I100" s="109">
        <f>MAX(I97+H98+H99,0)</f>
        <v>1.6491400252732293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2465964.1721440628</v>
      </c>
      <c r="D103" s="109">
        <f>MIN(F103*(1-C94),E103)</f>
        <v>0.91732353225373886</v>
      </c>
      <c r="E103" s="123">
        <f>PV(C94,D93,0,-F94)</f>
        <v>1.0792041555926339</v>
      </c>
      <c r="F103" s="109">
        <f>(E103+H103)/2</f>
        <v>1.0792041555926339</v>
      </c>
      <c r="H103" s="123">
        <f>PV(C94,D93,0,-I94)</f>
        <v>1.0792041555926339</v>
      </c>
      <c r="I103" s="109">
        <f>PV(C93,D93,0,-I94)</f>
        <v>1.4353038951519042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2897464.1140983426</v>
      </c>
      <c r="D106" s="109">
        <f>(D100+D103)/2</f>
        <v>1.1483143136368801</v>
      </c>
      <c r="E106" s="123">
        <f>(E100+E103)/2</f>
        <v>1.2680457193734047</v>
      </c>
      <c r="F106" s="109">
        <f>(F100+F103)/2</f>
        <v>1.3509580160433883</v>
      </c>
      <c r="H106" s="123">
        <f>(H100+H103)/2</f>
        <v>1.4338703127133723</v>
      </c>
      <c r="I106" s="123">
        <f>(I100+I103)/2</f>
        <v>1.5422219602125669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