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7F0289-2DFD-4770-A1A8-4116B70752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D32" i="4"/>
  <c r="C32" i="4"/>
  <c r="C95" i="4" s="1"/>
  <c r="D31" i="4"/>
  <c r="C31" i="4"/>
  <c r="D27" i="4"/>
  <c r="C27" i="4"/>
  <c r="D94" i="3"/>
  <c r="C7" i="1"/>
  <c r="C33" i="1"/>
  <c r="B91" i="3"/>
  <c r="C97" i="4"/>
  <c r="C94" i="4"/>
  <c r="C96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<sst xmlns="http://schemas.openxmlformats.org/spreadsheetml/2006/main" count="390" uniqueCount="267">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</sst>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91" sqref="F9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6.3120889655417858E-2</v>
      </c>
      <c r="D45" s="152">
        <f>IF(D44="","",D44*Exchange_Rate/Dashboard!$G$3)</f>
        <v>5.0481842256806513E-2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7.2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31099.2048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30.230822078078493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6.3120889655417858E-2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1.6449286359389215</v>
      </c>
      <c r="D29" s="129">
        <f>G29*(1+G20)</f>
        <v>2.8827168437642032</v>
      </c>
      <c r="E29" s="87"/>
      <c r="F29" s="131">
        <f>IF(Fin_Analysis!C108="Profit",Fin_Analysis!F100,IF(Fin_Analysis!C108="Dividend",Fin_Analysis!F103,Fin_Analysis!F106))</f>
        <v>1.935210159928143</v>
      </c>
      <c r="G29" s="274">
        <f>IF(Fin_Analysis!C108="Profit",Fin_Analysis!I100,IF(Fin_Analysis!C108="Dividend",Fin_Analysis!I103,Fin_Analysis!I106))</f>
        <v>2.5067102989253942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4.6145740645342576E-2</v>
      </c>
      <c r="D55" s="153">
        <f t="shared" si="45"/>
        <v>-0.32792445265558884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3.3078822581048425E-2</v>
      </c>
      <c r="D87" s="209"/>
      <c r="E87" s="262">
        <f>E86*Exchange_Rate/Dashboard!G3</f>
        <v>3.3078822581048425E-2</v>
      </c>
      <c r="F87" s="209"/>
      <c r="H87" s="262">
        <f>H86*Exchange_Rate/Dashboard!G3</f>
        <v>3.3078822581048425E-2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6.3120889655417858E-2</v>
      </c>
      <c r="D89" s="209"/>
      <c r="E89" s="261">
        <f>E88*Exchange_Rate/Dashboard!G3</f>
        <v>6.3120889655417858E-2</v>
      </c>
      <c r="F89" s="209"/>
      <c r="H89" s="261">
        <f>H88*Exchange_Rate/Dashboard!G3</f>
        <v>6.3120889655417858E-2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3.8923988644944938</v>
      </c>
      <c r="H93" s="87" t="s">
        <v>209</v>
      </c>
      <c r="I93" s="144">
        <f>FV(H87,D93,0,-(H86/(C93-D94)))*Exchange_Rate</f>
        <v>3.8923988644944938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8.5720830620234967</v>
      </c>
      <c r="H94" s="87" t="s">
        <v>210</v>
      </c>
      <c r="I94" s="144">
        <f>FV(H89,D93,0,-(H88/(C93-D94)))*Exchange_Rate</f>
        <v>8.5720830620234967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8358819.0409230664</v>
      </c>
      <c r="D97" s="213"/>
      <c r="E97" s="123">
        <f>PV(C94,D93,0,-F93)</f>
        <v>1.935210159928143</v>
      </c>
      <c r="F97" s="213"/>
      <c r="H97" s="123">
        <f>PV(C94,D93,0,-I93)</f>
        <v>1.935210159928143</v>
      </c>
      <c r="I97" s="123">
        <f>PV(C93,D93,0,-I93)</f>
        <v>2.5067102989253942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8358819.0409230664</v>
      </c>
      <c r="D100" s="109">
        <f>MIN(F100*(1-C94),E100)</f>
        <v>1.6449286359389215</v>
      </c>
      <c r="E100" s="109">
        <f>MAX(E97-H98+E99,0)</f>
        <v>1.935210159928143</v>
      </c>
      <c r="F100" s="109">
        <f>(E100+H100)/2</f>
        <v>1.935210159928143</v>
      </c>
      <c r="H100" s="109">
        <f>MAX(C100*Data!$C$4/Common_Shares,0)</f>
        <v>1.935210159928143</v>
      </c>
      <c r="I100" s="109">
        <f>MAX(I97-H98+H99,0)</f>
        <v>2.5067102989253942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18408311.587184068</v>
      </c>
      <c r="D103" s="109">
        <f>MIN(F103*(1-C94),E103)</f>
        <v>3.6225642307602186</v>
      </c>
      <c r="E103" s="123">
        <f>PV(C94,D93,0,-F94)</f>
        <v>4.26184027148261</v>
      </c>
      <c r="F103" s="109">
        <f>(E103+H103)/2</f>
        <v>4.26184027148261</v>
      </c>
      <c r="H103" s="123">
        <f>PV(C94,D93,0,-I94)</f>
        <v>4.26184027148261</v>
      </c>
      <c r="I103" s="109">
        <f>PV(C93,D93,0,-I94)</f>
        <v>5.5204334506476229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13383565.314053567</v>
      </c>
      <c r="D106" s="109">
        <f>(D100+D103)/2</f>
        <v>2.6337464333495699</v>
      </c>
      <c r="E106" s="123">
        <f>(E100+E103)/2</f>
        <v>3.0985252157053766</v>
      </c>
      <c r="F106" s="109">
        <f>(F100+F103)/2</f>
        <v>3.0985252157053766</v>
      </c>
      <c r="H106" s="123">
        <f>(H100+H103)/2</f>
        <v>3.0985252157053766</v>
      </c>
      <c r="I106" s="123">
        <f>(I100+I103)/2</f>
        <v>4.0135718747865088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