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94A6CF-4C81-471B-AC13-9B6CA6FA76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5" i="4"/>
  <c r="F96" i="4"/>
  <c r="E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<sst xmlns="http://schemas.openxmlformats.org/spreadsheetml/2006/main" count="390" uniqueCount="269">
  <si>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</si>
  <si>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</si>
  <si>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</si>
  <si>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</si>
  <si>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</si>
  <si>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</si>
  <si>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</si>
  <si>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</si>
  <si>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</si>
  <si>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</si>
  <si>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</si>
  <si>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</si>
  <si>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</si>
  <si>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</si>
  <si>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</si>
  <si>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</si>
  <si>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</si>
  <si>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</si>
  <si>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</si>
  <si>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</si>
  <si>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</si>
  <si>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</si>
  <si>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</si>
  <si>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</si>
  <si>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</si>
  <si>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</si>
  <si>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</si>
  <si>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</si>
  <si>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</si>
  <si>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</si>
  <si>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</si>
  <si>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</si>
  <si>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</si>
  <si>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</si>
  <si>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</si>
  <si>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</si>
  <si>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</si>
  <si>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</si>
  <si>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</si>
  <si>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</si>
  <si>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</si>
  <si>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</si>
  <si>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</si>
  <si>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</si>
  <si>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</si>
  <si>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</si>
  <si>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</si>
  <si>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</si>
  <si>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</si>
  <si>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</si>
  <si>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</si>
  <si>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</si>
  <si>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</si>
  <si>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</si>
  <si>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</si>
  <si>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</si>
  <si>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</si>
  <si>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</si>
  <si>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</si>
  <si>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</si>
  <si>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</si>
  <si>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</si>
  <si>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</si>
  <si>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</si>
  <si>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</si>
  <si>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</si>
  <si>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</si>
  <si>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</si>
  <si>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</si>
  <si>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</si>
  <si>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</si>
  <si>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</si>
  <si>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</si>
  <si>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</si>
  <si>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</si>
  <si>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</si>
  <si>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</si>
  <si>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</si>
  <si>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</si>
  <si>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</si>
  <si>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</si>
  <si>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</si>
  <si>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</si>
  <si>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</si>
  <si>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</si>
  <si>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</si>
  <si>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</si>
  <si>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</si>
  <si>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</si>
  <si>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</si>
  <si>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</si>
  <si>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</si>
  <si>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</si>
  <si>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</si>
  <si>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</si>
  <si>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</si>
  <si>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</si>
  <si>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</si>
  <si>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</si>
  <si>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</si>
  <si>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</si>
  <si>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</si>
  <si>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</si>
  <si>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</si>
  <si>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</si>
  <si>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</si>
  <si>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</si>
  <si>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</si>
  <si>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</si>
  <si>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</si>
  <si>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</si>
  <si>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</si>
  <si>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</si>
  <si>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</si>
  <si>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</si>
  <si>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</si>
  <si>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</si>
  <si>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</si>
  <si>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</si>
  <si>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</si>
  <si>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</si>
  <si>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</si>
  <si>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</si>
  <si>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</si>
  <si>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</si>
  <si>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</si>
  <si>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</si>
  <si>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</si>
  <si>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</si>
  <si>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</si>
  <si>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</si>
  <si>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</si>
  <si>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</si>
  <si>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</si>
  <si>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</si>
  <si>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</si>
  <si>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</si>
  <si>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</si>
  <si>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</si>
  <si>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</si>
  <si>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</si>
  <si>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</si>
  <si>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</si>
  <si>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</si>
  <si>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</si>
  <si>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</si>
  <si>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</si>
  <si>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</si>
  <si>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</si>
  <si>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</si>
  <si>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</si>
  <si>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</si>
  <si>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</si>
  <si>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</si>
  <si>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</si>
  <si>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</si>
  <si>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</si>
  <si>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</si>
  <si>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</si>
  <si>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</si>
  <si>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</si>
  <si>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</si>
  <si>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</si>
  <si>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</si>
  <si>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</si>
  <si>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</si>
  <si>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</si>
  <si>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</si>
  <si>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</si>
  <si>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</si>
  <si>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</si>
  <si>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</si>
  <si>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</si>
  <si>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</si>
  <si>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</si>
  <si>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</si>
  <si>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</si>
  <si>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</si>
  <si>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</si>
  <si>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</si>
  <si>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</si>
  <si>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</si>
  <si>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</si>
  <si>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</si>
  <si>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</si>
  <si>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</si>
  <si>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</si>
  <si>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</si>
  <si>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</si>
  <si>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</si>
  <si>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</si>
  <si>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</si>
  <si>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</si>
  <si>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</si>
  <si>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</si>
  <si>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</si>
  <si>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</si>
  <si>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</si>
  <si>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</si>
  <si>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</si>
  <si>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</si>
  <si>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</si>
  <si>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</si>
  <si>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</si>
  <si>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</si>
  <si>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</si>
  <si>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</si>
  <si>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</si>
  <si>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</si>
  <si>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</si>
  <si>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</si>
  <si>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</si>
  <si>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</si>
  <si>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</si>
  <si>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</si>
  <si>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</si>
  <si>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</si>
  <si>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</si>
  <si>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</si>
  <si>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</si>
  <si>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</si>
  <si>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</si>
  <si>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</si>
  <si>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</si>
  <si>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</si>
  <si>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</si>
  <si>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</si>
  <si>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</si>
  <si>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</si>
  <si>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</si>
  <si>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</si>
  <si>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</si>
  <si>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</si>
  <si>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</si>
  <si>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</si>
  <si>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</si>
  <si>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</si>
  <si>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</si>
  <si>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</si>
  <si>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</si>
  <si>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</si>
  <si>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</si>
  <si>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</si>
  <si>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</si>
  <si>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</si>
  <si>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</si>
  <si>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</si>
  <si>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</si>
  <si>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</si>
  <si>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</si>
  <si>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</si>
  <si>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</si>
  <si>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</si>
  <si>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</si>
  <si>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</si>
  <si>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</si>
  <si>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</si>
  <si>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</si>
  <si>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</si>
  <si>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</si>
  <si>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</si>
  <si>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</si>
  <si>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 xml:space="preserve">Superior Cycl. 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</si>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</sst>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3.6210726990991711E-2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22.05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32241.90246795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C0001</v>
      </c>
      <c r="E7" s="87"/>
      <c r="F7" s="35" t="s">
        <v>5</v>
      </c>
      <c r="G7" s="133">
        <v>7.7821299235026045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2.5781388660773885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12.383080498502165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3.6210726990991711E-2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15.317317572330005</v>
      </c>
      <c r="D29" s="129">
        <f>G29*(1+G20)</f>
        <v>28.263244910313677</v>
      </c>
      <c r="E29" s="87"/>
      <c r="F29" s="131">
        <f>IF(Fin_Analysis!C108="Profit",Fin_Analysis!F100,IF(Fin_Analysis!C108="Dividend",Fin_Analysis!F103,Fin_Analysis!F106))</f>
        <v>18.020373614505889</v>
      </c>
      <c r="G29" s="274">
        <f>IF(Fin_Analysis!C108="Profit",Fin_Analysis!I100,IF(Fin_Analysis!C108="Dividend",Fin_Analysis!I103,Fin_Analysis!I106))</f>
        <v>24.576734704620591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0.69338497643624419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0.18181447668731671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0.38780542479264718</v>
      </c>
      <c r="D55" s="153">
        <f t="shared" si="45"/>
        <v>0.55818646576079689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1.6054727211114874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-18642.127941956485</v>
      </c>
      <c r="E6" s="56">
        <f>1-D6/D3</f>
        <v>12.600577437434026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2.5781388660773885</v>
      </c>
      <c r="E53" s="88">
        <f>IF(C53=0,0,MAX(C53,C53*Dashboard!G23))</f>
        <v>330.25958874451442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8.0755350021423034E-2</v>
      </c>
      <c r="D87" s="209"/>
      <c r="E87" s="262">
        <f>E86*Exchange_Rate/Dashboard!G3</f>
        <v>8.0755350021423034E-2</v>
      </c>
      <c r="F87" s="209"/>
      <c r="H87" s="262">
        <f>H86*Exchange_Rate/Dashboard!G3</f>
        <v>8.0755350021423034E-2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3.6210726990991711E-2</v>
      </c>
      <c r="D89" s="209"/>
      <c r="E89" s="261">
        <f>E88*Exchange_Rate/Dashboard!G3</f>
        <v>3.6210726990991711E-2</v>
      </c>
      <c r="F89" s="209"/>
      <c r="H89" s="261">
        <f>H88*Exchange_Rate/Dashboard!G3</f>
        <v>3.6210726990991711E-2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39.780746863777274</v>
      </c>
      <c r="H93" s="87" t="s">
        <v>209</v>
      </c>
      <c r="I93" s="144">
        <f>FV(H87,D93,0,-(H86/(C93-D94)))*Exchange_Rate</f>
        <v>39.780746863777274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14.452478154632642</v>
      </c>
      <c r="H94" s="87" t="s">
        <v>210</v>
      </c>
      <c r="I94" s="144">
        <f>FV(H89,D93,0,-(H88/(C93-D94)))*Exchange_Rate</f>
        <v>14.452478154632642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28919.834071852823</v>
      </c>
      <c r="D97" s="213"/>
      <c r="E97" s="123">
        <f>PV(C94,D93,0,-F93)</f>
        <v>19.778061853460468</v>
      </c>
      <c r="F97" s="213"/>
      <c r="H97" s="123">
        <f>PV(C94,D93,0,-I93)</f>
        <v>19.778061853460468</v>
      </c>
      <c r="I97" s="123">
        <f>PV(C93,D93,0,-I93)</f>
        <v>26.33442294357517</v>
      </c>
      <c r="K97" s="24"/>
    </row>
    <row r="98" spans="2:11" ht="15" customHeight="1" x14ac:dyDescent="0.4">
      <c r="B98" s="28" t="s">
        <v>144</v>
      </c>
      <c r="C98" s="91">
        <f>E53*Exchange_Rate</f>
        <v>2570.1230280923496</v>
      </c>
      <c r="D98" s="213"/>
      <c r="E98" s="213"/>
      <c r="F98" s="213"/>
      <c r="H98" s="123">
        <f>C98*Data!$C$4/Common_Shares</f>
        <v>1.7576882389545783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26349.711043760475</v>
      </c>
      <c r="D100" s="109">
        <f>MIN(F100*(1-C94),E100)</f>
        <v>15.317317572330005</v>
      </c>
      <c r="E100" s="109">
        <f>MAX(E97-H98+E99,0)</f>
        <v>18.020373614505889</v>
      </c>
      <c r="F100" s="109">
        <f>(E100+H100)/2</f>
        <v>18.020373614505889</v>
      </c>
      <c r="H100" s="109">
        <f>MAX(C100*Data!$C$4/Common_Shares,0)</f>
        <v>18.020373614505889</v>
      </c>
      <c r="I100" s="109">
        <f>MAX(I97-H98+H99,0)</f>
        <v>24.576734704620591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10506.672275166209</v>
      </c>
      <c r="D103" s="109">
        <f>MIN(F103*(1-C94),E103)</f>
        <v>6.1076205200065941</v>
      </c>
      <c r="E103" s="123">
        <f>PV(C94,D93,0,-F94)</f>
        <v>7.1854359058901105</v>
      </c>
      <c r="F103" s="109">
        <f>(E103+H103)/2</f>
        <v>7.1854359058901105</v>
      </c>
      <c r="H103" s="123">
        <f>PV(C94,D93,0,-I94)</f>
        <v>7.1854359058901105</v>
      </c>
      <c r="I103" s="109">
        <f>PV(C93,D93,0,-I94)</f>
        <v>9.5673837801530439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18428.19165946334</v>
      </c>
      <c r="D106" s="109">
        <f>(D100+D103)/2</f>
        <v>10.7124690461683</v>
      </c>
      <c r="E106" s="123">
        <f>(E100+E103)/2</f>
        <v>12.602904760197999</v>
      </c>
      <c r="F106" s="109">
        <f>(F100+F103)/2</f>
        <v>12.602904760197999</v>
      </c>
      <c r="H106" s="123">
        <f>(H100+H103)/2</f>
        <v>12.602904760197999</v>
      </c>
      <c r="I106" s="123">
        <f>(I100+I103)/2</f>
        <v>17.072059242386818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