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DB6CA26-9994-4E17-BCBB-B1DEE333620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<sst xmlns="http://schemas.openxmlformats.org/spreadsheetml/2006/main" count="390" uniqueCount="269">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</sst>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7.9365079365079375E-2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6.93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69215.016023999997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11.342540214511043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7.9365079365079375E-2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4.4960187451917815</v>
      </c>
      <c r="D29" s="129">
        <f>G29*(1+G20)</f>
        <v>9.2941415884453527</v>
      </c>
      <c r="E29" s="87"/>
      <c r="F29" s="131">
        <f>IF(Fin_Analysis!C108="Profit",Fin_Analysis!F100,IF(Fin_Analysis!C108="Dividend",Fin_Analysis!F103,Fin_Analysis!F106))</f>
        <v>5.2894338178726841</v>
      </c>
      <c r="G29" s="274">
        <f>IF(Fin_Analysis!C108="Profit",Fin_Analysis!I100,IF(Fin_Analysis!C108="Dividend",Fin_Analysis!I103,Fin_Analysis!I106))</f>
        <v>8.0818622508220468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8.6599205211192604E-2</v>
      </c>
      <c r="D55" s="153">
        <f t="shared" si="45"/>
        <v>8.6722499851857676E-2</v>
      </c>
      <c r="E55" s="153">
        <f t="shared" si="45"/>
        <v>4.3435573352998177E-2</v>
      </c>
      <c r="F55" s="153">
        <f t="shared" si="45"/>
        <v>4.9404128398176213E-2</v>
      </c>
      <c r="G55" s="153">
        <f t="shared" si="45"/>
        <v>0.1460893174144591</v>
      </c>
      <c r="H55" s="153">
        <f t="shared" si="45"/>
        <v>6.1468062502766631E-2</v>
      </c>
      <c r="I55" s="153">
        <f t="shared" si="45"/>
        <v>5.009181100635824E-2</v>
      </c>
      <c r="J55" s="153">
        <f t="shared" si="45"/>
        <v>5.5654001160438483E-2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8.8163672430330298E-2</v>
      </c>
      <c r="D87" s="209"/>
      <c r="E87" s="262">
        <f>E86*Exchange_Rate/Dashboard!G3</f>
        <v>8.8163672430330298E-2</v>
      </c>
      <c r="F87" s="209"/>
      <c r="H87" s="262">
        <f>H86*Exchange_Rate/Dashboard!G3</f>
        <v>8.8163672430330298E-2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7.9365079365079375E-2</v>
      </c>
      <c r="D89" s="209"/>
      <c r="E89" s="261">
        <f>E88*Exchange_Rate/Dashboard!G3</f>
        <v>6.3492063492063502E-2</v>
      </c>
      <c r="F89" s="209"/>
      <c r="H89" s="261">
        <f>H88*Exchange_Rate/Dashboard!G3</f>
        <v>7.9365079365079375E-2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14.123752136761382</v>
      </c>
      <c r="H93" s="87" t="s">
        <v>210</v>
      </c>
      <c r="I93" s="144">
        <f>FV(H87,D93,0,-(H86/(C93-D94)))*Exchange_Rate</f>
        <v>14.123752136761382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9.0694302927000052</v>
      </c>
      <c r="H94" s="87" t="s">
        <v>211</v>
      </c>
      <c r="I94" s="144">
        <f>FV(H89,D93,0,-(H88/(C93-D94)))*Exchange_Rate</f>
        <v>12.208451162067567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70133.897572785223</v>
      </c>
      <c r="D97" s="213"/>
      <c r="E97" s="123">
        <f>PV(C94,D93,0,-F93)</f>
        <v>7.02200097751727</v>
      </c>
      <c r="F97" s="213"/>
      <c r="H97" s="123">
        <f>PV(C94,D93,0,-I93)</f>
        <v>7.02200097751727</v>
      </c>
      <c r="I97" s="123">
        <f>PV(C93,D93,0,-I93)</f>
        <v>9.3497707218355917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70133.897572785223</v>
      </c>
      <c r="D100" s="109">
        <f>MIN(F100*(1-C94),E100)</f>
        <v>5.9687008308896798</v>
      </c>
      <c r="E100" s="109">
        <f>MAX(E97-H98+E99,0)</f>
        <v>7.02200097751727</v>
      </c>
      <c r="F100" s="109">
        <f>(E100+H100)/2</f>
        <v>7.0220009775172709</v>
      </c>
      <c r="H100" s="109">
        <f>MAX(C100*Data!$C$4/Common_Shares,0)</f>
        <v>7.0220009775172709</v>
      </c>
      <c r="I100" s="109">
        <f>MAX(I97-H98+H99,0)</f>
        <v>9.3497707218355917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60623.144263074872</v>
      </c>
      <c r="D103" s="109">
        <f>MIN(F103*(1-C94),E103)</f>
        <v>4.4960187451917815</v>
      </c>
      <c r="E103" s="123">
        <f>PV(C94,D93,0,-F94)</f>
        <v>4.5091097439400025</v>
      </c>
      <c r="F103" s="109">
        <f>(E103+H103)/2</f>
        <v>5.2894338178726841</v>
      </c>
      <c r="H103" s="123">
        <f>PV(C94,D93,0,-I94)</f>
        <v>6.0697578918053665</v>
      </c>
      <c r="I103" s="109">
        <f>PV(C93,D93,0,-I94)</f>
        <v>8.0818622508220468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57584.849448786677</v>
      </c>
      <c r="D106" s="109">
        <f>(D100+D103)/2</f>
        <v>5.2323597880407302</v>
      </c>
      <c r="E106" s="123">
        <f>(E100+E103)/2</f>
        <v>5.7655553607286363</v>
      </c>
      <c r="F106" s="109">
        <f>(F100+F103)/2</f>
        <v>6.1557173976949775</v>
      </c>
      <c r="H106" s="123">
        <f>(H100+H103)/2</f>
        <v>6.5458794346613187</v>
      </c>
      <c r="I106" s="123">
        <f>(I100+I103)/2</f>
        <v>8.7158164863288192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