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62CC0C-8808-4F89-99D1-FEDD590AC0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4" i="4"/>
  <c r="F96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<sst xmlns="http://schemas.openxmlformats.org/spreadsheetml/2006/main" count="390" uniqueCount="268">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</sst>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7.6495132127955501E-2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71811.827592000001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11.768090063828918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7.6495132127955501E-2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4.5445944668624003</v>
      </c>
      <c r="D29" s="129">
        <f>G29*(1+G20)</f>
        <v>10.371291426900095</v>
      </c>
      <c r="E29" s="87"/>
      <c r="F29" s="131">
        <f>IF(Fin_Analysis!C108="Profit",Fin_Analysis!F100,IF(Fin_Analysis!C108="Dividend",Fin_Analysis!F103,Fin_Analysis!F106))</f>
        <v>5.3465817257204709</v>
      </c>
      <c r="G29" s="273">
        <f>IF(Fin_Analysis!C108="Profit",Fin_Analysis!I100,IF(Fin_Analysis!C108="Dividend",Fin_Analysis!I103,Fin_Analysis!I106))</f>
        <v>9.0185142842609523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8.4975556320193171E-2</v>
      </c>
      <c r="D87" s="210"/>
      <c r="E87" s="263">
        <f>E86*Exchange_Rate/Dashboard!G3</f>
        <v>8.4975556320193171E-2</v>
      </c>
      <c r="F87" s="210"/>
      <c r="H87" s="263">
        <f>H86*Exchange_Rate/Dashboard!G3</f>
        <v>8.4975556320193171E-2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7.6495132127955501E-2</v>
      </c>
      <c r="D89" s="210"/>
      <c r="E89" s="262">
        <f>E88*Exchange_Rate/Dashboard!G3</f>
        <v>6.1196105702364396E-2</v>
      </c>
      <c r="F89" s="210"/>
      <c r="H89" s="262">
        <f>H88*Exchange_Rate/Dashboard!G3</f>
        <v>7.6495132127955501E-2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14.241737021171119</v>
      </c>
      <c r="H93" s="87" t="s">
        <v>210</v>
      </c>
      <c r="I93" s="144">
        <f>FV(H87,D93,0,-(H86/C93))*Exchange_Rate</f>
        <v>14.241737021171119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9.1806028363830379</v>
      </c>
      <c r="H94" s="87" t="s">
        <v>211</v>
      </c>
      <c r="I94" s="144">
        <f>FV(H89,D93,0,-(H88/C93))*Exchange_Rate</f>
        <v>12.327168328785001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70719.771618025057</v>
      </c>
      <c r="D97" s="214"/>
      <c r="E97" s="123">
        <f>PV(C94,D93,0,-F93)</f>
        <v>7.080660317162649</v>
      </c>
      <c r="F97" s="214"/>
      <c r="H97" s="123">
        <f>PV(C94,D93,0,-I93)</f>
        <v>7.080660317162649</v>
      </c>
      <c r="I97" s="123">
        <f>PV(C93,D93,0,-I93)</f>
        <v>10.41920620635989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70719.771618025057</v>
      </c>
      <c r="D100" s="109">
        <f>MIN(F100*(1-C94),E100)</f>
        <v>6.0185612695882504</v>
      </c>
      <c r="E100" s="109">
        <f>MAX(E97-H98+E99,0)</f>
        <v>7.080660317162649</v>
      </c>
      <c r="F100" s="109">
        <f>(E100+H100)/2</f>
        <v>7.0806603171626481</v>
      </c>
      <c r="H100" s="109">
        <f>MAX(C100*Data!$C$4/Common_Shares,0)</f>
        <v>7.0806603171626481</v>
      </c>
      <c r="I100" s="109">
        <f>MAX(I97-H98+H99,0)</f>
        <v>10.41920620635989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61212.654580876377</v>
      </c>
      <c r="D103" s="109">
        <f>MIN(F103*(1-C94),E103)</f>
        <v>4.5445944668624003</v>
      </c>
      <c r="E103" s="123">
        <f>PV(C94,D93,0,-F94)</f>
        <v>4.5643821462631387</v>
      </c>
      <c r="F103" s="109">
        <f>(E103+H103)/2</f>
        <v>5.3465817257204709</v>
      </c>
      <c r="H103" s="123">
        <f>PV(C94,D93,0,-I94)</f>
        <v>6.1287813051778031</v>
      </c>
      <c r="I103" s="109">
        <f>PV(C93,D93,0,-I94)</f>
        <v>9.0185142842609523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58153.809574760198</v>
      </c>
      <c r="D106" s="109">
        <f>(D100+D103)/2</f>
        <v>5.2815778682253249</v>
      </c>
      <c r="E106" s="123">
        <f>(E100+E103)/2</f>
        <v>5.8225212317128943</v>
      </c>
      <c r="F106" s="109">
        <f>(F100+F103)/2</f>
        <v>6.2136210214415595</v>
      </c>
      <c r="H106" s="123">
        <f>(H100+H103)/2</f>
        <v>6.6047208111702256</v>
      </c>
      <c r="I106" s="123">
        <f>(I100+I103)/2</f>
        <v>9.7188602453104203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