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F486DF-813F-4AA9-A8FF-CA74514C6E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<sst xmlns="http://schemas.openxmlformats.org/spreadsheetml/2006/main" count="390" uniqueCount="269">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</sst>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2.197802197802198E-2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36.4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159198.56541679997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33.428025350207683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1.3736263736263736E-2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9.6515054123741386</v>
      </c>
      <c r="D29" s="129">
        <f>G29*(1+G20)</f>
        <v>18.273255171142811</v>
      </c>
      <c r="E29" s="87"/>
      <c r="F29" s="131">
        <f>IF(Fin_Analysis!C108="Profit",Fin_Analysis!F100,IF(Fin_Analysis!C108="Dividend",Fin_Analysis!F103,Fin_Analysis!F106))</f>
        <v>11.354712249851929</v>
      </c>
      <c r="G29" s="274">
        <f>IF(Fin_Analysis!C108="Profit",Fin_Analysis!I100,IF(Fin_Analysis!C108="Dividend",Fin_Analysis!I103,Fin_Analysis!I106))</f>
        <v>15.889787105341576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2.9915018596627551E-2</v>
      </c>
      <c r="D87" s="209"/>
      <c r="E87" s="262">
        <f>E86*Exchange_Rate/Dashboard!G3</f>
        <v>2.9915018596627551E-2</v>
      </c>
      <c r="F87" s="209"/>
      <c r="H87" s="262">
        <f>H86*Exchange_Rate/Dashboard!G3</f>
        <v>2.9915018596627551E-2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2.197802197802198E-2</v>
      </c>
      <c r="D89" s="209"/>
      <c r="E89" s="261">
        <f>E88*Exchange_Rate/Dashboard!G3</f>
        <v>1.3736263736263736E-2</v>
      </c>
      <c r="F89" s="209"/>
      <c r="H89" s="261">
        <f>H88*Exchange_Rate/Dashboard!G3</f>
        <v>1.3736263736263736E-2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22.838382095733966</v>
      </c>
      <c r="H93" s="87" t="s">
        <v>210</v>
      </c>
      <c r="I93" s="144">
        <f>FV(H87,D93,0,-(H86/(C93-D94)))*Exchange_Rate</f>
        <v>22.838382095733966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9.6886358810488673</v>
      </c>
      <c r="H94" s="87" t="s">
        <v>211</v>
      </c>
      <c r="I94" s="144">
        <f>FV(H89,D93,0,-(H88/(C93-D94)))*Exchange_Rate</f>
        <v>9.6886358810488673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49660821.453214079</v>
      </c>
      <c r="D97" s="213"/>
      <c r="E97" s="123">
        <f>PV(C94,D93,0,-F93)</f>
        <v>11.354712249851929</v>
      </c>
      <c r="F97" s="213"/>
      <c r="H97" s="123">
        <f>PV(C94,D93,0,-I93)</f>
        <v>11.354712249851929</v>
      </c>
      <c r="I97" s="123">
        <f>PV(C93,D93,0,-I93)</f>
        <v>15.889787105341576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49660821.453214079</v>
      </c>
      <c r="D100" s="109">
        <f>MIN(F100*(1-C94),E100)</f>
        <v>9.6515054123741386</v>
      </c>
      <c r="E100" s="109">
        <f>MAX(E97-H98+E99,0)</f>
        <v>11.354712249851929</v>
      </c>
      <c r="F100" s="109">
        <f>(E100+H100)/2</f>
        <v>11.354712249851929</v>
      </c>
      <c r="H100" s="109">
        <f>MAX(C100*Data!$C$4/Common_Shares,0)</f>
        <v>11.354712249851929</v>
      </c>
      <c r="I100" s="109">
        <f>MAX(I97-H98+H99,0)</f>
        <v>15.889787105341576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21067412.507466789</v>
      </c>
      <c r="D103" s="109">
        <f>MIN(F103*(1-C94),E103)</f>
        <v>4.0944197033086844</v>
      </c>
      <c r="E103" s="123">
        <f>PV(C94,D93,0,-F94)</f>
        <v>4.8169643568337461</v>
      </c>
      <c r="F103" s="109">
        <f>(E103+H103)/2</f>
        <v>4.8169643568337461</v>
      </c>
      <c r="H103" s="123">
        <f>PV(C94,D93,0,-I94)</f>
        <v>4.8169643568337461</v>
      </c>
      <c r="I103" s="109">
        <f>PV(C93,D93,0,-I94)</f>
        <v>6.7408611015312134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35364116.980340436</v>
      </c>
      <c r="D106" s="109">
        <f>(D100+D103)/2</f>
        <v>6.8729625578414115</v>
      </c>
      <c r="E106" s="123">
        <f>(E100+E103)/2</f>
        <v>8.0858383033428378</v>
      </c>
      <c r="F106" s="109">
        <f>(F100+F103)/2</f>
        <v>8.0858383033428378</v>
      </c>
      <c r="H106" s="123">
        <f>(H100+H103)/2</f>
        <v>8.0858383033428378</v>
      </c>
      <c r="I106" s="123">
        <f>(I100+I103)/2</f>
        <v>11.315324103436394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