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B84B215-A80A-49A8-BBA5-D2D202FE5D7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E92" i="4"/>
  <c r="F97" i="4"/>
  <c r="F96" i="4"/>
  <c r="E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<sst xmlns="http://schemas.openxmlformats.org/spreadsheetml/2006/main" count="390" uniqueCount="271">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</sst>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7.9581151832460728E-2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3.82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1861.7084156799999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9.1400991904197486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6.3664921465968582E-2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2.3723703485529186</v>
      </c>
      <c r="D29" s="129">
        <f>G29*(1+G20)</f>
        <v>4.7951926178555828</v>
      </c>
      <c r="E29" s="87"/>
      <c r="F29" s="131">
        <f>IF(Fin_Analysis!C108="Profit",Fin_Analysis!F100,IF(Fin_Analysis!C108="Dividend",Fin_Analysis!F103,Fin_Analysis!F106))</f>
        <v>2.7910239394740222</v>
      </c>
      <c r="G29" s="274">
        <f>IF(Fin_Analysis!C108="Profit",Fin_Analysis!I100,IF(Fin_Analysis!C108="Dividend",Fin_Analysis!I103,Fin_Analysis!I106))</f>
        <v>4.1697327111787681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4.0247282824821366E-2</v>
      </c>
      <c r="D55" s="153">
        <f t="shared" si="45"/>
        <v>3.7088804656829566E-2</v>
      </c>
      <c r="E55" s="153">
        <f t="shared" si="45"/>
        <v>2.8698240375488321E-2</v>
      </c>
      <c r="F55" s="153">
        <f t="shared" si="45"/>
        <v>3.307625725761746E-2</v>
      </c>
      <c r="G55" s="153">
        <f t="shared" si="45"/>
        <v>0.10051353148386549</v>
      </c>
      <c r="H55" s="153">
        <f t="shared" si="45"/>
        <v>1.5611676482073268E-2</v>
      </c>
      <c r="I55" s="153">
        <f t="shared" si="45"/>
        <v>1.49612371636157E-2</v>
      </c>
      <c r="J55" s="153">
        <f t="shared" si="45"/>
        <v>1.3698127065736321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0.13676000379844833</v>
      </c>
      <c r="D87" s="209"/>
      <c r="E87" s="262">
        <f>E86*Exchange_Rate/Dashboard!G3</f>
        <v>9.5732002658913878E-2</v>
      </c>
      <c r="F87" s="209"/>
      <c r="H87" s="262">
        <f>H86*Exchange_Rate/Dashboard!G3</f>
        <v>0.10940800303875872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7.9581151832460728E-2</v>
      </c>
      <c r="D89" s="209"/>
      <c r="E89" s="261">
        <f>E88*Exchange_Rate/Dashboard!G3</f>
        <v>5.7298429319371728E-2</v>
      </c>
      <c r="F89" s="209"/>
      <c r="H89" s="261">
        <f>H88*Exchange_Rate/Dashboard!G3</f>
        <v>6.3664921465968582E-2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10.454661006989344</v>
      </c>
      <c r="H93" s="87" t="s">
        <v>210</v>
      </c>
      <c r="I93" s="144">
        <f>FV(H87,D93,0,-(H86/(C93-D94)))*Exchange_Rate</f>
        <v>12.712666208929891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5.2343376348426345</v>
      </c>
      <c r="H94" s="87" t="s">
        <v>211</v>
      </c>
      <c r="I94" s="144">
        <f>FV(H89,D93,0,-(H88/(C93-D94)))*Exchange_Rate</f>
        <v>5.993154487448642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3080319.3308443064</v>
      </c>
      <c r="D97" s="213"/>
      <c r="E97" s="123">
        <f>PV(C94,D93,0,-F93)</f>
        <v>5.1978142281052939</v>
      </c>
      <c r="F97" s="213"/>
      <c r="H97" s="123">
        <f>PV(C94,D93,0,-I93)</f>
        <v>6.3204418826926503</v>
      </c>
      <c r="I97" s="123">
        <f>PV(C93,D93,0,-I93)</f>
        <v>8.8448279197018103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3080319.3308443064</v>
      </c>
      <c r="D100" s="109">
        <f>MIN(F100*(1-C94),E100)</f>
        <v>4.8952588470891261</v>
      </c>
      <c r="E100" s="109">
        <f>MAX(E97-H98+E99,0)</f>
        <v>5.1978142281052939</v>
      </c>
      <c r="F100" s="109">
        <f>(E100+H100)/2</f>
        <v>5.7591280553989721</v>
      </c>
      <c r="H100" s="109">
        <f>MAX(C100*Data!$C$4/Common_Shares,0)</f>
        <v>6.3204418826926503</v>
      </c>
      <c r="I100" s="109">
        <f>MAX(I97-H98+H99,0)</f>
        <v>8.8448279197018103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1452160.3349780962</v>
      </c>
      <c r="D103" s="109">
        <f>MIN(F103*(1-C94),E103)</f>
        <v>2.3723703485529186</v>
      </c>
      <c r="E103" s="123">
        <f>PV(C94,D93,0,-F94)</f>
        <v>2.6023908967400331</v>
      </c>
      <c r="F103" s="109">
        <f>(E103+H103)/2</f>
        <v>2.7910239394740222</v>
      </c>
      <c r="H103" s="123">
        <f>PV(C94,D93,0,-I94)</f>
        <v>2.9796569822080117</v>
      </c>
      <c r="I103" s="109">
        <f>PV(C93,D93,0,-I94)</f>
        <v>4.1697327111787681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1900747.0582401583</v>
      </c>
      <c r="D106" s="109">
        <f>(D100+D103)/2</f>
        <v>3.6338145978210221</v>
      </c>
      <c r="E106" s="123">
        <f>(E100+E103)/2</f>
        <v>3.9001025624226635</v>
      </c>
      <c r="F106" s="109">
        <f>(F100+F103)/2</f>
        <v>4.2750759974364971</v>
      </c>
      <c r="H106" s="123">
        <f>(H100+H103)/2</f>
        <v>4.6500494324503308</v>
      </c>
      <c r="I106" s="123">
        <f>(I100+I103)/2</f>
        <v>6.5072803154402887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