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172AB2-0D0F-430C-98E9-3E2AC150891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F91" i="4"/>
  <c r="F96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2" i="4"/>
  <c r="E93" i="4"/>
  <c r="F93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<sst xmlns="http://schemas.openxmlformats.org/spreadsheetml/2006/main" count="390" uniqueCount="271">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</sst>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0.10964381319248603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4.99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266904.17456466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7.6576825146634571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6.9997743700214762E-2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3.4219467385581841</v>
      </c>
      <c r="D29" s="129">
        <f>G29*(1+G20)</f>
        <v>6.3229173638499727</v>
      </c>
      <c r="E29" s="87"/>
      <c r="F29" s="131">
        <f>IF(Fin_Analysis!C108="Profit",Fin_Analysis!F100,IF(Fin_Analysis!C108="Dividend",Fin_Analysis!F103,Fin_Analysis!F106))</f>
        <v>4.0258196924213934</v>
      </c>
      <c r="G29" s="274">
        <f>IF(Fin_Analysis!C108="Profit",Fin_Analysis!I100,IF(Fin_Analysis!C108="Dividend",Fin_Analysis!I103,Fin_Analysis!I106))</f>
        <v>5.4981890120434551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4.0139134309552702</v>
      </c>
      <c r="D55" s="153">
        <f t="shared" si="45"/>
        <v>3.3661025351492042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0.13058781140183484</v>
      </c>
      <c r="D87" s="209"/>
      <c r="E87" s="262">
        <f>E86*Exchange_Rate/Dashboard!G3</f>
        <v>0.13058781140183484</v>
      </c>
      <c r="F87" s="209"/>
      <c r="H87" s="262">
        <f>H86*Exchange_Rate/Dashboard!G3</f>
        <v>0.13058781140183484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0.10964381319248603</v>
      </c>
      <c r="D89" s="209"/>
      <c r="E89" s="261">
        <f>E88*Exchange_Rate/Dashboard!G3</f>
        <v>6.9997743700214762E-2</v>
      </c>
      <c r="F89" s="209"/>
      <c r="H89" s="261">
        <f>H88*Exchange_Rate/Dashboard!G3</f>
        <v>6.9997743700214762E-2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19.896162069178306</v>
      </c>
      <c r="H93" s="87" t="s">
        <v>209</v>
      </c>
      <c r="I93" s="144">
        <f>FV(H87,D93,0,-(H86/(C93-D94)))*Exchange_Rate</f>
        <v>19.896162069178306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8.0973613739308057</v>
      </c>
      <c r="H94" s="87" t="s">
        <v>210</v>
      </c>
      <c r="I94" s="144">
        <f>FV(H89,D93,0,-(H88/(C93-D94)))*Exchange_Rate</f>
        <v>8.0973613739308057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529096.54919756355</v>
      </c>
      <c r="D97" s="213"/>
      <c r="E97" s="123">
        <f>PV(C94,D93,0,-F93)</f>
        <v>9.891908902519738</v>
      </c>
      <c r="F97" s="213"/>
      <c r="H97" s="123">
        <f>PV(C94,D93,0,-I93)</f>
        <v>9.891908902519738</v>
      </c>
      <c r="I97" s="123">
        <f>PV(C93,D93,0,-I93)</f>
        <v>13.509692184762647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529096.54919756355</v>
      </c>
      <c r="D100" s="109">
        <f>MIN(F100*(1-C94),E100)</f>
        <v>8.4081225671417776</v>
      </c>
      <c r="E100" s="109">
        <f>MAX(E97-H98+E99,0)</f>
        <v>9.891908902519738</v>
      </c>
      <c r="F100" s="109">
        <f>(E100+H100)/2</f>
        <v>9.891908902519738</v>
      </c>
      <c r="H100" s="109">
        <f>MAX(C100*Data!$C$4/Common_Shares,0)</f>
        <v>9.8919089025197362</v>
      </c>
      <c r="I100" s="109">
        <f>MAX(I97-H98+H99,0)</f>
        <v>13.509692184762647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215332.28095228164</v>
      </c>
      <c r="D103" s="109">
        <f>MIN(F103*(1-C94),E103)</f>
        <v>3.4219467385581841</v>
      </c>
      <c r="E103" s="123">
        <f>PV(C94,D93,0,-F94)</f>
        <v>4.0258196924213934</v>
      </c>
      <c r="F103" s="109">
        <f>(E103+H103)/2</f>
        <v>4.0258196924213934</v>
      </c>
      <c r="H103" s="123">
        <f>PV(C94,D93,0,-I94)</f>
        <v>4.0258196924213934</v>
      </c>
      <c r="I103" s="109">
        <f>PV(C93,D93,0,-I94)</f>
        <v>5.4981890120434551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372214.41507492261</v>
      </c>
      <c r="D106" s="109">
        <f>(D100+D103)/2</f>
        <v>5.9150346528499806</v>
      </c>
      <c r="E106" s="123">
        <f>(E100+E103)/2</f>
        <v>6.9588642974705657</v>
      </c>
      <c r="F106" s="109">
        <f>(F100+F103)/2</f>
        <v>6.9588642974705657</v>
      </c>
      <c r="H106" s="123">
        <f>(H100+H103)/2</f>
        <v>6.9588642974705648</v>
      </c>
      <c r="I106" s="123">
        <f>(I100+I103)/2</f>
        <v>9.5039405984030516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