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216494-5925-4C26-A27C-1F9550BFDA4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<sst xmlns="http://schemas.openxmlformats.org/spreadsheetml/2006/main" count="390" uniqueCount="271">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</sst>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7.7683615819209045E-2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7.08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70713.176544000002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11.588049742963664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7.7683615819209045E-2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5.3324403496965465</v>
      </c>
      <c r="D29" s="129">
        <f>G29*(1+G20)</f>
        <v>11.578102571023182</v>
      </c>
      <c r="E29" s="87"/>
      <c r="F29" s="131">
        <f>IF(Fin_Analysis!C108="Profit",Fin_Analysis!F100,IF(Fin_Analysis!C108="Dividend",Fin_Analysis!F103,Fin_Analysis!F106))</f>
        <v>6.2734592349371141</v>
      </c>
      <c r="G29" s="274">
        <f>IF(Fin_Analysis!C108="Profit",Fin_Analysis!I100,IF(Fin_Analysis!C108="Dividend",Fin_Analysis!I103,Fin_Analysis!I106))</f>
        <v>10.067915279150593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8.6599205211192604E-2</v>
      </c>
      <c r="D55" s="153">
        <f t="shared" si="45"/>
        <v>8.6722499851857676E-2</v>
      </c>
      <c r="E55" s="153">
        <f t="shared" si="45"/>
        <v>4.3435573352998177E-2</v>
      </c>
      <c r="F55" s="153">
        <f t="shared" si="45"/>
        <v>4.9404128398176213E-2</v>
      </c>
      <c r="G55" s="153">
        <f t="shared" si="45"/>
        <v>0.1460893174144591</v>
      </c>
      <c r="H55" s="153">
        <f t="shared" si="45"/>
        <v>6.1468062502766631E-2</v>
      </c>
      <c r="I55" s="153">
        <f t="shared" si="45"/>
        <v>5.009181100635824E-2</v>
      </c>
      <c r="J55" s="153">
        <f t="shared" si="45"/>
        <v>5.5654001160438483E-2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8.6295798014433475E-2</v>
      </c>
      <c r="D87" s="209"/>
      <c r="E87" s="262">
        <f>E86*Exchange_Rate/Dashboard!G3</f>
        <v>8.6295798014433475E-2</v>
      </c>
      <c r="F87" s="209"/>
      <c r="H87" s="262">
        <f>H86*Exchange_Rate/Dashboard!G3</f>
        <v>8.6295798014433475E-2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7.7683615819209045E-2</v>
      </c>
      <c r="D89" s="209"/>
      <c r="E89" s="261">
        <f>E88*Exchange_Rate/Dashboard!G3</f>
        <v>6.2146892655367242E-2</v>
      </c>
      <c r="F89" s="209"/>
      <c r="H89" s="261">
        <f>H88*Exchange_Rate/Dashboard!G3</f>
        <v>7.7683615819209045E-2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16.727503237189438</v>
      </c>
      <c r="H93" s="87" t="s">
        <v>210</v>
      </c>
      <c r="I93" s="144">
        <f>FV(H87,D93,0,-(H86/(C93-D94)))*Exchange_Rate</f>
        <v>16.727503237189438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10.765725660582925</v>
      </c>
      <c r="H94" s="87" t="s">
        <v>211</v>
      </c>
      <c r="I94" s="144">
        <f>FV(H89,D93,0,-(H88/(C93-D94)))*Exchange_Rate</f>
        <v>14.470608984775101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83063.267276686092</v>
      </c>
      <c r="D97" s="213"/>
      <c r="E97" s="123">
        <f>PV(C94,D93,0,-F93)</f>
        <v>8.316525449157421</v>
      </c>
      <c r="F97" s="213"/>
      <c r="H97" s="123">
        <f>PV(C94,D93,0,-I93)</f>
        <v>8.316525449157421</v>
      </c>
      <c r="I97" s="123">
        <f>PV(C93,D93,0,-I93)</f>
        <v>11.638147751827873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83063.267276686092</v>
      </c>
      <c r="D100" s="109">
        <f>MIN(F100*(1-C94),E100)</f>
        <v>7.0690466317838077</v>
      </c>
      <c r="E100" s="109">
        <f>MAX(E97-H98+E99,0)</f>
        <v>8.316525449157421</v>
      </c>
      <c r="F100" s="109">
        <f>(E100+H100)/2</f>
        <v>8.316525449157421</v>
      </c>
      <c r="H100" s="109">
        <f>MAX(C100*Data!$C$4/Common_Shares,0)</f>
        <v>8.316525449157421</v>
      </c>
      <c r="I100" s="109">
        <f>MAX(I97-H98+H99,0)</f>
        <v>11.638147751827873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71856.27434741694</v>
      </c>
      <c r="D103" s="109">
        <f>MIN(F103*(1-C94),E103)</f>
        <v>5.3324403496965465</v>
      </c>
      <c r="E103" s="123">
        <f>PV(C94,D93,0,-F94)</f>
        <v>5.3524683370456438</v>
      </c>
      <c r="F103" s="109">
        <f>(E103+H103)/2</f>
        <v>6.2734592349371141</v>
      </c>
      <c r="H103" s="123">
        <f>PV(C94,D93,0,-I94)</f>
        <v>7.1944501328285853</v>
      </c>
      <c r="I103" s="109">
        <f>PV(C93,D93,0,-I94)</f>
        <v>10.067915279150593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68261.15612871584</v>
      </c>
      <c r="D106" s="109">
        <f>(D100+D103)/2</f>
        <v>6.2007434907401766</v>
      </c>
      <c r="E106" s="123">
        <f>(E100+E103)/2</f>
        <v>6.834496893101532</v>
      </c>
      <c r="F106" s="109">
        <f>(F100+F103)/2</f>
        <v>7.2949923420472675</v>
      </c>
      <c r="H106" s="123">
        <f>(H100+H103)/2</f>
        <v>7.7554877909930031</v>
      </c>
      <c r="I106" s="123">
        <f>(I100+I103)/2</f>
        <v>10.853031515489233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