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274A7B-8AD5-4B7B-A50F-F655DF9B6C7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3" i="4"/>
  <c r="F94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<sst xmlns="http://schemas.openxmlformats.org/spreadsheetml/2006/main" count="391" uniqueCount="271">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</sst>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265</v>
      </c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2.3952587429258123E-2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97.4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239083.66533700001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6.7429831461106442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2.3952587429258123E-2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20.086675856780328</v>
      </c>
      <c r="D29" s="129">
        <f>G29*(1+G20)</f>
        <v>38.030228217080953</v>
      </c>
      <c r="E29" s="87"/>
      <c r="F29" s="131">
        <f>IF(Fin_Analysis!C108="Profit",Fin_Analysis!F100,IF(Fin_Analysis!C108="Dividend",Fin_Analysis!F103,Fin_Analysis!F106))</f>
        <v>23.631383360918033</v>
      </c>
      <c r="G29" s="274">
        <f>IF(Fin_Analysis!C108="Profit",Fin_Analysis!I100,IF(Fin_Analysis!C108="Dividend",Fin_Analysis!I103,Fin_Analysis!I106))</f>
        <v>33.069763667026919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3.2647651006711409</v>
      </c>
      <c r="D55" s="153">
        <f t="shared" si="45"/>
        <v>1.6762967826657913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0.14830231343182299</v>
      </c>
      <c r="D87" s="209"/>
      <c r="E87" s="262">
        <f>E86*Exchange_Rate/Dashboard!G3</f>
        <v>0.1483023134318229</v>
      </c>
      <c r="F87" s="209"/>
      <c r="H87" s="262">
        <f>H86*Exchange_Rate/Dashboard!G3</f>
        <v>0.1483023134318229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2.3952587429258123E-2</v>
      </c>
      <c r="D89" s="209"/>
      <c r="E89" s="261">
        <f>E88*Exchange_Rate/Dashboard!G3</f>
        <v>2.3952587429258123E-2</v>
      </c>
      <c r="F89" s="209"/>
      <c r="H89" s="261">
        <f>H88*Exchange_Rate/Dashboard!G3</f>
        <v>2.3952587429258123E-2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521.98232712547542</v>
      </c>
      <c r="H93" s="87" t="s">
        <v>209</v>
      </c>
      <c r="I93" s="144">
        <f>FV(H87,D93,0,-(H86/(C93-D94)))*Exchange_Rate</f>
        <v>521.98232712547542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47.531152773550374</v>
      </c>
      <c r="H94" s="87" t="s">
        <v>210</v>
      </c>
      <c r="I94" s="144">
        <f>FV(H89,D93,0,-(H88/(C93-D94)))*Exchange_Rate</f>
        <v>47.531152773550374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637026.56853508053</v>
      </c>
      <c r="D97" s="213"/>
      <c r="E97" s="123">
        <f>PV(C94,D93,0,-F93)</f>
        <v>259.51746928364787</v>
      </c>
      <c r="F97" s="213"/>
      <c r="H97" s="123">
        <f>PV(C94,D93,0,-I93)</f>
        <v>259.51746928364787</v>
      </c>
      <c r="I97" s="123">
        <f>PV(C93,D93,0,-I93)</f>
        <v>363.16881012004166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637026.56853508053</v>
      </c>
      <c r="D100" s="109">
        <f>MIN(F100*(1-C94),E100)</f>
        <v>220.58984889110067</v>
      </c>
      <c r="E100" s="109">
        <f>MAX(E97-H98+E99,0)</f>
        <v>259.51746928364787</v>
      </c>
      <c r="F100" s="109">
        <f>(E100+H100)/2</f>
        <v>259.51746928364787</v>
      </c>
      <c r="H100" s="109">
        <f>MAX(C100*Data!$C$4/Common_Shares,0)</f>
        <v>259.51746928364787</v>
      </c>
      <c r="I100" s="109">
        <f>MAX(I97-H98+H99,0)</f>
        <v>363.16881012004166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58006.958428255413</v>
      </c>
      <c r="D103" s="109">
        <f>MIN(F103*(1-C94),E103)</f>
        <v>20.086675856780328</v>
      </c>
      <c r="E103" s="123">
        <f>PV(C94,D93,0,-F94)</f>
        <v>23.631383360918033</v>
      </c>
      <c r="F103" s="109">
        <f>(E103+H103)/2</f>
        <v>23.631383360918033</v>
      </c>
      <c r="H103" s="123">
        <f>PV(C94,D93,0,-I94)</f>
        <v>23.631383360918033</v>
      </c>
      <c r="I103" s="109">
        <f>PV(C93,D93,0,-I94)</f>
        <v>33.069763667026919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347516.76348166796</v>
      </c>
      <c r="D106" s="109">
        <f>(D100+D103)/2</f>
        <v>120.33826237394049</v>
      </c>
      <c r="E106" s="123">
        <f>(E100+E103)/2</f>
        <v>141.57442632228296</v>
      </c>
      <c r="F106" s="109">
        <f>(F100+F103)/2</f>
        <v>141.57442632228296</v>
      </c>
      <c r="H106" s="123">
        <f>(H100+H103)/2</f>
        <v>141.57442632228296</v>
      </c>
      <c r="I106" s="123">
        <f>(I100+I103)/2</f>
        <v>198.11928689353428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