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B444E4-51F4-4959-BB18-20A40F42D7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2" i="4"/>
  <c r="F97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<sst xmlns="http://schemas.openxmlformats.org/spreadsheetml/2006/main" count="391" uniqueCount="270">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</sst>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4.9019607843137254E-2</v>
      </c>
      <c r="D45" s="152">
        <f>IF(D44="","",D44*Exchange_Rate/Dashboard!$G$3)</f>
        <v>6.4705882352941183E-2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76.5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221680.19096099999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0.36277321450535205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14.635046175881175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4.9019607843137254E-2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22.46214548887022</v>
      </c>
      <c r="D29" s="129">
        <f>G29*(1+G20)</f>
        <v>63.467264566752085</v>
      </c>
      <c r="E29" s="87"/>
      <c r="F29" s="131">
        <f>IF(Fin_Analysis!C108="Profit",Fin_Analysis!F100,IF(Fin_Analysis!C108="Dividend",Fin_Analysis!F103,Fin_Analysis!F106))</f>
        <v>26.426053516317907</v>
      </c>
      <c r="G29" s="274">
        <f>IF(Fin_Analysis!C108="Profit",Fin_Analysis!I100,IF(Fin_Analysis!C108="Dividend",Fin_Analysis!I103,Fin_Analysis!I106))</f>
        <v>55.188925710219209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-7.2636655948553051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0.25305527237701292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0.15580099495425681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0.20434053388692244</v>
      </c>
      <c r="D56" s="153">
        <f t="shared" si="46"/>
        <v>0.13446497443458727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4.0099174353350966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6.8329131864853176E-2</v>
      </c>
      <c r="D87" s="209"/>
      <c r="E87" s="262">
        <f>E86*Exchange_Rate/Dashboard!G3</f>
        <v>6.8329131864853176E-2</v>
      </c>
      <c r="F87" s="209"/>
      <c r="H87" s="262">
        <f>H86*Exchange_Rate/Dashboard!G3</f>
        <v>6.8329131864853176E-2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4.9019607843137254E-2</v>
      </c>
      <c r="D89" s="209"/>
      <c r="E89" s="261">
        <f>E88*Exchange_Rate/Dashboard!G3</f>
        <v>4.9019607843137254E-2</v>
      </c>
      <c r="F89" s="209"/>
      <c r="H89" s="261">
        <f>H88*Exchange_Rate/Dashboard!G3</f>
        <v>4.9019607843137254E-2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131.66198898885256</v>
      </c>
      <c r="H93" s="87" t="s">
        <v>210</v>
      </c>
      <c r="I93" s="144">
        <f>FV(H87,D93,0,-(H86/(C93-D94)))*Exchange_Rate</f>
        <v>131.66198898885256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86.221786077506422</v>
      </c>
      <c r="H94" s="87" t="s">
        <v>211</v>
      </c>
      <c r="I94" s="144">
        <f>FV(H89,D93,0,-(H88/(C93-D94)))*Exchange_Rate</f>
        <v>86.221786077506422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189686.60409925436</v>
      </c>
      <c r="D97" s="213"/>
      <c r="E97" s="123">
        <f>PV(C94,D93,0,-F93)</f>
        <v>65.459277848357104</v>
      </c>
      <c r="F97" s="213"/>
      <c r="H97" s="123">
        <f>PV(C94,D93,0,-I93)</f>
        <v>65.459277848357104</v>
      </c>
      <c r="I97" s="123">
        <f>PV(C93,D93,0,-I93)</f>
        <v>91.603729464246001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3"/>
      <c r="E98" s="213"/>
      <c r="F98" s="213"/>
      <c r="H98" s="123">
        <f>C98*Data!$C$4/Common_Shares</f>
        <v>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84164.504099254351</v>
      </c>
      <c r="D100" s="109">
        <f>MIN(F100*(1-C94),E100)</f>
        <v>22.46214548887022</v>
      </c>
      <c r="E100" s="109">
        <f>MAX(E97-H98+E99,0)</f>
        <v>23.807632938305517</v>
      </c>
      <c r="F100" s="109">
        <f>(E100+H100)/2</f>
        <v>26.426053516317907</v>
      </c>
      <c r="H100" s="109">
        <f>MAX(C100*Data!$C$4/Common_Shares,0)</f>
        <v>29.044474094330297</v>
      </c>
      <c r="I100" s="109">
        <f>MAX(I97-H98+H99,0)</f>
        <v>55.188925710219209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124220.49770035985</v>
      </c>
      <c r="D103" s="109">
        <f>MIN(F103*(1-C94),E103)</f>
        <v>36.437346196561855</v>
      </c>
      <c r="E103" s="123">
        <f>PV(C94,D93,0,-F94)</f>
        <v>42.867466113602184</v>
      </c>
      <c r="F103" s="109">
        <f>(E103+H103)/2</f>
        <v>42.867466113602184</v>
      </c>
      <c r="H103" s="123">
        <f>PV(C94,D93,0,-I94)</f>
        <v>42.867466113602184</v>
      </c>
      <c r="I103" s="109">
        <f>PV(C93,D93,0,-I94)</f>
        <v>59.988742585657825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96604.893399807115</v>
      </c>
      <c r="D106" s="109">
        <f>(D100+D103)/2</f>
        <v>29.449745842716037</v>
      </c>
      <c r="E106" s="123">
        <f>(E100+E103)/2</f>
        <v>33.337549525953847</v>
      </c>
      <c r="F106" s="109">
        <f>(F100+F103)/2</f>
        <v>34.646759814960049</v>
      </c>
      <c r="H106" s="123">
        <f>(H100+H103)/2</f>
        <v>35.955970103966237</v>
      </c>
      <c r="I106" s="123">
        <f>(I100+I103)/2</f>
        <v>57.588834147938513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