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50FF299-D8C9-42FF-9A23-9CE7A9EA7CA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E27" i="4"/>
  <c r="D27" i="4"/>
  <c r="C27" i="4"/>
  <c r="M52" i="2"/>
  <c r="F95" i="4" l="1"/>
  <c r="F96" i="4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<sst xmlns="http://schemas.openxmlformats.org/spreadsheetml/2006/main" count="391" uniqueCount="271">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</sst>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266</v>
      </c>
    </row>
    <row r="5" spans="1:5" ht="13.9" x14ac:dyDescent="0.4">
      <c r="B5" s="141" t="s">
        <v>195</v>
      </c>
      <c r="C5" s="191" t="s">
        <v>267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268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77.349999999999994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592166.31297004991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23.389111832096372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28.479490158551307</v>
      </c>
      <c r="D29" s="129">
        <f>G29*(1+G20)</f>
        <v>52.623105090458331</v>
      </c>
      <c r="E29" s="87"/>
      <c r="F29" s="131">
        <f>IF(Fin_Analysis!C108="Profit",Fin_Analysis!F100,IF(Fin_Analysis!C108="Dividend",Fin_Analysis!F103,Fin_Analysis!F106))</f>
        <v>33.505282539472127</v>
      </c>
      <c r="G29" s="274">
        <f>IF(Fin_Analysis!C108="Profit",Fin_Analysis!I100,IF(Fin_Analysis!C108="Dividend",Fin_Analysis!I103,Fin_Analysis!I106))</f>
        <v>45.759221817789857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0.10693825873363277</v>
      </c>
      <c r="D56" s="153">
        <f t="shared" si="46"/>
        <v>6.8597932386168292E-2</v>
      </c>
      <c r="E56" s="153">
        <f t="shared" si="46"/>
        <v>5.5032736114953934E-2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4.2754936877411547E-2</v>
      </c>
      <c r="D87" s="209"/>
      <c r="E87" s="262">
        <f>E86*Exchange_Rate/Dashboard!G3</f>
        <v>4.2754936877411547E-2</v>
      </c>
      <c r="F87" s="209"/>
      <c r="H87" s="262">
        <f>H86*Exchange_Rate/Dashboard!G3</f>
        <v>4.2754936877411547E-2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67.391090854985492</v>
      </c>
      <c r="H93" s="87" t="s">
        <v>209</v>
      </c>
      <c r="I93" s="144">
        <f>FV(H87,D93,0,-(H86/(C93-D94)))*Exchange_Rate</f>
        <v>67.391090854985492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256505489.67574665</v>
      </c>
      <c r="D97" s="213"/>
      <c r="E97" s="123">
        <f>PV(C94,D93,0,-F93)</f>
        <v>33.505282539472127</v>
      </c>
      <c r="F97" s="213"/>
      <c r="H97" s="123">
        <f>PV(C94,D93,0,-I93)</f>
        <v>33.505282539472127</v>
      </c>
      <c r="I97" s="123">
        <f>PV(C93,D93,0,-I93)</f>
        <v>45.759221817789857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256505489.67574665</v>
      </c>
      <c r="D100" s="109">
        <f>MIN(F100*(1-C94),E100)</f>
        <v>28.479490158551307</v>
      </c>
      <c r="E100" s="109">
        <f>MAX(E97-H98+E99,0)</f>
        <v>33.505282539472127</v>
      </c>
      <c r="F100" s="109">
        <f>(E100+H100)/2</f>
        <v>33.505282539472127</v>
      </c>
      <c r="H100" s="109">
        <f>MAX(C100*Data!$C$4/Common_Shares,0)</f>
        <v>33.505282539472127</v>
      </c>
      <c r="I100" s="109">
        <f>MAX(I97-H98+H99,0)</f>
        <v>45.759221817789857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128252744.83787332</v>
      </c>
      <c r="D106" s="109">
        <f>(D100+D103)/2</f>
        <v>14.239745079275654</v>
      </c>
      <c r="E106" s="123">
        <f>(E100+E103)/2</f>
        <v>16.752641269736063</v>
      </c>
      <c r="F106" s="109">
        <f>(F100+F103)/2</f>
        <v>16.752641269736063</v>
      </c>
      <c r="H106" s="123">
        <f>(H100+H103)/2</f>
        <v>16.752641269736063</v>
      </c>
      <c r="I106" s="123">
        <f>(I100+I103)/2</f>
        <v>22.879610908894929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