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99C3CB-D282-43C3-8C2E-8FF4078CDE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5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<sst xmlns="http://schemas.openxmlformats.org/spreadsheetml/2006/main" count="390" uniqueCount="268">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</sst>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262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264</v>
      </c>
    </row>
    <row r="10" spans="1:5" ht="13.9" x14ac:dyDescent="0.4">
      <c r="B10" s="140" t="s">
        <v>218</v>
      </c>
      <c r="C10" s="194">
        <v>130481963</v>
      </c>
    </row>
    <row r="11" spans="1:5" ht="13.9" x14ac:dyDescent="0.4">
      <c r="B11" s="140" t="s">
        <v>219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246</v>
      </c>
      <c r="D17" s="24"/>
    </row>
    <row r="18" spans="2:13" ht="13.9" x14ac:dyDescent="0.4">
      <c r="B18" s="241" t="s">
        <v>239</v>
      </c>
      <c r="C18" s="243" t="s">
        <v>267</v>
      </c>
      <c r="D18" s="24"/>
    </row>
    <row r="19" spans="2:13" ht="13.9" x14ac:dyDescent="0.4">
      <c r="B19" s="241" t="s">
        <v>240</v>
      </c>
      <c r="C19" s="243" t="s">
        <v>267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106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248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258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1405.HK</v>
      </c>
      <c r="D3" s="277"/>
      <c r="E3" s="87"/>
      <c r="F3" s="3" t="s">
        <v>1</v>
      </c>
      <c r="G3" s="132">
        <v>77.95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達勢股份</v>
      </c>
      <c r="D4" s="279"/>
      <c r="E4" s="87"/>
      <c r="F4" s="3" t="s">
        <v>3</v>
      </c>
      <c r="G4" s="282">
        <f>Inputs!C10</f>
        <v>130481963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10171.06901585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0.8448760372568398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1.7912194354438221E-2</v>
      </c>
      <c r="F24" s="140" t="s">
        <v>261</v>
      </c>
      <c r="G24" s="269">
        <f>G3/(Fin_Analysis!H86*G7)</f>
        <v>-96.227845510400371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-4.3026634739724949E-2</v>
      </c>
      <c r="F26" s="141" t="s">
        <v>194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Strongly disagree</v>
      </c>
    </row>
    <row r="37" spans="1:3" ht="15.75" customHeight="1" x14ac:dyDescent="0.4">
      <c r="A37"/>
      <c r="B37" s="20" t="s">
        <v>240</v>
      </c>
      <c r="C37" s="246" t="str">
        <f>Inputs!C19</f>
        <v>Strongly disagree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96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161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-1.0392002384506461E-2</v>
      </c>
      <c r="D87" s="210"/>
      <c r="E87" s="263">
        <f>E86*Exchange_Rate/Dashboard!G3</f>
        <v>-1.0392002384506461E-2</v>
      </c>
      <c r="F87" s="210"/>
      <c r="H87" s="263">
        <f>H86*Exchange_Rate/Dashboard!G3</f>
        <v>-1.0392002384506461E-2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222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-10.678219476537496</v>
      </c>
      <c r="H93" s="87" t="s">
        <v>210</v>
      </c>
      <c r="I93" s="144">
        <f>FV(H87,D93,0,-(H86/C93))*Exchange_Rate</f>
        <v>-10.678219476537496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</v>
      </c>
      <c r="H94" s="87" t="s">
        <v>211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-692723.82215475861</v>
      </c>
      <c r="D97" s="214"/>
      <c r="E97" s="123">
        <f>PV(C94,D93,0,-F93)</f>
        <v>-5.308962298143526</v>
      </c>
      <c r="F97" s="214"/>
      <c r="H97" s="123">
        <f>PV(C94,D93,0,-I93)</f>
        <v>-5.308962298143526</v>
      </c>
      <c r="I97" s="123">
        <f>PV(C93,D93,0,-I93)</f>
        <v>-7.5426666809795107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-692723.82215475861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