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C5DE32-B34E-45E1-9B82-E4FD70FAA0E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5" i="4"/>
  <c r="E92" i="4"/>
  <c r="F97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<sst xmlns="http://schemas.openxmlformats.org/spreadsheetml/2006/main" count="390" uniqueCount="269">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</sst>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3585854271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266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267</v>
      </c>
      <c r="D19" s="24"/>
    </row>
    <row r="20" spans="2:13" ht="13.9" x14ac:dyDescent="0.4">
      <c r="B20" s="242" t="s">
        <v>230</v>
      </c>
      <c r="C20" s="243" t="s">
        <v>267</v>
      </c>
      <c r="D20" s="24"/>
    </row>
    <row r="21" spans="2:13" ht="13.9" x14ac:dyDescent="0.4">
      <c r="B21" s="225" t="s">
        <v>233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106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249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259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0268.HK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金蝶国际</v>
      </c>
      <c r="D4" s="278"/>
      <c r="E4" s="87"/>
      <c r="F4" s="3" t="s">
        <v>3</v>
      </c>
      <c r="G4" s="281">
        <f>Inputs!C10</f>
        <v>3585854271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45603</v>
      </c>
      <c r="D5" s="280"/>
      <c r="E5" s="34"/>
      <c r="F5" s="35" t="s">
        <v>100</v>
      </c>
      <c r="G5" s="273">
        <f>G3*G4/1000000</f>
        <v>52998.925167853609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0.35834792051449244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3.8655956702792868E-3</v>
      </c>
      <c r="F24" s="140" t="s">
        <v>176</v>
      </c>
      <c r="G24" s="179">
        <f>(Fin_Analysis!H86*G7)/G3</f>
        <v>-8.8762743491511455E-3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-0.11044830732057855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2">
        <f>IF(Fin_Analysis!C108="Profit",Fin_Analysis!I100,IF(Fin_Analysis!C108="Dividend",Fin_Analysis!I103,Fin_Analysis!I106))</f>
        <v>0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96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161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-8.8762743491511455E-3</v>
      </c>
      <c r="D87" s="210"/>
      <c r="E87" s="263">
        <f>E86*Exchange_Rate/Dashboard!G3</f>
        <v>-8.8762743491511455E-3</v>
      </c>
      <c r="F87" s="210"/>
      <c r="H87" s="263">
        <f>H86*Exchange_Rate/Dashboard!G3</f>
        <v>-8.8762743491511455E-3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-1.7426573770237705</v>
      </c>
      <c r="H93" s="87" t="s">
        <v>211</v>
      </c>
      <c r="I93" s="144">
        <f>FV(H87,D93,0,-(H86/C93))*Exchange_Rate</f>
        <v>-1.7426573770237705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-3106815.3568772064</v>
      </c>
      <c r="D97" s="214"/>
      <c r="E97" s="123">
        <f>PV(C94,D93,0,-F93)</f>
        <v>-0.86640870545215931</v>
      </c>
      <c r="F97" s="214"/>
      <c r="H97" s="123">
        <f>PV(C94,D93,0,-I93)</f>
        <v>-0.86640870545215931</v>
      </c>
      <c r="I97" s="123">
        <f>PV(C93,D93,0,-I93)</f>
        <v>-1.2309433949097373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-3106815.3568772064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