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99838CA-2266-49CF-B0E9-7159D68F29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2" i="4"/>
  <c r="F91" i="4"/>
  <c r="F95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3" i="4"/>
  <c r="F93" i="4"/>
  <c r="F92" i="4"/>
  <c r="F94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<sst xmlns="http://schemas.openxmlformats.org/spreadsheetml/2006/main" count="391" uniqueCount="267">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</sst>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262</v>
      </c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263</v>
      </c>
      <c r="D18" s="24"/>
    </row>
    <row r="19" spans="2:13" ht="13.9" x14ac:dyDescent="0.4">
      <c r="B19" s="240" t="s">
        <v>239</v>
      </c>
      <c r="C19" s="242" t="s">
        <v>263</v>
      </c>
      <c r="D19" s="24"/>
    </row>
    <row r="20" spans="2:13" ht="13.9" x14ac:dyDescent="0.4">
      <c r="B20" s="241" t="s">
        <v>228</v>
      </c>
      <c r="C20" s="242" t="s">
        <v>263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8.6702633465545756E-2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265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73.599999999999994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1340133.3987391999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17.599452645060317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6.449830050485722E-2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41.54671933647613</v>
      </c>
      <c r="D29" s="129">
        <f>G29*(1+G20)</f>
        <v>82.13321614715484</v>
      </c>
      <c r="E29" s="87"/>
      <c r="F29" s="131">
        <f>IF(Fin_Analysis!C108="Profit",Fin_Analysis!F100,IF(Fin_Analysis!C108="Dividend",Fin_Analysis!F103,Fin_Analysis!F106))</f>
        <v>48.87849333703074</v>
      </c>
      <c r="G29" s="274">
        <f>IF(Fin_Analysis!C108="Profit",Fin_Analysis!I100,IF(Fin_Analysis!C108="Dividend",Fin_Analysis!I103,Fin_Analysis!I106))</f>
        <v>71.420187954047691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5.0874830030000551</v>
      </c>
      <c r="D55" s="153">
        <f t="shared" si="45"/>
        <v>3.1778092554110788</v>
      </c>
      <c r="E55" s="153">
        <f t="shared" si="45"/>
        <v>4.3138244989796455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5.681994890225589E-2</v>
      </c>
      <c r="D87" s="209"/>
      <c r="E87" s="262">
        <f>E86*Exchange_Rate/Dashboard!G3</f>
        <v>5.6819948902255925E-2</v>
      </c>
      <c r="F87" s="209"/>
      <c r="H87" s="262">
        <f>H86*Exchange_Rate/Dashboard!G3</f>
        <v>5.6819948902255925E-2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8.6702633465545756E-2</v>
      </c>
      <c r="D89" s="209"/>
      <c r="E89" s="261">
        <f>E88*Exchange_Rate/Dashboard!G3</f>
        <v>6.449830050485722E-2</v>
      </c>
      <c r="F89" s="209"/>
      <c r="H89" s="261">
        <f>H88*Exchange_Rate/Dashboard!G3</f>
        <v>6.449830050485722E-2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83.529470909352384</v>
      </c>
      <c r="H93" s="87" t="s">
        <v>209</v>
      </c>
      <c r="I93" s="144">
        <f>FV(H87,D93,0,-(H86/(C93-D94)))*Exchange_Rate</f>
        <v>83.529470909352384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98.312108887607607</v>
      </c>
      <c r="H94" s="87" t="s">
        <v>210</v>
      </c>
      <c r="I94" s="144">
        <f>FV(H89,D93,0,-(H88/(C93-D94)))*Exchange_Rate</f>
        <v>98.312108887607607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756172.26674429991</v>
      </c>
      <c r="D97" s="213"/>
      <c r="E97" s="123">
        <f>PV(C94,D93,0,-F93)</f>
        <v>41.528909647905294</v>
      </c>
      <c r="F97" s="213"/>
      <c r="H97" s="123">
        <f>PV(C94,D93,0,-I93)</f>
        <v>41.528909647905294</v>
      </c>
      <c r="I97" s="123">
        <f>PV(C93,D93,0,-I93)</f>
        <v>60.681136632601422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756172.26674429991</v>
      </c>
      <c r="D100" s="109">
        <f>MIN(F100*(1-C94),E100)</f>
        <v>35.2995732007195</v>
      </c>
      <c r="E100" s="109">
        <f>MAX(E97-H98+E99,0)</f>
        <v>41.528909647905294</v>
      </c>
      <c r="F100" s="109">
        <f>(E100+H100)/2</f>
        <v>41.528909647905294</v>
      </c>
      <c r="H100" s="109">
        <f>MAX(C100*Data!$C$4/Common_Shares,0)</f>
        <v>41.528909647905294</v>
      </c>
      <c r="I100" s="109">
        <f>MAX(I97-H98+H99,0)</f>
        <v>60.681136632601422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889995.94294845581</v>
      </c>
      <c r="D103" s="109">
        <f>MIN(F103*(1-C94),E103)</f>
        <v>41.54671933647613</v>
      </c>
      <c r="E103" s="123">
        <f>PV(C94,D93,0,-F94)</f>
        <v>48.87849333703074</v>
      </c>
      <c r="F103" s="109">
        <f>(E103+H103)/2</f>
        <v>48.87849333703074</v>
      </c>
      <c r="H103" s="123">
        <f>PV(C94,D93,0,-I94)</f>
        <v>48.87849333703074</v>
      </c>
      <c r="I103" s="109">
        <f>PV(C93,D93,0,-I94)</f>
        <v>71.420187954047691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823084.10484637786</v>
      </c>
      <c r="D106" s="109">
        <f>(D100+D103)/2</f>
        <v>38.423146268597819</v>
      </c>
      <c r="E106" s="123">
        <f>(E100+E103)/2</f>
        <v>45.203701492468014</v>
      </c>
      <c r="F106" s="109">
        <f>(F100+F103)/2</f>
        <v>45.203701492468014</v>
      </c>
      <c r="H106" s="123">
        <f>(H100+H103)/2</f>
        <v>45.203701492468014</v>
      </c>
      <c r="I106" s="123">
        <f>(I100+I103)/2</f>
        <v>66.050662293324564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