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0A1C14-2F6D-44FF-99DA-C2E6774B04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3" i="4"/>
  <c r="E93" i="4"/>
  <c r="F92" i="4"/>
  <c r="F91" i="4"/>
  <c r="F97" i="4" s="1"/>
  <c r="E91" i="4"/>
  <c r="E92" i="4" s="1"/>
  <c r="D71" i="4"/>
  <c r="D69" i="4"/>
  <c r="D68" i="4"/>
  <c r="D67" i="4"/>
  <c r="C65" i="4"/>
  <c r="D63" i="4"/>
  <c r="D62" i="4"/>
  <c r="D61" i="4"/>
  <c r="D60" i="4"/>
  <c r="D59" i="4"/>
  <c r="D58" i="4"/>
  <c r="D55" i="4"/>
  <c r="D53" i="4"/>
  <c r="D50" i="4"/>
  <c r="D56" i="4" s="1"/>
  <c r="D44" i="4"/>
  <c r="D45" i="4" s="1"/>
  <c r="C44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4" i="4" l="1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<sst xmlns="http://schemas.openxmlformats.org/spreadsheetml/2006/main" count="390" uniqueCount="267">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</sst>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4.8138639281129651E-2</v>
      </c>
      <c r="D45" s="152">
        <f>IF(D44="","",D44*Exchange_Rate/Dashboard!$G$3)</f>
        <v>6.3543003851091143E-2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/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77.900000000000006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225737.08334460002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0.36941220143747616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14.902877086289459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4.8138639281129651E-2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12.831493250701001</v>
      </c>
      <c r="D29" s="129">
        <f>G29*(1+G20)</f>
        <v>49.673984264023446</v>
      </c>
      <c r="E29" s="87"/>
      <c r="F29" s="131">
        <f>IF(Fin_Analysis!C108="Profit",Fin_Analysis!F100,IF(Fin_Analysis!C108="Dividend",Fin_Analysis!F103,Fin_Analysis!F106))</f>
        <v>15.449913828713395</v>
      </c>
      <c r="G29" s="274">
        <f>IF(Fin_Analysis!C108="Profit",Fin_Analysis!I100,IF(Fin_Analysis!C108="Dividend",Fin_Analysis!I103,Fin_Analysis!I106))</f>
        <v>43.194768925237781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0.25305527237701292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0.15580099495425681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0.20434053388692244</v>
      </c>
      <c r="D55" s="153">
        <f t="shared" si="45"/>
        <v>0.13446497443458727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4.0099174353350966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6.7101137197192129E-2</v>
      </c>
      <c r="D87" s="209"/>
      <c r="E87" s="262">
        <f>E86*Exchange_Rate/Dashboard!G3</f>
        <v>6.7101137197192129E-2</v>
      </c>
      <c r="F87" s="209"/>
      <c r="H87" s="262">
        <f>H86*Exchange_Rate/Dashboard!G3</f>
        <v>6.7101137197192129E-2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4.8138639281129651E-2</v>
      </c>
      <c r="D89" s="209"/>
      <c r="E89" s="261">
        <f>E88*Exchange_Rate/Dashboard!G3</f>
        <v>4.8138639281129651E-2</v>
      </c>
      <c r="F89" s="209"/>
      <c r="H89" s="261">
        <f>H88*Exchange_Rate/Dashboard!G3</f>
        <v>4.8138639281129651E-2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109.58505153718521</v>
      </c>
      <c r="H93" s="87" t="s">
        <v>210</v>
      </c>
      <c r="I93" s="144">
        <f>FV(H87,D93,0,-(H86/(C93-D94)))*Exchange_Rate</f>
        <v>109.58505153718521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71.875518257948457</v>
      </c>
      <c r="H94" s="87" t="s">
        <v>211</v>
      </c>
      <c r="I94" s="144">
        <f>FV(H89,D93,0,-(H88/(C93-D94)))*Exchange_Rate</f>
        <v>71.875518257948457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157880.1630278455</v>
      </c>
      <c r="D97" s="213"/>
      <c r="E97" s="123">
        <f>PV(C94,D93,0,-F93)</f>
        <v>54.483138160752588</v>
      </c>
      <c r="F97" s="213"/>
      <c r="H97" s="123">
        <f>PV(C94,D93,0,-I93)</f>
        <v>54.483138160752588</v>
      </c>
      <c r="I97" s="123">
        <f>PV(C93,D93,0,-I93)</f>
        <v>79.609572679264573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3"/>
      <c r="E98" s="213"/>
      <c r="F98" s="213"/>
      <c r="H98" s="123">
        <f>C98*Data!$C$4/Common_Shares</f>
        <v>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52358.063027845492</v>
      </c>
      <c r="D100" s="109">
        <f>MIN(F100*(1-C94),E100)</f>
        <v>12.831493250701001</v>
      </c>
      <c r="E100" s="109">
        <f>MAX(E97-H98+E99,0)</f>
        <v>12.831493250701001</v>
      </c>
      <c r="F100" s="109">
        <f>(E100+H100)/2</f>
        <v>15.449913828713395</v>
      </c>
      <c r="H100" s="109">
        <f>MAX(C100*Data!$C$4/Common_Shares,0)</f>
        <v>18.068334406725789</v>
      </c>
      <c r="I100" s="109">
        <f>MAX(I97-H98+H99,0)</f>
        <v>43.194768925237781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103551.70145104322</v>
      </c>
      <c r="D103" s="109">
        <f>MIN(F103*(1-C94),E103)</f>
        <v>30.374610188055524</v>
      </c>
      <c r="E103" s="123">
        <f>PV(C94,D93,0,-F94)</f>
        <v>35.734835515359443</v>
      </c>
      <c r="F103" s="109">
        <f>(E103+H103)/2</f>
        <v>35.734835515359443</v>
      </c>
      <c r="H103" s="123">
        <f>PV(C94,D93,0,-I94)</f>
        <v>35.734835515359443</v>
      </c>
      <c r="I103" s="109">
        <f>PV(C93,D93,0,-I94)</f>
        <v>52.214961934605938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70367.274739444358</v>
      </c>
      <c r="D106" s="109">
        <f>(D100+D103)/2</f>
        <v>21.603051719378264</v>
      </c>
      <c r="E106" s="123">
        <f>(E100+E103)/2</f>
        <v>24.283164383030222</v>
      </c>
      <c r="F106" s="109">
        <f>(F100+F103)/2</f>
        <v>25.592374672036421</v>
      </c>
      <c r="H106" s="123">
        <f>(H100+H103)/2</f>
        <v>26.901584961042616</v>
      </c>
      <c r="I106" s="123">
        <f>(I100+I103)/2</f>
        <v>47.70486542992186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