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F891D06-98A0-4821-ADDF-A8A4BBAB6B6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3" i="4"/>
  <c r="E93" i="4"/>
  <c r="F92" i="4"/>
  <c r="E92" i="4"/>
  <c r="F91" i="4"/>
  <c r="F96" i="4" s="1"/>
  <c r="E91" i="4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<sst xmlns="http://schemas.openxmlformats.org/spreadsheetml/2006/main" count="390" uniqueCount="268">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</sst>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46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8.4097859327217125E-2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266</v>
      </c>
      <c r="D87" s="269"/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6.54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4430.3660399999999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Y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5.9154979382921669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8.4097859327217125E-2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4.5874297506021087</v>
      </c>
      <c r="D29" s="129">
        <f>G29*(1+G20)</f>
        <v>10.424926582683533</v>
      </c>
      <c r="E29" s="87"/>
      <c r="F29" s="131">
        <f>IF(Fin_Analysis!C108="Profit",Fin_Analysis!F100,IF(Fin_Analysis!C108="Dividend",Fin_Analysis!F103,Fin_Analysis!F106))</f>
        <v>5.3969761771789511</v>
      </c>
      <c r="G29" s="274">
        <f>IF(Fin_Analysis!C108="Profit",Fin_Analysis!I100,IF(Fin_Analysis!C108="Dividend",Fin_Analysis!I103,Fin_Analysis!I106))</f>
        <v>9.0651535501595948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0.10406597465064728</v>
      </c>
      <c r="D55" s="153">
        <f t="shared" si="45"/>
        <v>-0.4553849577214063</v>
      </c>
      <c r="E55" s="153">
        <f t="shared" si="45"/>
        <v>6.5427687834448023E-2</v>
      </c>
      <c r="F55" s="153">
        <f t="shared" si="45"/>
        <v>8.3942567526595541E-2</v>
      </c>
      <c r="G55" s="153">
        <f t="shared" si="45"/>
        <v>7.3234698143629109E-2</v>
      </c>
      <c r="H55" s="153">
        <f t="shared" si="45"/>
        <v>3.0687102059439617E-2</v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0.21130934589774891</v>
      </c>
      <c r="D87" s="209"/>
      <c r="E87" s="262">
        <f>E86*Exchange_Rate/Dashboard!G3</f>
        <v>0.14791654212842423</v>
      </c>
      <c r="F87" s="209"/>
      <c r="H87" s="262">
        <f>H86*Exchange_Rate/Dashboard!G3</f>
        <v>0.16904747671819911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8.4097859327217125E-2</v>
      </c>
      <c r="D89" s="209"/>
      <c r="E89" s="261">
        <f>E88*Exchange_Rate/Dashboard!G3</f>
        <v>6.7278287461773709E-2</v>
      </c>
      <c r="F89" s="209"/>
      <c r="H89" s="261">
        <f>H88*Exchange_Rate/Dashboard!G3</f>
        <v>8.4097859327217125E-2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29.214747040396965</v>
      </c>
      <c r="H93" s="87" t="s">
        <v>210</v>
      </c>
      <c r="I93" s="144">
        <f>FV(H87,D93,0,-(H86/(C93-D94)))*Exchange_Rate</f>
        <v>36.576592992178412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9.2320279881983556</v>
      </c>
      <c r="H94" s="87" t="s">
        <v>211</v>
      </c>
      <c r="I94" s="144">
        <f>FV(H89,D93,0,-(H88/(C93-D94)))*Exchange_Rate</f>
        <v>12.478465661271951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12319012.872654904</v>
      </c>
      <c r="D97" s="213"/>
      <c r="E97" s="123">
        <f>PV(C94,D93,0,-F93)</f>
        <v>14.52489255610994</v>
      </c>
      <c r="F97" s="213"/>
      <c r="H97" s="123">
        <f>PV(C94,D93,0,-I93)</f>
        <v>18.185031092185572</v>
      </c>
      <c r="I97" s="123">
        <f>PV(C93,D93,0,-I93)</f>
        <v>26.57157064148149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12319012.872654904</v>
      </c>
      <c r="D100" s="109">
        <f>MIN(F100*(1-C94),E100)</f>
        <v>13.901717550525593</v>
      </c>
      <c r="E100" s="109">
        <f>MAX(E97-H98+E99,0)</f>
        <v>14.52489255610994</v>
      </c>
      <c r="F100" s="109">
        <f>(E100+H100)/2</f>
        <v>16.354961824147757</v>
      </c>
      <c r="H100" s="109">
        <f>MAX(C100*Data!$C$4/Common_Shares,0)</f>
        <v>18.185031092185572</v>
      </c>
      <c r="I100" s="109">
        <f>MAX(I97-H98+H99,0)</f>
        <v>26.57157064148149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4202752.8136659302</v>
      </c>
      <c r="D103" s="109">
        <f>MIN(F103*(1-C94),E103)</f>
        <v>4.5874297506021087</v>
      </c>
      <c r="E103" s="123">
        <f>PV(C94,D93,0,-F94)</f>
        <v>4.5899495353548971</v>
      </c>
      <c r="F103" s="109">
        <f>(E103+H103)/2</f>
        <v>5.3969761771789511</v>
      </c>
      <c r="H103" s="123">
        <f>PV(C94,D93,0,-I94)</f>
        <v>6.204002819003005</v>
      </c>
      <c r="I103" s="109">
        <f>PV(C93,D93,0,-I94)</f>
        <v>9.0651535501595948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6474445.5093263295</v>
      </c>
      <c r="D106" s="109">
        <f>(D100+D103)/2</f>
        <v>9.2445736505638507</v>
      </c>
      <c r="E106" s="123">
        <f>(E100+E103)/2</f>
        <v>9.5574210457324185</v>
      </c>
      <c r="F106" s="109">
        <f>(F100+F103)/2</f>
        <v>10.875969000663353</v>
      </c>
      <c r="H106" s="123">
        <f>(H100+H103)/2</f>
        <v>12.194516955594288</v>
      </c>
      <c r="I106" s="123">
        <f>(I100+I103)/2</f>
        <v>17.818362095820543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