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528F22C-795C-46E3-BCF5-841E966A7DE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E95" i="4" l="1"/>
  <c r="F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<sst xmlns="http://schemas.openxmlformats.org/spreadsheetml/2006/main" count="390" uniqueCount="268">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</sst>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0.10675633521102887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2.78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164257.83194958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C0014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5.8713177109045303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8.0934405755653666E-2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1.9488208090892434</v>
      </c>
      <c r="D29" s="129">
        <f>G29*(1+G20)</f>
        <v>3.745985551177839</v>
      </c>
      <c r="E29" s="87"/>
      <c r="F29" s="131">
        <f>IF(Fin_Analysis!C108="Profit",Fin_Analysis!F100,IF(Fin_Analysis!C108="Dividend",Fin_Analysis!F103,Fin_Analysis!F106))</f>
        <v>2.2927303636344041</v>
      </c>
      <c r="G29" s="274">
        <f>IF(Fin_Analysis!C108="Profit",Fin_Analysis!I100,IF(Fin_Analysis!C108="Dividend",Fin_Analysis!I103,Fin_Analysis!I106))</f>
        <v>3.257378740154643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4.1168354939394511</v>
      </c>
      <c r="D55" s="153">
        <f t="shared" si="45"/>
        <v>2.8873591989987477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0.17031951756634556</v>
      </c>
      <c r="D87" s="209"/>
      <c r="E87" s="262">
        <f>E86*Exchange_Rate/Dashboard!G3</f>
        <v>0.17031951756634556</v>
      </c>
      <c r="F87" s="209"/>
      <c r="H87" s="262">
        <f>H86*Exchange_Rate/Dashboard!G3</f>
        <v>0.17031951756634556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0.10675633521102887</v>
      </c>
      <c r="D89" s="209"/>
      <c r="E89" s="261">
        <f>E88*Exchange_Rate/Dashboard!G3</f>
        <v>8.0934405755653666E-2</v>
      </c>
      <c r="F89" s="209"/>
      <c r="H89" s="261">
        <f>H88*Exchange_Rate/Dashboard!G3</f>
        <v>8.0934405755653666E-2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14.437731374225072</v>
      </c>
      <c r="H93" s="87" t="s">
        <v>209</v>
      </c>
      <c r="I93" s="144">
        <f>FV(H87,D93,0,-(H86/(C93-D94)))*Exchange_Rate</f>
        <v>14.437731374225072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4.6114996958955459</v>
      </c>
      <c r="H94" s="87" t="s">
        <v>210</v>
      </c>
      <c r="I94" s="144">
        <f>FV(H89,D93,0,-(H88/(C93-D94)))*Exchange_Rate</f>
        <v>4.6114996958955459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424122.2392612836</v>
      </c>
      <c r="D97" s="213"/>
      <c r="E97" s="123">
        <f>PV(C94,D93,0,-F93)</f>
        <v>7.1781041497509133</v>
      </c>
      <c r="F97" s="213"/>
      <c r="H97" s="123">
        <f>PV(C94,D93,0,-I93)</f>
        <v>7.1781041497509133</v>
      </c>
      <c r="I97" s="123">
        <f>PV(C93,D93,0,-I93)</f>
        <v>10.198235354178298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424122.2392612836</v>
      </c>
      <c r="D100" s="109">
        <f>MIN(F100*(1-C94),E100)</f>
        <v>6.1013885272882762</v>
      </c>
      <c r="E100" s="109">
        <f>MAX(E97-H98+E99,0)</f>
        <v>7.1781041497509133</v>
      </c>
      <c r="F100" s="109">
        <f>(E100+H100)/2</f>
        <v>7.1781041497509133</v>
      </c>
      <c r="H100" s="109">
        <f>MAX(C100*Data!$C$4/Common_Shares,0)</f>
        <v>7.1781041497509133</v>
      </c>
      <c r="I100" s="109">
        <f>MAX(I97-H98+H99,0)</f>
        <v>10.198235354178298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135467.23696962569</v>
      </c>
      <c r="D103" s="109">
        <f>MIN(F103*(1-C94),E103)</f>
        <v>1.9488208090892434</v>
      </c>
      <c r="E103" s="123">
        <f>PV(C94,D93,0,-F94)</f>
        <v>2.2927303636344041</v>
      </c>
      <c r="F103" s="109">
        <f>(E103+H103)/2</f>
        <v>2.2927303636344041</v>
      </c>
      <c r="H103" s="123">
        <f>PV(C94,D93,0,-I94)</f>
        <v>2.2927303636344041</v>
      </c>
      <c r="I103" s="109">
        <f>PV(C93,D93,0,-I94)</f>
        <v>3.257378740154643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279794.73811545462</v>
      </c>
      <c r="D106" s="109">
        <f>(D100+D103)/2</f>
        <v>4.0251046681887601</v>
      </c>
      <c r="E106" s="123">
        <f>(E100+E103)/2</f>
        <v>4.7354172566926582</v>
      </c>
      <c r="F106" s="109">
        <f>(F100+F103)/2</f>
        <v>4.7354172566926582</v>
      </c>
      <c r="H106" s="123">
        <f>(H100+H103)/2</f>
        <v>4.7354172566926582</v>
      </c>
      <c r="I106" s="123">
        <f>(I100+I103)/2</f>
        <v>6.7278070471664702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