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B7C57F4-E6C3-496F-93D0-F5B2797F404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3" i="4" l="1"/>
  <c r="F93" i="4"/>
  <c r="F94" i="4"/>
  <c r="E95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<sst xmlns="http://schemas.openxmlformats.org/spreadsheetml/2006/main" count="391" uniqueCount="271">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</sst>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3585525056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3.7401260542606916E-2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207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0069.HK</v>
      </c>
      <c r="D3" s="278"/>
      <c r="E3" s="87"/>
      <c r="F3" s="3" t="s">
        <v>1</v>
      </c>
      <c r="G3" s="132">
        <v>5.33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SHANGRI-LA ASIA</v>
      </c>
      <c r="D4" s="280"/>
      <c r="E4" s="87"/>
      <c r="F4" s="3" t="s">
        <v>2</v>
      </c>
      <c r="G4" s="283">
        <f>Inputs!C10</f>
        <v>3585525056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19110.84854848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0.45524911405880131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0.12063647696552883</v>
      </c>
      <c r="F24" s="140" t="s">
        <v>258</v>
      </c>
      <c r="G24" s="268">
        <f>G3/(Fin_Analysis!H86*G7)</f>
        <v>-42.476963269370152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-1.5886919702964573</v>
      </c>
    </row>
    <row r="26" spans="1:8" ht="15.75" customHeight="1" x14ac:dyDescent="0.4">
      <c r="B26" s="138" t="s">
        <v>173</v>
      </c>
      <c r="C26" s="171">
        <f>Fin_Analysis!I83</f>
        <v>-3.5319141001935742E-2</v>
      </c>
      <c r="F26" s="141" t="s">
        <v>193</v>
      </c>
      <c r="G26" s="178">
        <f>Fin_Analysis!H88*Exchange_Rate/G3</f>
        <v>3.7401260542606916E-2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1.669649369345694</v>
      </c>
      <c r="D29" s="129">
        <f>G29*(1+G20)</f>
        <v>3.0833181619032333</v>
      </c>
      <c r="E29" s="87"/>
      <c r="F29" s="131">
        <f>IF(Fin_Analysis!C108="Profit",Fin_Analysis!F100,IF(Fin_Analysis!C108="Dividend",Fin_Analysis!F103,Fin_Analysis!F106))</f>
        <v>1.9642933757008165</v>
      </c>
      <c r="G29" s="274">
        <f>IF(Fin_Analysis!C108="Profit",Fin_Analysis!I100,IF(Fin_Analysis!C108="Dividend",Fin_Analysis!I103,Fin_Analysis!I106))</f>
        <v>2.6811462277419422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-3.4156118621038121</v>
      </c>
      <c r="D56" s="153">
        <f t="shared" si="46"/>
        <v>-0.76125434481827692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95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232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160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-2.3542172580898527E-2</v>
      </c>
      <c r="D87" s="209"/>
      <c r="E87" s="262">
        <f>E86*Exchange_Rate/Dashboard!G3</f>
        <v>-2.3542172580898527E-2</v>
      </c>
      <c r="F87" s="209"/>
      <c r="H87" s="262">
        <f>H86*Exchange_Rate/Dashboard!G3</f>
        <v>-2.3542172580898527E-2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221</v>
      </c>
      <c r="C89" s="261">
        <f>C88*Exchange_Rate/Dashboard!G3</f>
        <v>3.7401260542606916E-2</v>
      </c>
      <c r="D89" s="209"/>
      <c r="E89" s="261">
        <f>E88*Exchange_Rate/Dashboard!G3</f>
        <v>3.7401260542606916E-2</v>
      </c>
      <c r="F89" s="209"/>
      <c r="H89" s="261">
        <f>H88*Exchange_Rate/Dashboard!G3</f>
        <v>3.7401260542606916E-2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-1.8373396706418008</v>
      </c>
      <c r="H93" s="87" t="s">
        <v>209</v>
      </c>
      <c r="I93" s="144">
        <f>FV(H87,D93,0,-(H86/(C93-D94)))*Exchange_Rate</f>
        <v>-1.8373396706418008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3.9508955995744741</v>
      </c>
      <c r="H94" s="87" t="s">
        <v>210</v>
      </c>
      <c r="I94" s="144">
        <f>FV(H89,D93,0,-(H88/(C93-D94)))*Exchange_Rate</f>
        <v>3.9508955995744741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-3275314.5321031976</v>
      </c>
      <c r="D97" s="213"/>
      <c r="E97" s="123">
        <f>PV(C94,D93,0,-F93)</f>
        <v>-0.91348253908372568</v>
      </c>
      <c r="F97" s="213"/>
      <c r="H97" s="123">
        <f>PV(C94,D93,0,-I93)</f>
        <v>-0.91348253908372568</v>
      </c>
      <c r="I97" s="123">
        <f>PV(C93,D93,0,-I93)</f>
        <v>-1.2468505438494639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-3275314.5321031976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7043023.1159100989</v>
      </c>
      <c r="D103" s="109">
        <f>MIN(F103*(1-C94),E103)</f>
        <v>1.669649369345694</v>
      </c>
      <c r="E103" s="123">
        <f>PV(C94,D93,0,-F94)</f>
        <v>1.9642933757008165</v>
      </c>
      <c r="F103" s="109">
        <f>(E103+H103)/2</f>
        <v>1.9642933757008165</v>
      </c>
      <c r="H103" s="123">
        <f>PV(C94,D93,0,-I94)</f>
        <v>1.9642933757008165</v>
      </c>
      <c r="I103" s="109">
        <f>PV(C93,D93,0,-I94)</f>
        <v>2.6811462277419422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3521511.5579550494</v>
      </c>
      <c r="D106" s="109">
        <f>(D100+D103)/2</f>
        <v>0.83482468467284698</v>
      </c>
      <c r="E106" s="123">
        <f>(E100+E103)/2</f>
        <v>0.98214668785040826</v>
      </c>
      <c r="F106" s="109">
        <f>(F100+F103)/2</f>
        <v>0.98214668785040826</v>
      </c>
      <c r="H106" s="123">
        <f>(H100+H103)/2</f>
        <v>0.98214668785040826</v>
      </c>
      <c r="I106" s="123">
        <f>(I100+I103)/2</f>
        <v>1.3405731138709711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