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C3EFB60-6827-4DB5-B7A5-91AB01E427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E92" i="4"/>
  <c r="F92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<sst xmlns="http://schemas.openxmlformats.org/spreadsheetml/2006/main" count="392" uniqueCount="272">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</sst>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2.3897336154687598E-2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97.6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239574.596888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7.7746000289916992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6.7585731018621384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2.3897336154687598E-2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18.296134667815164</v>
      </c>
      <c r="D29" s="129">
        <f>G29*(1+G20)</f>
        <v>33.787216256074807</v>
      </c>
      <c r="E29" s="87"/>
      <c r="F29" s="131">
        <f>IF(Fin_Analysis!C108="Profit",Fin_Analysis!F100,IF(Fin_Analysis!C108="Dividend",Fin_Analysis!F103,Fin_Analysis!F106))</f>
        <v>21.524864315076663</v>
      </c>
      <c r="G29" s="274">
        <f>IF(Fin_Analysis!C108="Profit",Fin_Analysis!I100,IF(Fin_Analysis!C108="Dividend",Fin_Analysis!I103,Fin_Analysis!I106))</f>
        <v>29.380188048760701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3.2647651006711409</v>
      </c>
      <c r="D56" s="153">
        <f t="shared" si="46"/>
        <v>1.6762967826657913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0.14796022546896448</v>
      </c>
      <c r="D87" s="209"/>
      <c r="E87" s="262">
        <f>E86*Exchange_Rate/Dashboard!G3</f>
        <v>0.1479602254689644</v>
      </c>
      <c r="F87" s="209"/>
      <c r="H87" s="262">
        <f>H86*Exchange_Rate/Dashboard!G3</f>
        <v>0.1479602254689644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2.3897336154687598E-2</v>
      </c>
      <c r="D89" s="209"/>
      <c r="E89" s="261">
        <f>E88*Exchange_Rate/Dashboard!G3</f>
        <v>2.3897336154687598E-2</v>
      </c>
      <c r="F89" s="209"/>
      <c r="H89" s="261">
        <f>H88*Exchange_Rate/Dashboard!G3</f>
        <v>2.3897336154687598E-2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474.87275666403627</v>
      </c>
      <c r="H93" s="87" t="s">
        <v>209</v>
      </c>
      <c r="I93" s="144">
        <f>FV(H87,D93,0,-(H86/(C93-D94)))*Exchange_Rate</f>
        <v>474.87275666403627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43.294190550091699</v>
      </c>
      <c r="H94" s="87" t="s">
        <v>210</v>
      </c>
      <c r="I94" s="144">
        <f>FV(H89,D93,0,-(H88/(C93-D94)))*Exchange_Rate</f>
        <v>43.294190550091699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579534.10862465471</v>
      </c>
      <c r="D97" s="213"/>
      <c r="E97" s="123">
        <f>PV(C94,D93,0,-F93)</f>
        <v>236.09568684032479</v>
      </c>
      <c r="F97" s="213"/>
      <c r="H97" s="123">
        <f>PV(C94,D93,0,-I93)</f>
        <v>236.09568684032479</v>
      </c>
      <c r="I97" s="123">
        <f>PV(C93,D93,0,-I93)</f>
        <v>322.25688280002305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579534.10862465471</v>
      </c>
      <c r="D100" s="109">
        <f>MIN(F100*(1-C94),E100)</f>
        <v>200.68133381427606</v>
      </c>
      <c r="E100" s="109">
        <f>MAX(E97+H98+E99,0)</f>
        <v>236.09568684032479</v>
      </c>
      <c r="F100" s="109">
        <f>(E100+H100)/2</f>
        <v>236.09568684032479</v>
      </c>
      <c r="H100" s="109">
        <f>MAX(C100*Data!$C$4/Common_Shares,0)</f>
        <v>236.09568684032479</v>
      </c>
      <c r="I100" s="109">
        <f>MAX(I97+H98+H99,0)</f>
        <v>322.25688280002305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52836.175116325692</v>
      </c>
      <c r="D103" s="109">
        <f>MIN(F103*(1-C94),E103)</f>
        <v>18.296134667815164</v>
      </c>
      <c r="E103" s="123">
        <f>PV(C94,D93,0,-F94)</f>
        <v>21.524864315076663</v>
      </c>
      <c r="F103" s="109">
        <f>(E103+H103)/2</f>
        <v>21.524864315076663</v>
      </c>
      <c r="H103" s="123">
        <f>PV(C94,D93,0,-I94)</f>
        <v>21.524864315076663</v>
      </c>
      <c r="I103" s="109">
        <f>PV(C93,D93,0,-I94)</f>
        <v>29.380188048760701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316185.14187049022</v>
      </c>
      <c r="D106" s="109">
        <f>(D100+D103)/2</f>
        <v>109.48873424104561</v>
      </c>
      <c r="E106" s="123">
        <f>(E100+E103)/2</f>
        <v>128.81027557770074</v>
      </c>
      <c r="F106" s="109">
        <f>(F100+F103)/2</f>
        <v>128.81027557770074</v>
      </c>
      <c r="H106" s="123">
        <f>(H100+H103)/2</f>
        <v>128.81027557770074</v>
      </c>
      <c r="I106" s="123">
        <f>(I100+I103)/2</f>
        <v>175.81853542439188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