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57862F-38D9-4DB5-9B05-5A7ED1E2E1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E93" i="4" l="1"/>
  <c r="E95" i="4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<sst xmlns="http://schemas.openxmlformats.org/spreadsheetml/2006/main" count="391" uniqueCount="272">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</sst>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5.5829547986361923E-2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37.799999999999997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953310.16371779994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6.7518619666339035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5.5829547986361923E-2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17.663176632143269</v>
      </c>
      <c r="D29" s="129">
        <f>G29*(1+G20)</f>
        <v>31.782494538619954</v>
      </c>
      <c r="E29" s="87"/>
      <c r="F29" s="131">
        <f>IF(Fin_Analysis!C108="Profit",Fin_Analysis!F100,IF(Fin_Analysis!C108="Dividend",Fin_Analysis!F103,Fin_Analysis!F106))</f>
        <v>20.780207802521492</v>
      </c>
      <c r="G29" s="274">
        <f>IF(Fin_Analysis!C108="Profit",Fin_Analysis!I100,IF(Fin_Analysis!C108="Dividend",Fin_Analysis!I103,Fin_Analysis!I106))</f>
        <v>27.636951772713005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0.91488454585763501</v>
      </c>
      <c r="D56" s="153">
        <f t="shared" si="46"/>
        <v>0.71603920038006486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0.14810729320915658</v>
      </c>
      <c r="D87" s="209"/>
      <c r="E87" s="262">
        <f>E86*Exchange_Rate/Dashboard!G3</f>
        <v>0.14810729320915658</v>
      </c>
      <c r="F87" s="209"/>
      <c r="H87" s="262">
        <f>H86*Exchange_Rate/Dashboard!G3</f>
        <v>0.14810729320915658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5.5829547986361923E-2</v>
      </c>
      <c r="D89" s="209"/>
      <c r="E89" s="261">
        <f>E88*Exchange_Rate/Dashboard!G3</f>
        <v>5.5829547986361923E-2</v>
      </c>
      <c r="F89" s="209"/>
      <c r="H89" s="261">
        <f>H88*Exchange_Rate/Dashboard!G3</f>
        <v>5.5829547986361923E-2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168.57561040023532</v>
      </c>
      <c r="H93" s="87" t="s">
        <v>209</v>
      </c>
      <c r="I93" s="144">
        <f>FV(H87,D93,0,-(H86/(C93-D94)))*Exchange_Rate</f>
        <v>168.57561040023532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41.796420321345167</v>
      </c>
      <c r="H94" s="87" t="s">
        <v>210</v>
      </c>
      <c r="I94" s="144">
        <f>FV(H89,D93,0,-(H88/(C93-D94)))*Exchange_Rate</f>
        <v>41.796420321345167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2113722.4620320033</v>
      </c>
      <c r="D97" s="213"/>
      <c r="E97" s="123">
        <f>PV(C94,D93,0,-F93)</f>
        <v>83.811871629705436</v>
      </c>
      <c r="F97" s="213"/>
      <c r="H97" s="123">
        <f>PV(C94,D93,0,-I93)</f>
        <v>83.811871629705436</v>
      </c>
      <c r="I97" s="123">
        <f>PV(C93,D93,0,-I93)</f>
        <v>111.46686675240659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2113722.4620320033</v>
      </c>
      <c r="D100" s="109">
        <f>MIN(F100*(1-C94),E100)</f>
        <v>71.240090885249614</v>
      </c>
      <c r="E100" s="109">
        <f>MAX(E97+H98+E99,0)</f>
        <v>83.811871629705436</v>
      </c>
      <c r="F100" s="109">
        <f>(E100+H100)/2</f>
        <v>83.811871629705436</v>
      </c>
      <c r="H100" s="109">
        <f>MAX(C100*Data!$C$4/Common_Shares,0)</f>
        <v>83.811871629705436</v>
      </c>
      <c r="I100" s="109">
        <f>MAX(I97+H98+H99,0)</f>
        <v>111.46686675240659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524073.63233628753</v>
      </c>
      <c r="D103" s="109">
        <f>MIN(F103*(1-C94),E103)</f>
        <v>17.663176632143269</v>
      </c>
      <c r="E103" s="123">
        <f>PV(C94,D93,0,-F94)</f>
        <v>20.780207802521492</v>
      </c>
      <c r="F103" s="109">
        <f>(E103+H103)/2</f>
        <v>20.780207802521492</v>
      </c>
      <c r="H103" s="123">
        <f>PV(C94,D93,0,-I94)</f>
        <v>20.780207802521492</v>
      </c>
      <c r="I103" s="109">
        <f>PV(C93,D93,0,-I94)</f>
        <v>27.636951772713005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1318898.0471841455</v>
      </c>
      <c r="D106" s="109">
        <f>(D100+D103)/2</f>
        <v>44.451633758696445</v>
      </c>
      <c r="E106" s="123">
        <f>(E100+E103)/2</f>
        <v>52.296039716113462</v>
      </c>
      <c r="F106" s="109">
        <f>(F100+F103)/2</f>
        <v>52.296039716113462</v>
      </c>
      <c r="H106" s="123">
        <f>(H100+H103)/2</f>
        <v>52.296039716113462</v>
      </c>
      <c r="I106" s="123">
        <f>(I100+I103)/2</f>
        <v>69.551909262559803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