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AA5573F-A493-435B-9444-B4508B9D83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2" i="3" l="1"/>
  <c r="E80" i="3"/>
  <c r="E87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<sst xmlns="http://schemas.openxmlformats.org/spreadsheetml/2006/main" count="250" uniqueCount="230">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</sst>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5.43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155834.83199784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1.1000000000000001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4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0.70867105585090151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6.8495106565318209E-2</v>
      </c>
    </row>
    <row r="25" spans="1:8" ht="15.75" customHeight="1" x14ac:dyDescent="0.4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4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4.0515653775322291E-2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1.0895977051425896</v>
      </c>
      <c r="D29" s="167">
        <f>IF(Fin_Analysis!C103="Profit",Fin_Analysis!F98,Fin_Analysis!F101)</f>
        <v>1.815996175237649</v>
      </c>
      <c r="E29" s="94"/>
      <c r="F29" s="169">
        <f>IF(Fin_Analysis!C103="Profit",Fin_Analysis!D98,Fin_Analysis!D101)</f>
        <v>1.4527969401901193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4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3.9" x14ac:dyDescent="0.4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3.9" x14ac:dyDescent="0.4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3.9" x14ac:dyDescent="0.4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4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4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4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4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3.9" x14ac:dyDescent="0.4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4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4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4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4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4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45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4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4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115393766.74897848</v>
      </c>
      <c r="D95" s="155">
        <f>C95*Data!$E$3/Common_Shares</f>
        <v>4.0208478772938143</v>
      </c>
    </row>
    <row r="96" spans="1:8" ht="15" customHeight="1" x14ac:dyDescent="0.4">
      <c r="B96" s="28" t="s">
        <v>157</v>
      </c>
      <c r="C96" s="102">
        <f>E82*Exchange_Rate</f>
        <v>2418.9</v>
      </c>
      <c r="D96" s="155">
        <f>C96*Data!$E$3/Common_Shares</f>
        <v>8.428556588800415E-5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-73697725.914999977</v>
      </c>
      <c r="D97" s="156">
        <f>C97*Data!$E$3/Common_Shares</f>
        <v>-2.5679666515378066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41693621.933978498</v>
      </c>
      <c r="D98" s="124">
        <f>MAX(C98*Data!$E$3/Common_Shares,0)</f>
        <v>1.4527969401901193</v>
      </c>
      <c r="E98" s="124">
        <f>D98*(1-25%)</f>
        <v>1.0895977051425896</v>
      </c>
      <c r="F98" s="124">
        <f>D98*1.25</f>
        <v>1.815996175237649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68256757.830918923</v>
      </c>
      <c r="D101" s="155">
        <f>E87/(C92-F92)*Exchange_Rate</f>
        <v>2.3783783783783785</v>
      </c>
      <c r="E101" s="124">
        <f>D101*(1-25%)</f>
        <v>1.7837837837837838</v>
      </c>
      <c r="F101" s="124">
        <f>D101*1.25</f>
        <v>2.9729729729729732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2024-10-28T04:00:58Z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