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2EF6DE-B407-45D2-B947-25EDC6B92F8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M52" i="2"/>
  <c r="E93" i="4" l="1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<sst xmlns="http://schemas.openxmlformats.org/spreadsheetml/2006/main" count="391" uniqueCount="272">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</sst>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5.7475324368131318E-2</v>
      </c>
      <c r="D45" s="152">
        <f>IF(D44="","",D44*Exchange_Rate/Dashboard!$G$3)</f>
        <v>4.8067598640355362E-2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10.58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9886.0793197200001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8.4242796646618494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5.7475324368131318E-2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10.936284120831157</v>
      </c>
      <c r="D29" s="129">
        <f>G29*(1+G20)</f>
        <v>21.75621672841821</v>
      </c>
      <c r="E29" s="87"/>
      <c r="F29" s="131">
        <f>IF(Fin_Analysis!C108="Profit",Fin_Analysis!F100,IF(Fin_Analysis!C108="Dividend",Fin_Analysis!F103,Fin_Analysis!F106))</f>
        <v>12.866216612742537</v>
      </c>
      <c r="G29" s="274">
        <f>IF(Fin_Analysis!C108="Profit",Fin_Analysis!I100,IF(Fin_Analysis!C108="Dividend",Fin_Analysis!I103,Fin_Analysis!I106))</f>
        <v>18.918449329059314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-0.41797446666745985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0.17225256432181468</v>
      </c>
      <c r="D56" s="153">
        <f t="shared" si="46"/>
        <v>0.25325471900179536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0.10808584368937633</v>
      </c>
      <c r="D87" s="209"/>
      <c r="E87" s="262">
        <f>E86*Exchange_Rate/Dashboard!G3</f>
        <v>0.10808584368937633</v>
      </c>
      <c r="F87" s="209"/>
      <c r="H87" s="262">
        <f>H86*Exchange_Rate/Dashboard!G3</f>
        <v>0.11870451122305423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5.7475324368131318E-2</v>
      </c>
      <c r="D89" s="209"/>
      <c r="E89" s="261">
        <f>E88*Exchange_Rate/Dashboard!G3</f>
        <v>5.7475324368131318E-2</v>
      </c>
      <c r="F89" s="209"/>
      <c r="H89" s="261">
        <f>H88*Exchange_Rate/Dashboard!G3</f>
        <v>5.7475324368131318E-2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34.577153285535118</v>
      </c>
      <c r="H93" s="87" t="s">
        <v>209</v>
      </c>
      <c r="I93" s="144">
        <f>FV(H87,D93,0,-(H86/(C93-D94)))*Exchange_Rate</f>
        <v>39.828830691454584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14.55412253144835</v>
      </c>
      <c r="H94" s="87" t="s">
        <v>210</v>
      </c>
      <c r="I94" s="144">
        <f>FV(H89,D93,0,-(H88/(C93-D94)))*Exchange_Rate</f>
        <v>14.55412253144835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18503197.209095273</v>
      </c>
      <c r="D97" s="213"/>
      <c r="E97" s="123">
        <f>PV(C94,D93,0,-F93)</f>
        <v>17.190956186410887</v>
      </c>
      <c r="F97" s="213"/>
      <c r="H97" s="123">
        <f>PV(C94,D93,0,-I93)</f>
        <v>19.80196801392572</v>
      </c>
      <c r="I97" s="123">
        <f>PV(C93,D93,0,-I93)</f>
        <v>27.710878891903789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18503197.209095273</v>
      </c>
      <c r="D100" s="109">
        <f>MIN(F100*(1-C94),E100)</f>
        <v>15.721992785143057</v>
      </c>
      <c r="E100" s="109">
        <f>MAX(E97+H98+E99,0)</f>
        <v>17.190956186410887</v>
      </c>
      <c r="F100" s="109">
        <f>(E100+H100)/2</f>
        <v>18.496462100168301</v>
      </c>
      <c r="H100" s="109">
        <f>MAX(C100*Data!$C$4/Common_Shares,0)</f>
        <v>19.80196801392572</v>
      </c>
      <c r="I100" s="109">
        <f>MAX(I97+H98+H99,0)</f>
        <v>27.710878891903789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6761378.4971725149</v>
      </c>
      <c r="D103" s="109">
        <f>MIN(F103*(1-C94),E103)</f>
        <v>6.150575456519257</v>
      </c>
      <c r="E103" s="123">
        <f>PV(C94,D93,0,-F94)</f>
        <v>7.2359711253167731</v>
      </c>
      <c r="F103" s="109">
        <f>(E103+H103)/2</f>
        <v>7.2359711253167731</v>
      </c>
      <c r="H103" s="123">
        <f>PV(C94,D93,0,-I94)</f>
        <v>7.2359711253167731</v>
      </c>
      <c r="I103" s="109">
        <f>PV(C93,D93,0,-I94)</f>
        <v>10.12601976621484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11412407.416860798</v>
      </c>
      <c r="D106" s="109">
        <f>(D100+D103)/2</f>
        <v>10.936284120831157</v>
      </c>
      <c r="E106" s="123">
        <f>(E100+E103)/2</f>
        <v>12.21346365586383</v>
      </c>
      <c r="F106" s="109">
        <f>(F100+F103)/2</f>
        <v>12.866216612742537</v>
      </c>
      <c r="H106" s="123">
        <f>(H100+H103)/2</f>
        <v>13.518969569621246</v>
      </c>
      <c r="I106" s="123">
        <f>(I100+I103)/2</f>
        <v>18.918449329059314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