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AAA99B-A543-4270-A8A8-0B3F22058A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H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<sst xmlns="http://schemas.openxmlformats.org/spreadsheetml/2006/main" count="391" uniqueCount="272">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</sst>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7.9166666666666663E-2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3.84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1871.45558016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9.1879531128826795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6.3333333333333339E-2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2.3688376850751829</v>
      </c>
      <c r="D29" s="129">
        <f>G29*(1+G20)</f>
        <v>4.7877229820343112</v>
      </c>
      <c r="E29" s="87"/>
      <c r="F29" s="131">
        <f>IF(Fin_Analysis!C108="Profit",Fin_Analysis!F100,IF(Fin_Analysis!C108="Dividend",Fin_Analysis!F103,Fin_Analysis!F106))</f>
        <v>2.786867864794333</v>
      </c>
      <c r="G29" s="274">
        <f>IF(Fin_Analysis!C108="Profit",Fin_Analysis!I100,IF(Fin_Analysis!C108="Dividend",Fin_Analysis!I103,Fin_Analysis!I106))</f>
        <v>4.1632373756820105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4.0247282824821366E-2</v>
      </c>
      <c r="D56" s="153">
        <f t="shared" si="46"/>
        <v>3.7088804656829566E-2</v>
      </c>
      <c r="E56" s="153">
        <f t="shared" si="46"/>
        <v>2.8698240375488321E-2</v>
      </c>
      <c r="F56" s="153">
        <f t="shared" si="46"/>
        <v>3.307625725761746E-2</v>
      </c>
      <c r="G56" s="153">
        <f t="shared" si="46"/>
        <v>0.10051353148386549</v>
      </c>
      <c r="H56" s="153">
        <f t="shared" si="46"/>
        <v>1.5611676482073268E-2</v>
      </c>
      <c r="I56" s="153">
        <f t="shared" si="46"/>
        <v>1.49612371636157E-2</v>
      </c>
      <c r="J56" s="153">
        <f t="shared" si="46"/>
        <v>1.3698127065736321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0.13604771211199806</v>
      </c>
      <c r="D87" s="209"/>
      <c r="E87" s="262">
        <f>E86*Exchange_Rate/Dashboard!G3</f>
        <v>9.5233398478398693E-2</v>
      </c>
      <c r="F87" s="209"/>
      <c r="H87" s="262">
        <f>H86*Exchange_Rate/Dashboard!G3</f>
        <v>0.10883816968959852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7.9166666666666663E-2</v>
      </c>
      <c r="D89" s="209"/>
      <c r="E89" s="261">
        <f>E88*Exchange_Rate/Dashboard!G3</f>
        <v>5.7000000000000002E-2</v>
      </c>
      <c r="F89" s="209"/>
      <c r="H89" s="261">
        <f>H88*Exchange_Rate/Dashboard!G3</f>
        <v>6.3333333333333339E-2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10.430896090935693</v>
      </c>
      <c r="H93" s="87" t="s">
        <v>210</v>
      </c>
      <c r="I93" s="144">
        <f>FV(H87,D93,0,-(H86/(C93-D94)))*Exchange_Rate</f>
        <v>12.680051231920736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5.2269546755520686</v>
      </c>
      <c r="H94" s="87" t="s">
        <v>211</v>
      </c>
      <c r="I94" s="144">
        <f>FV(H89,D93,0,-(H88/(C93-D94)))*Exchange_Rate</f>
        <v>5.9838187453816465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3072416.6185017317</v>
      </c>
      <c r="D97" s="213"/>
      <c r="E97" s="123">
        <f>PV(C94,D93,0,-F93)</f>
        <v>5.185998864727102</v>
      </c>
      <c r="F97" s="213"/>
      <c r="H97" s="123">
        <f>PV(C94,D93,0,-I93)</f>
        <v>6.3042264749014105</v>
      </c>
      <c r="I97" s="123">
        <f>PV(C93,D93,0,-I93)</f>
        <v>8.822136074064554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3072416.6185017317</v>
      </c>
      <c r="D100" s="109">
        <f>MIN(F100*(1-C94),E100)</f>
        <v>4.8833457693421174</v>
      </c>
      <c r="E100" s="109">
        <f>MAX(E97+H98+E99,0)</f>
        <v>5.185998864727102</v>
      </c>
      <c r="F100" s="109">
        <f>(E100+H100)/2</f>
        <v>5.7451126698142563</v>
      </c>
      <c r="H100" s="109">
        <f>MAX(C100*Data!$C$4/Common_Shares,0)</f>
        <v>6.3042264749014105</v>
      </c>
      <c r="I100" s="109">
        <f>MAX(I97+H98+H99,0)</f>
        <v>8.822136074064554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1449898.2550741541</v>
      </c>
      <c r="D103" s="109">
        <f>MIN(F103*(1-C94),E103)</f>
        <v>2.3688376850751829</v>
      </c>
      <c r="E103" s="123">
        <f>PV(C94,D93,0,-F94)</f>
        <v>2.5987202611431095</v>
      </c>
      <c r="F103" s="109">
        <f>(E103+H103)/2</f>
        <v>2.786867864794333</v>
      </c>
      <c r="H103" s="123">
        <f>PV(C94,D93,0,-I94)</f>
        <v>2.9750154684455561</v>
      </c>
      <c r="I103" s="109">
        <f>PV(C93,D93,0,-I94)</f>
        <v>4.1632373756820105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1896973.4437614693</v>
      </c>
      <c r="D106" s="109">
        <f>(D100+D103)/2</f>
        <v>3.6260917272086504</v>
      </c>
      <c r="E106" s="123">
        <f>(E100+E103)/2</f>
        <v>3.8923595629351055</v>
      </c>
      <c r="F106" s="109">
        <f>(F100+F103)/2</f>
        <v>4.2659902673042946</v>
      </c>
      <c r="H106" s="123">
        <f>(H100+H103)/2</f>
        <v>4.6396209716734838</v>
      </c>
      <c r="I106" s="123">
        <f>(I100+I103)/2</f>
        <v>6.4926867248732822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