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D32235-DE27-4B7B-9C29-26ADD229D78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5" i="4" l="1"/>
  <c r="E92" i="4"/>
  <c r="F92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<sst xmlns="http://schemas.openxmlformats.org/spreadsheetml/2006/main" count="392" uniqueCount="272">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</sst>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2.3840797026667842E-2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97.85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240188.26132675001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7.7760732968648272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6.7746012501413109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2.3840797026667842E-2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20.074336343240223</v>
      </c>
      <c r="D29" s="129">
        <f>G29*(1+G20)</f>
        <v>38.006865739418444</v>
      </c>
      <c r="E29" s="87"/>
      <c r="F29" s="131">
        <f>IF(Fin_Analysis!C108="Profit",Fin_Analysis!F100,IF(Fin_Analysis!C108="Dividend",Fin_Analysis!F103,Fin_Analysis!F106))</f>
        <v>23.616866286164967</v>
      </c>
      <c r="G29" s="274">
        <f>IF(Fin_Analysis!C108="Profit",Fin_Analysis!I100,IF(Fin_Analysis!C108="Dividend",Fin_Analysis!I103,Fin_Analysis!I106))</f>
        <v>33.04944846905952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3.2647651006711409</v>
      </c>
      <c r="D56" s="153">
        <f t="shared" si="46"/>
        <v>1.6762967826657913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0.14761016376855268</v>
      </c>
      <c r="D87" s="209"/>
      <c r="E87" s="262">
        <f>E86*Exchange_Rate/Dashboard!G3</f>
        <v>0.14761016376855257</v>
      </c>
      <c r="F87" s="209"/>
      <c r="H87" s="262">
        <f>H86*Exchange_Rate/Dashboard!G3</f>
        <v>0.14761016376855257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2.3840797026667842E-2</v>
      </c>
      <c r="D89" s="209"/>
      <c r="E89" s="261">
        <f>E88*Exchange_Rate/Dashboard!G3</f>
        <v>2.3840797026667842E-2</v>
      </c>
      <c r="F89" s="209"/>
      <c r="H89" s="261">
        <f>H88*Exchange_Rate/Dashboard!G3</f>
        <v>2.3840797026667842E-2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520.37537783852747</v>
      </c>
      <c r="H93" s="87" t="s">
        <v>209</v>
      </c>
      <c r="I93" s="144">
        <f>FV(H87,D93,0,-(H86/(C93-D94)))*Exchange_Rate</f>
        <v>520.37537783852747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47.50195375090432</v>
      </c>
      <c r="H94" s="87" t="s">
        <v>210</v>
      </c>
      <c r="I94" s="144">
        <f>FV(H89,D93,0,-(H88/(C93-D94)))*Exchange_Rate</f>
        <v>47.50195375090432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635065.44966787368</v>
      </c>
      <c r="D97" s="213"/>
      <c r="E97" s="123">
        <f>PV(C94,D93,0,-F93)</f>
        <v>258.71853148337317</v>
      </c>
      <c r="F97" s="213"/>
      <c r="H97" s="123">
        <f>PV(C94,D93,0,-I93)</f>
        <v>258.71853148337317</v>
      </c>
      <c r="I97" s="123">
        <f>PV(C93,D93,0,-I93)</f>
        <v>362.05077636652749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635065.44966787368</v>
      </c>
      <c r="D100" s="109">
        <f>MIN(F100*(1-C94),E100)</f>
        <v>219.91075176086719</v>
      </c>
      <c r="E100" s="109">
        <f>MAX(E97+H98+E99,0)</f>
        <v>258.71853148337317</v>
      </c>
      <c r="F100" s="109">
        <f>(E100+H100)/2</f>
        <v>258.71853148337317</v>
      </c>
      <c r="H100" s="109">
        <f>MAX(C100*Data!$C$4/Common_Shares,0)</f>
        <v>258.71853148337317</v>
      </c>
      <c r="I100" s="109">
        <f>MAX(I97+H98+H99,0)</f>
        <v>362.05077636652749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57971.323978132888</v>
      </c>
      <c r="D103" s="109">
        <f>MIN(F103*(1-C94),E103)</f>
        <v>20.074336343240223</v>
      </c>
      <c r="E103" s="123">
        <f>PV(C94,D93,0,-F94)</f>
        <v>23.616866286164967</v>
      </c>
      <c r="F103" s="109">
        <f>(E103+H103)/2</f>
        <v>23.616866286164967</v>
      </c>
      <c r="H103" s="123">
        <f>PV(C94,D93,0,-I94)</f>
        <v>23.616866286164967</v>
      </c>
      <c r="I103" s="109">
        <f>PV(C93,D93,0,-I94)</f>
        <v>33.04944846905952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346518.38682300324</v>
      </c>
      <c r="D106" s="109">
        <f>(D100+D103)/2</f>
        <v>119.9925440520537</v>
      </c>
      <c r="E106" s="123">
        <f>(E100+E103)/2</f>
        <v>141.16769888476907</v>
      </c>
      <c r="F106" s="109">
        <f>(F100+F103)/2</f>
        <v>141.16769888476907</v>
      </c>
      <c r="H106" s="123">
        <f>(H100+H103)/2</f>
        <v>141.16769888476907</v>
      </c>
      <c r="I106" s="123">
        <f>(I100+I103)/2</f>
        <v>197.55011241779351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