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5D5382-15F8-4690-A8FF-DB3971B3B0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M52" i="2"/>
  <c r="F95" i="4" l="1"/>
  <c r="F97" i="4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<sst xmlns="http://schemas.openxmlformats.org/spreadsheetml/2006/main" count="391" uniqueCount="271">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</sst>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1.1170746693754969E-2</v>
      </c>
      <c r="D45" s="152">
        <f>IF(D44="","",D44*Exchange_Rate/Dashboard!$G$3)</f>
        <v>1.1170746693754969E-2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86.2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1647971.8058456001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14973.326649148219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1.1170746693754969E-2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4.0226137520637632E-2</v>
      </c>
      <c r="D29" s="129">
        <f>G29*(1+G20)</f>
        <v>7.4328025198026296E-2</v>
      </c>
      <c r="E29" s="87"/>
      <c r="F29" s="131">
        <f>IF(Fin_Analysis!C108="Profit",Fin_Analysis!F100,IF(Fin_Analysis!C108="Dividend",Fin_Analysis!F103,Fin_Analysis!F106))</f>
        <v>4.7324867671338394E-2</v>
      </c>
      <c r="G29" s="274">
        <f>IF(Fin_Analysis!C108="Profit",Fin_Analysis!I100,IF(Fin_Analysis!C108="Dividend",Fin_Analysis!I103,Fin_Analysis!I106))</f>
        <v>6.4633065389588087E-2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>
        <f t="shared" si="45"/>
        <v>6.7394804405410541E-2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5.7940195782986134E-2</v>
      </c>
      <c r="D56" s="153">
        <f t="shared" si="46"/>
        <v>5.3660644931193838E-2</v>
      </c>
      <c r="E56" s="153">
        <f t="shared" si="46"/>
        <v>4.8541321265297921E-2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6.6785426073429487E-5</v>
      </c>
      <c r="D87" s="209"/>
      <c r="E87" s="262">
        <f>E86*Exchange_Rate/Dashboard!G3</f>
        <v>6.6785426073429487E-5</v>
      </c>
      <c r="F87" s="209"/>
      <c r="H87" s="262">
        <f>H86*Exchange_Rate/Dashboard!G3</f>
        <v>6.6785426073429487E-5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1.1170746693754969E-2</v>
      </c>
      <c r="D89" s="209"/>
      <c r="E89" s="261">
        <f>E88*Exchange_Rate/Dashboard!G3</f>
        <v>1.1170746693754969E-2</v>
      </c>
      <c r="F89" s="209"/>
      <c r="H89" s="261">
        <f>H88*Exchange_Rate/Dashboard!G3</f>
        <v>1.1170746693754969E-2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9.5187212738232843E-2</v>
      </c>
      <c r="H93" s="87" t="s">
        <v>209</v>
      </c>
      <c r="I93" s="144">
        <f>FV(H87,D93,0,-(H86/(C93-D94)))*Exchange_Rate</f>
        <v>9.5187212738232843E-2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16.825058375467947</v>
      </c>
      <c r="H94" s="87" t="s">
        <v>210</v>
      </c>
      <c r="I94" s="144">
        <f>FV(H89,D93,0,-(H88/(C93-D94)))*Exchange_Rate</f>
        <v>16.825058375467947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904756.93315243139</v>
      </c>
      <c r="D97" s="213"/>
      <c r="E97" s="123">
        <f>PV(C94,D93,0,-F93)</f>
        <v>4.7324867671338394E-2</v>
      </c>
      <c r="F97" s="213"/>
      <c r="H97" s="123">
        <f>PV(C94,D93,0,-I93)</f>
        <v>4.7324867671338394E-2</v>
      </c>
      <c r="I97" s="123">
        <f>PV(C93,D93,0,-I93)</f>
        <v>6.4633065389588087E-2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904756.93315243139</v>
      </c>
      <c r="D100" s="109">
        <f>MIN(F100*(1-C94),E100)</f>
        <v>4.0226137520637632E-2</v>
      </c>
      <c r="E100" s="109">
        <f>MAX(E97+H98+E99,0)</f>
        <v>4.7324867671338394E-2</v>
      </c>
      <c r="F100" s="109">
        <f>(E100+H100)/2</f>
        <v>4.7324867671338394E-2</v>
      </c>
      <c r="H100" s="109">
        <f>MAX(C100*Data!$C$4/Common_Shares,0)</f>
        <v>4.7324867671338394E-2</v>
      </c>
      <c r="I100" s="109">
        <f>MAX(I97+H98+H99,0)</f>
        <v>6.4633065389588087E-2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159922617.5238632</v>
      </c>
      <c r="D103" s="109">
        <f>MIN(F103*(1-C94),E103)</f>
        <v>7.1102734551705566</v>
      </c>
      <c r="E103" s="123">
        <f>PV(C94,D93,0,-F94)</f>
        <v>8.3650275943183026</v>
      </c>
      <c r="F103" s="109">
        <f>(E103+H103)/2</f>
        <v>8.3650275943183026</v>
      </c>
      <c r="H103" s="123">
        <f>PV(C94,D93,0,-I94)</f>
        <v>8.3650275943183026</v>
      </c>
      <c r="I103" s="109">
        <f>PV(C93,D93,0,-I94)</f>
        <v>11.424382192551269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80413687.228507832</v>
      </c>
      <c r="D106" s="109">
        <f>(D100+D103)/2</f>
        <v>3.5752497963455969</v>
      </c>
      <c r="E106" s="123">
        <f>(E100+E103)/2</f>
        <v>4.2061762309948207</v>
      </c>
      <c r="F106" s="109">
        <f>(F100+F103)/2</f>
        <v>4.2061762309948207</v>
      </c>
      <c r="H106" s="123">
        <f>(H100+H103)/2</f>
        <v>4.2061762309948207</v>
      </c>
      <c r="I106" s="123">
        <f>(I100+I103)/2</f>
        <v>5.7445076289704282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