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7E35BDC-6F5F-4CCB-9C88-D73781AAFB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5" i="4" l="1"/>
  <c r="F93" i="4"/>
  <c r="F94" i="4"/>
  <c r="E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<sst xmlns="http://schemas.openxmlformats.org/spreadsheetml/2006/main" count="391" uniqueCount="272">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</sst>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8.1967213114754106E-2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6.71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4545.5284600000005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6.0692647042722392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8.1967213114754106E-2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5.4306274750083352</v>
      </c>
      <c r="D29" s="129">
        <f>G29*(1+G20)</f>
        <v>11.81004341188684</v>
      </c>
      <c r="E29" s="87"/>
      <c r="F29" s="131">
        <f>IF(Fin_Analysis!C108="Profit",Fin_Analysis!F100,IF(Fin_Analysis!C108="Dividend",Fin_Analysis!F103,Fin_Analysis!F106))</f>
        <v>6.388973500009806</v>
      </c>
      <c r="G29" s="274">
        <f>IF(Fin_Analysis!C108="Profit",Fin_Analysis!I100,IF(Fin_Analysis!C108="Dividend",Fin_Analysis!I103,Fin_Analysis!I106))</f>
        <v>10.269602966858121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0.10406597465064728</v>
      </c>
      <c r="D56" s="153">
        <f t="shared" si="46"/>
        <v>-0.4553849577214063</v>
      </c>
      <c r="E56" s="153">
        <f t="shared" si="46"/>
        <v>6.5427687834448023E-2</v>
      </c>
      <c r="F56" s="153">
        <f t="shared" si="46"/>
        <v>8.3942567526595541E-2</v>
      </c>
      <c r="G56" s="153">
        <f t="shared" si="46"/>
        <v>7.3234698143629109E-2</v>
      </c>
      <c r="H56" s="153">
        <f t="shared" si="46"/>
        <v>3.0687102059439617E-2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0.20595575591226198</v>
      </c>
      <c r="D87" s="209"/>
      <c r="E87" s="262">
        <f>E86*Exchange_Rate/Dashboard!G3</f>
        <v>0.14416902913858337</v>
      </c>
      <c r="F87" s="209"/>
      <c r="H87" s="262">
        <f>H86*Exchange_Rate/Dashboard!G3</f>
        <v>0.16476460472980958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8.1967213114754106E-2</v>
      </c>
      <c r="D89" s="209"/>
      <c r="E89" s="261">
        <f>E88*Exchange_Rate/Dashboard!G3</f>
        <v>6.5573770491803282E-2</v>
      </c>
      <c r="F89" s="209"/>
      <c r="H89" s="261">
        <f>H88*Exchange_Rate/Dashboard!G3</f>
        <v>8.1967213114754106E-2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34.333110497539373</v>
      </c>
      <c r="H93" s="87" t="s">
        <v>210</v>
      </c>
      <c r="I93" s="144">
        <f>FV(H87,D93,0,-(H86/(C93-D94)))*Exchange_Rate</f>
        <v>42.89878400869776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10.940520954770044</v>
      </c>
      <c r="H94" s="87" t="s">
        <v>211</v>
      </c>
      <c r="I94" s="144">
        <f>FV(H89,D93,0,-(H88/(C93-D94)))*Exchange_Rate</f>
        <v>14.760494585213458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14448329.633582845</v>
      </c>
      <c r="D97" s="213"/>
      <c r="E97" s="123">
        <f>PV(C94,D93,0,-F93)</f>
        <v>17.069623789802069</v>
      </c>
      <c r="F97" s="213"/>
      <c r="H97" s="123">
        <f>PV(C94,D93,0,-I93)</f>
        <v>21.328277381710837</v>
      </c>
      <c r="I97" s="123">
        <f>PV(C93,D93,0,-I93)</f>
        <v>29.846796595261733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14448329.633582845</v>
      </c>
      <c r="D100" s="109">
        <f>MIN(F100*(1-C94),E100)</f>
        <v>16.319107997892985</v>
      </c>
      <c r="E100" s="109">
        <f>MAX(E97+H98+E99,0)</f>
        <v>17.069623789802069</v>
      </c>
      <c r="F100" s="109">
        <f>(E100+H100)/2</f>
        <v>19.198950585756453</v>
      </c>
      <c r="H100" s="109">
        <f>MAX(C100*Data!$C$4/Common_Shares,0)</f>
        <v>21.328277381710837</v>
      </c>
      <c r="I100" s="109">
        <f>MAX(I97+H98+H99,0)</f>
        <v>29.846796595261733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4971341.1755130216</v>
      </c>
      <c r="D103" s="109">
        <f>MIN(F103*(1-C94),E103)</f>
        <v>5.4306274750083352</v>
      </c>
      <c r="E103" s="123">
        <f>PV(C94,D93,0,-F94)</f>
        <v>5.4393724907550993</v>
      </c>
      <c r="F103" s="109">
        <f>(E103+H103)/2</f>
        <v>6.388973500009806</v>
      </c>
      <c r="H103" s="123">
        <f>PV(C94,D93,0,-I94)</f>
        <v>7.3385745092645127</v>
      </c>
      <c r="I103" s="109">
        <f>PV(C93,D93,0,-I94)</f>
        <v>10.269602966858121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7624089.6571763614</v>
      </c>
      <c r="D106" s="109">
        <f>(D100+D103)/2</f>
        <v>10.874867736450661</v>
      </c>
      <c r="E106" s="123">
        <f>(E100+E103)/2</f>
        <v>11.254498140278585</v>
      </c>
      <c r="F106" s="109">
        <f>(F100+F103)/2</f>
        <v>12.79396204288313</v>
      </c>
      <c r="H106" s="123">
        <f>(H100+H103)/2</f>
        <v>14.333425945487676</v>
      </c>
      <c r="I106" s="123">
        <f>(I100+I103)/2</f>
        <v>20.058199781059926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