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0C26CD-7A57-41C7-BFAF-E439A4C8FB3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M52" i="2"/>
  <c r="E93" i="4" l="1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<sst xmlns="http://schemas.openxmlformats.org/spreadsheetml/2006/main" count="391" uniqueCount="272">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</sst>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5.5778744455506672E-2</v>
      </c>
      <c r="D45" s="152">
        <f>IF(D44="","",D44*Exchange_Rate/Dashboard!$G$3)</f>
        <v>4.6648719787597659E-2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10185.091170600001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8.6805146121658829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5.5778744455506672E-2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10.792129986519228</v>
      </c>
      <c r="D29" s="129">
        <f>G29*(1+G20)</f>
        <v>21.458130823858554</v>
      </c>
      <c r="E29" s="87"/>
      <c r="F29" s="131">
        <f>IF(Fin_Analysis!C108="Profit",Fin_Analysis!F100,IF(Fin_Analysis!C108="Dividend",Fin_Analysis!F103,Fin_Analysis!F106))</f>
        <v>12.696623513552034</v>
      </c>
      <c r="G29" s="274">
        <f>IF(Fin_Analysis!C108="Profit",Fin_Analysis!I100,IF(Fin_Analysis!C108="Dividend",Fin_Analysis!I103,Fin_Analysis!I106))</f>
        <v>18.659244194659614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-0.41797446666745985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0.17225256432181468</v>
      </c>
      <c r="D56" s="153">
        <f t="shared" si="46"/>
        <v>0.25325471900179536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0.10489532196099161</v>
      </c>
      <c r="D87" s="209"/>
      <c r="E87" s="262">
        <f>E86*Exchange_Rate/Dashboard!G3</f>
        <v>0.10489532196099161</v>
      </c>
      <c r="F87" s="209"/>
      <c r="H87" s="262">
        <f>H86*Exchange_Rate/Dashboard!G3</f>
        <v>0.11520054336392495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5.5778744455506672E-2</v>
      </c>
      <c r="D89" s="209"/>
      <c r="E89" s="261">
        <f>E88*Exchange_Rate/Dashboard!G3</f>
        <v>5.5778744455506672E-2</v>
      </c>
      <c r="F89" s="209"/>
      <c r="H89" s="261">
        <f>H88*Exchange_Rate/Dashboard!G3</f>
        <v>5.5778744455506672E-2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34.07658065887712</v>
      </c>
      <c r="H93" s="87" t="s">
        <v>209</v>
      </c>
      <c r="I93" s="144">
        <f>FV(H87,D93,0,-(H86/(C93-D94)))*Exchange_Rate</f>
        <v>39.202485683569371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14.435356750705511</v>
      </c>
      <c r="H94" s="87" t="s">
        <v>210</v>
      </c>
      <c r="I94" s="144">
        <f>FV(H89,D93,0,-(H88/(C93-D94)))*Exchange_Rate</f>
        <v>14.435356750705511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18212217.4087689</v>
      </c>
      <c r="D97" s="213"/>
      <c r="E97" s="123">
        <f>PV(C94,D93,0,-F93)</f>
        <v>16.942083122109374</v>
      </c>
      <c r="F97" s="213"/>
      <c r="H97" s="123">
        <f>PV(C94,D93,0,-I93)</f>
        <v>19.490563847734968</v>
      </c>
      <c r="I97" s="123">
        <f>PV(C93,D93,0,-I93)</f>
        <v>27.275099825415165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18212217.4087689</v>
      </c>
      <c r="D100" s="109">
        <f>MIN(F100*(1-C94),E100)</f>
        <v>15.483874962183846</v>
      </c>
      <c r="E100" s="109">
        <f>MAX(E97+H98+E99,0)</f>
        <v>16.942083122109374</v>
      </c>
      <c r="F100" s="109">
        <f>(E100+H100)/2</f>
        <v>18.216323484922171</v>
      </c>
      <c r="H100" s="109">
        <f>MAX(C100*Data!$C$4/Common_Shares,0)</f>
        <v>19.490563847734968</v>
      </c>
      <c r="I100" s="109">
        <f>MAX(I97+H98+H99,0)</f>
        <v>27.275099825415165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6706203.7249126695</v>
      </c>
      <c r="D103" s="109">
        <f>MIN(F103*(1-C94),E103)</f>
        <v>6.1003850108546107</v>
      </c>
      <c r="E103" s="123">
        <f>PV(C94,D93,0,-F94)</f>
        <v>7.1769235421818953</v>
      </c>
      <c r="F103" s="109">
        <f>(E103+H103)/2</f>
        <v>7.1769235421818953</v>
      </c>
      <c r="H103" s="123">
        <f>PV(C94,D93,0,-I94)</f>
        <v>7.1769235421818953</v>
      </c>
      <c r="I103" s="109">
        <f>PV(C93,D93,0,-I94)</f>
        <v>10.043388563904065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11268545.03761998</v>
      </c>
      <c r="D106" s="109">
        <f>(D100+D103)/2</f>
        <v>10.792129986519228</v>
      </c>
      <c r="E106" s="123">
        <f>(E100+E103)/2</f>
        <v>12.059503332145635</v>
      </c>
      <c r="F106" s="109">
        <f>(F100+F103)/2</f>
        <v>12.696623513552034</v>
      </c>
      <c r="H106" s="123">
        <f>(H100+H103)/2</f>
        <v>13.333743694958432</v>
      </c>
      <c r="I106" s="123">
        <f>(I100+I103)/2</f>
        <v>18.659244194659614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