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07C596-CF86-4723-ACC6-B2743AFD99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H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<sst xmlns="http://schemas.openxmlformats.org/spreadsheetml/2006/main" count="391" uniqueCount="272">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</sst>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0.08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1851.9612511999999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9.0922452679568178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6.4000000000000001E-2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2.3759444885471446</v>
      </c>
      <c r="D29" s="129">
        <f>G29*(1+G20)</f>
        <v>4.8027503493117694</v>
      </c>
      <c r="E29" s="87"/>
      <c r="F29" s="131">
        <f>IF(Fin_Analysis!C108="Profit",Fin_Analysis!F100,IF(Fin_Analysis!C108="Dividend",Fin_Analysis!F103,Fin_Analysis!F106))</f>
        <v>2.7952288100554643</v>
      </c>
      <c r="G29" s="274">
        <f>IF(Fin_Analysis!C108="Profit",Fin_Analysis!I100,IF(Fin_Analysis!C108="Dividend",Fin_Analysis!I103,Fin_Analysis!I106))</f>
        <v>4.1763046515754523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4.0247282824821366E-2</v>
      </c>
      <c r="D56" s="153">
        <f t="shared" si="46"/>
        <v>3.7088804656829566E-2</v>
      </c>
      <c r="E56" s="153">
        <f t="shared" si="46"/>
        <v>2.8698240375488321E-2</v>
      </c>
      <c r="F56" s="153">
        <f t="shared" si="46"/>
        <v>3.307625725761746E-2</v>
      </c>
      <c r="G56" s="153">
        <f t="shared" si="46"/>
        <v>0.10051353148386549</v>
      </c>
      <c r="H56" s="153">
        <f t="shared" si="46"/>
        <v>1.5611676482073268E-2</v>
      </c>
      <c r="I56" s="153">
        <f t="shared" si="46"/>
        <v>1.49612371636157E-2</v>
      </c>
      <c r="J56" s="153">
        <f t="shared" si="46"/>
        <v>1.3698127065736321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0.13747979329212437</v>
      </c>
      <c r="D87" s="209"/>
      <c r="E87" s="262">
        <f>E86*Exchange_Rate/Dashboard!G3</f>
        <v>9.6235855304487111E-2</v>
      </c>
      <c r="F87" s="209"/>
      <c r="H87" s="262">
        <f>H86*Exchange_Rate/Dashboard!G3</f>
        <v>0.10998383463369955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0.08</v>
      </c>
      <c r="D89" s="209"/>
      <c r="E89" s="261">
        <f>E88*Exchange_Rate/Dashboard!G3</f>
        <v>5.7599999999999998E-2</v>
      </c>
      <c r="F89" s="209"/>
      <c r="H89" s="261">
        <f>H88*Exchange_Rate/Dashboard!G3</f>
        <v>6.4000000000000001E-2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10.478720061814597</v>
      </c>
      <c r="H93" s="87" t="s">
        <v>210</v>
      </c>
      <c r="I93" s="144">
        <f>FV(H87,D93,0,-(H86/(C93-D94)))*Exchange_Rate</f>
        <v>12.745692642654873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5.2418067819289158</v>
      </c>
      <c r="H94" s="87" t="s">
        <v>211</v>
      </c>
      <c r="I94" s="144">
        <f>FV(H89,D93,0,-(H88/(C93-D94)))*Exchange_Rate</f>
        <v>6.0026003336953426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3088321.7404537443</v>
      </c>
      <c r="D97" s="213"/>
      <c r="E97" s="123">
        <f>PV(C94,D93,0,-F93)</f>
        <v>5.2097758304376756</v>
      </c>
      <c r="F97" s="213"/>
      <c r="H97" s="123">
        <f>PV(C94,D93,0,-I93)</f>
        <v>6.3368618571905833</v>
      </c>
      <c r="I97" s="123">
        <f>PV(C93,D93,0,-I93)</f>
        <v>8.8678060360385498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3088321.7404537443</v>
      </c>
      <c r="D100" s="109">
        <f>MIN(F100*(1-C94),E100)</f>
        <v>4.9073210172420101</v>
      </c>
      <c r="E100" s="109">
        <f>MAX(E97+H98+E99,0)</f>
        <v>5.2097758304376756</v>
      </c>
      <c r="F100" s="109">
        <f>(E100+H100)/2</f>
        <v>5.7733188438141294</v>
      </c>
      <c r="H100" s="109">
        <f>MAX(C100*Data!$C$4/Common_Shares,0)</f>
        <v>6.3368618571905833</v>
      </c>
      <c r="I100" s="109">
        <f>MAX(I97+H98+H99,0)</f>
        <v>8.8678060360385498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1454449.0934738913</v>
      </c>
      <c r="D103" s="109">
        <f>MIN(F103*(1-C94),E103)</f>
        <v>2.3759444885471446</v>
      </c>
      <c r="E103" s="123">
        <f>PV(C94,D93,0,-F94)</f>
        <v>2.6061043829038533</v>
      </c>
      <c r="F103" s="109">
        <f>(E103+H103)/2</f>
        <v>2.7952288100554643</v>
      </c>
      <c r="H103" s="123">
        <f>PV(C94,D93,0,-I94)</f>
        <v>2.9843532372070758</v>
      </c>
      <c r="I103" s="109">
        <f>PV(C93,D93,0,-I94)</f>
        <v>4.1763046515754523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1904566.7498854343</v>
      </c>
      <c r="D106" s="109">
        <f>(D100+D103)/2</f>
        <v>3.6416327528945773</v>
      </c>
      <c r="E106" s="123">
        <f>(E100+E103)/2</f>
        <v>3.9079401066707646</v>
      </c>
      <c r="F106" s="109">
        <f>(F100+F103)/2</f>
        <v>4.2842738269347969</v>
      </c>
      <c r="H106" s="123">
        <f>(H100+H103)/2</f>
        <v>4.6606075471988291</v>
      </c>
      <c r="I106" s="123">
        <f>(I100+I103)/2</f>
        <v>6.5220553438070006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