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FBF6404A-BA6F-4469-A2C1-3558F765BD82}" xr6:coauthVersionLast="47" xr6:coauthVersionMax="47" xr10:uidLastSave="{00000000-0000-0000-0000-000000000000}"/>
  <bookViews>
    <workbookView xWindow="1900" yWindow="1900" windowWidth="14400" windowHeight="7360" activeTab="1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" i="2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<sst xmlns="http://schemas.openxmlformats.org/spreadsheetml/2006/main" count="90" uniqueCount="72">
  <si>
    <t>Nominal Default-free rate  (use 10Y Treasury yield if available) =</t>
  </si>
  <si>
    <t>China</t>
  </si>
  <si>
    <t>US</t>
  </si>
  <si>
    <t>Economic performance: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</si>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</sst>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zoomScaleNormal="100" workbookViewId="0">
      <selection activeCell="H6" sqref="H6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6"/>
      <c r="B2" s="5" t="s">
        <v>6</v>
      </c>
      <c r="C2" s="4"/>
      <c r="D2" s="12" t="s">
        <v>2</v>
      </c>
      <c r="E2" s="4"/>
      <c r="F2" s="12" t="s">
        <v>1</v>
      </c>
      <c r="H2" s="12" t="s">
        <v>5</v>
      </c>
    </row>
    <row r="3" spans="1:8" ht="15.5" x14ac:dyDescent="0.35">
      <c r="A3" s="11"/>
      <c r="B3" s="10" t="s">
        <v>4</v>
      </c>
      <c r="D3" s="7">
        <f>F3*0.8</f>
        <v>8.0000000000000016E-2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3</v>
      </c>
      <c r="D5" s="3" t="s">
        <v>2</v>
      </c>
      <c r="E5" s="4"/>
      <c r="F5" s="3" t="s">
        <v>1</v>
      </c>
      <c r="H5" s="3" t="str">
        <f>H2</f>
        <v>HK</v>
      </c>
    </row>
    <row r="6" spans="1:8" x14ac:dyDescent="0.35">
      <c r="B6" t="s">
        <v>0</v>
      </c>
      <c r="D6" s="1">
        <v>3.6400000000000002E-2</v>
      </c>
      <c r="E6" s="2"/>
      <c r="F6" s="1">
        <v>2.8999999999999998E-2</v>
      </c>
      <c r="G6" s="2"/>
      <c r="H6" s="1">
        <v>3.8159999999999999E-2</v>
      </c>
    </row>
    <row r="7" spans="1:8" x14ac:dyDescent="0.35">
      <c r="B7" s="44" t="s">
        <v>71</v>
      </c>
      <c r="D7" s="46">
        <v>2.29E-2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66</v>
      </c>
      <c r="C9" s="39"/>
      <c r="D9" s="49" t="s">
        <v>65</v>
      </c>
      <c r="E9" s="39"/>
      <c r="F9" s="47"/>
    </row>
    <row r="10" spans="1:8" x14ac:dyDescent="0.35">
      <c r="B10" s="48" t="s">
        <v>67</v>
      </c>
      <c r="C10" s="39"/>
      <c r="D10" s="50" t="s">
        <v>70</v>
      </c>
      <c r="E10" s="39"/>
      <c r="F10" s="47"/>
    </row>
    <row r="11" spans="1:8" x14ac:dyDescent="0.35">
      <c r="B11" s="48" t="s">
        <v>68</v>
      </c>
      <c r="C11" s="39"/>
      <c r="D11" s="50" t="s">
        <v>69</v>
      </c>
      <c r="E11" s="39"/>
      <c r="F11" s="47"/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tabSelected="1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6"/>
      <c r="B2" s="5" t="s">
        <v>64</v>
      </c>
      <c r="C2" s="4"/>
      <c r="D2" s="12" t="s">
        <v>2</v>
      </c>
      <c r="E2" s="4"/>
      <c r="F2" s="12" t="s">
        <v>1</v>
      </c>
    </row>
    <row r="3" spans="1:6" x14ac:dyDescent="0.35">
      <c r="B3" t="s">
        <v>63</v>
      </c>
      <c r="D3" s="45">
        <f>Macro!D6-Macro!D7</f>
        <v>1.3500000000000002E-2</v>
      </c>
      <c r="F3" s="45">
        <f>Macro!F6-Macro!F7</f>
        <v>7.9999999999999967E-3</v>
      </c>
    </row>
    <row r="4" spans="1:6" x14ac:dyDescent="0.35">
      <c r="B4" s="44" t="s">
        <v>62</v>
      </c>
      <c r="D4" s="43">
        <f>D37</f>
        <v>2.5190000000000001E-2</v>
      </c>
      <c r="E4" s="42"/>
      <c r="F4" s="41">
        <f>F37</f>
        <v>3.3600000000000005E-2</v>
      </c>
    </row>
    <row r="5" spans="1:6" x14ac:dyDescent="0.35">
      <c r="B5" s="40" t="s">
        <v>61</v>
      </c>
      <c r="C5" s="39">
        <f>IF(C29=4,1.2, IF(C29=-4,1.1,1))</f>
        <v>1.1000000000000001</v>
      </c>
      <c r="D5" s="14">
        <f>SUM(D3:D4)</f>
        <v>3.8690000000000002E-2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60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59</v>
      </c>
      <c r="C8" s="29"/>
      <c r="D8" s="34"/>
      <c r="E8" s="29"/>
      <c r="F8" s="33"/>
    </row>
    <row r="9" spans="1:6" x14ac:dyDescent="0.35">
      <c r="A9" s="11"/>
      <c r="B9" s="29" t="s">
        <v>58</v>
      </c>
      <c r="C9" s="26">
        <f>IF(LEFT(D9,1)="H",1,IF(LEFT(D9,1)="C",-1,0))</f>
        <v>-1</v>
      </c>
      <c r="D9" s="28" t="s">
        <v>57</v>
      </c>
      <c r="E9" s="26">
        <f>IF(LEFT(F9,1)="H",1,IF(LEFT(F9,1)="C",-1,0))</f>
        <v>-1</v>
      </c>
      <c r="F9" s="28" t="s">
        <v>57</v>
      </c>
    </row>
    <row r="10" spans="1:6" x14ac:dyDescent="0.35">
      <c r="A10" s="11"/>
      <c r="B10" s="29" t="s">
        <v>56</v>
      </c>
      <c r="C10" s="26">
        <f>IF(LEFT(D10,1)="H",1,IF(LEFT(D10,1)="C",-1,0))</f>
        <v>-1</v>
      </c>
      <c r="D10" s="32" t="s">
        <v>55</v>
      </c>
      <c r="E10" s="26">
        <f>IF(LEFT(F10,1)="H",1,IF(LEFT(F10,1)="C",-1,0))</f>
        <v>1</v>
      </c>
      <c r="F10" s="32" t="s">
        <v>54</v>
      </c>
    </row>
    <row r="11" spans="1:6" x14ac:dyDescent="0.35">
      <c r="A11" s="11"/>
      <c r="B11" s="29" t="s">
        <v>53</v>
      </c>
      <c r="C11" s="26">
        <f>IF(LEFT(D11,1)="H",1,IF(LEFT(D11,1)="C",-1,0))</f>
        <v>-1</v>
      </c>
      <c r="D11" s="31" t="s">
        <v>52</v>
      </c>
      <c r="E11" s="26">
        <f>IF(LEFT(F11,1)="H",1,IF(LEFT(F11,1)="C",-1,0))</f>
        <v>-1</v>
      </c>
      <c r="F11" s="31" t="s">
        <v>52</v>
      </c>
    </row>
    <row r="12" spans="1:6" x14ac:dyDescent="0.35">
      <c r="A12" s="11"/>
      <c r="B12" s="11" t="s">
        <v>51</v>
      </c>
      <c r="C12" s="26">
        <f>IF(LEFT(D12,1)="H",1,IF(LEFT(D12,1)="C",-1,0))</f>
        <v>-1</v>
      </c>
      <c r="D12" s="20" t="s">
        <v>50</v>
      </c>
      <c r="E12" s="26">
        <f>IF(LEFT(F12,1)="H",1,IF(LEFT(F12,1)="C",-1,0))</f>
        <v>0</v>
      </c>
      <c r="F12" s="20" t="s">
        <v>20</v>
      </c>
    </row>
    <row r="13" spans="1:6" x14ac:dyDescent="0.35">
      <c r="A13" s="11"/>
      <c r="B13" s="27" t="s">
        <v>49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48</v>
      </c>
      <c r="C14" s="26">
        <f>IF(LEFT(D14,1)="H",1,IF(LEFT(D14,1)="C",-1,0))</f>
        <v>-1</v>
      </c>
      <c r="D14" s="28" t="s">
        <v>47</v>
      </c>
      <c r="E14" s="26">
        <f>IF(LEFT(F14,1)="H",1,IF(LEFT(F14,1)="C",-1,0))</f>
        <v>-1</v>
      </c>
      <c r="F14" s="28" t="s">
        <v>47</v>
      </c>
    </row>
    <row r="15" spans="1:6" x14ac:dyDescent="0.35">
      <c r="A15" s="11"/>
      <c r="B15" s="29" t="s">
        <v>46</v>
      </c>
      <c r="C15" s="26">
        <f>IF(LEFT(D15,1)="H",1,IF(LEFT(D15,1)="C",-1,0))</f>
        <v>-1</v>
      </c>
      <c r="D15" s="28" t="s">
        <v>45</v>
      </c>
      <c r="E15" s="26">
        <f>IF(LEFT(F15,1)="H",1,IF(LEFT(F15,1)="C",-1,0))</f>
        <v>-1</v>
      </c>
      <c r="F15" s="28" t="s">
        <v>45</v>
      </c>
    </row>
    <row r="16" spans="1:6" x14ac:dyDescent="0.35">
      <c r="A16" s="11"/>
      <c r="B16" s="29" t="s">
        <v>44</v>
      </c>
      <c r="C16" s="26">
        <f>IF(LEFT(D16,1)="H",1,IF(LEFT(D16,1)="C",-1,0))</f>
        <v>-1</v>
      </c>
      <c r="D16" s="20" t="s">
        <v>43</v>
      </c>
      <c r="E16" s="26">
        <f>IF(LEFT(F16,1)="H",1,IF(LEFT(F16,1)="C",-1,0))</f>
        <v>0</v>
      </c>
      <c r="F16" s="20" t="s">
        <v>20</v>
      </c>
    </row>
    <row r="17" spans="1:6" x14ac:dyDescent="0.35">
      <c r="A17" s="11"/>
      <c r="B17" s="29" t="s">
        <v>42</v>
      </c>
      <c r="C17" s="26">
        <f>IF(LEFT(D17,1)="H",1,IF(LEFT(D17,1)="C",-1,0))</f>
        <v>-1</v>
      </c>
      <c r="D17" s="20" t="s">
        <v>41</v>
      </c>
      <c r="E17" s="26">
        <f>IF(LEFT(F17,1)="H",1,IF(LEFT(F17,1)="C",-1,0))</f>
        <v>-1</v>
      </c>
      <c r="F17" s="20" t="s">
        <v>41</v>
      </c>
    </row>
    <row r="18" spans="1:6" x14ac:dyDescent="0.35">
      <c r="A18" s="11"/>
      <c r="B18" s="27" t="s">
        <v>40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39</v>
      </c>
      <c r="C19" s="26">
        <f>IF(LEFT(D19,1)="H",1,IF(LEFT(D19,1)="C",-1,0))</f>
        <v>-1</v>
      </c>
      <c r="D19" s="28" t="s">
        <v>38</v>
      </c>
      <c r="E19" s="26">
        <f>IF(LEFT(F19,1)="H",1,IF(LEFT(F19,1)="C",-1,0))</f>
        <v>1</v>
      </c>
      <c r="F19" s="28" t="s">
        <v>37</v>
      </c>
    </row>
    <row r="20" spans="1:6" x14ac:dyDescent="0.35">
      <c r="A20" s="11"/>
      <c r="B20" s="29" t="s">
        <v>36</v>
      </c>
      <c r="C20" s="26">
        <f>IF(LEFT(D20,1)="H",1,IF(LEFT(D20,1)="C",-1,0))</f>
        <v>-1</v>
      </c>
      <c r="D20" s="28" t="s">
        <v>35</v>
      </c>
      <c r="E20" s="26">
        <f>IF(LEFT(F20,1)="H",1,IF(LEFT(F20,1)="C",-1,0))</f>
        <v>0</v>
      </c>
      <c r="F20" s="28" t="s">
        <v>20</v>
      </c>
    </row>
    <row r="21" spans="1:6" x14ac:dyDescent="0.35">
      <c r="A21" s="11"/>
      <c r="B21" s="29" t="s">
        <v>34</v>
      </c>
      <c r="C21" s="26">
        <f>IF(LEFT(D21,1)="H",1,IF(LEFT(D21,1)="C",-1,0))</f>
        <v>-1</v>
      </c>
      <c r="D21" s="28" t="s">
        <v>33</v>
      </c>
      <c r="E21" s="26">
        <f>IF(LEFT(F21,1)="H",1,IF(LEFT(F21,1)="C",-1,0))</f>
        <v>0</v>
      </c>
      <c r="F21" s="28" t="s">
        <v>20</v>
      </c>
    </row>
    <row r="22" spans="1:6" x14ac:dyDescent="0.35">
      <c r="A22" s="11"/>
      <c r="B22" s="29" t="s">
        <v>32</v>
      </c>
      <c r="C22" s="26">
        <f>IF(LEFT(D22,1)="H",1,IF(LEFT(D22,1)="C",-1,0))</f>
        <v>-1</v>
      </c>
      <c r="D22" s="28" t="s">
        <v>31</v>
      </c>
      <c r="E22" s="26">
        <f>IF(LEFT(F22,1)="H",1,IF(LEFT(F22,1)="C",-1,0))</f>
        <v>0</v>
      </c>
      <c r="F22" s="28" t="s">
        <v>20</v>
      </c>
    </row>
    <row r="23" spans="1:6" x14ac:dyDescent="0.35">
      <c r="A23" s="11"/>
      <c r="B23" s="27" t="s">
        <v>30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29</v>
      </c>
      <c r="C24" s="26">
        <f>IF(LEFT(D24,1)="H",1,IF(LEFT(D24,1)="C",-1,0))</f>
        <v>-1</v>
      </c>
      <c r="D24" s="28" t="s">
        <v>28</v>
      </c>
      <c r="E24" s="26">
        <f>IF(LEFT(F24,1)="H",1,IF(LEFT(F24,1)="C",-1,0))</f>
        <v>0</v>
      </c>
      <c r="F24" s="28" t="s">
        <v>27</v>
      </c>
    </row>
    <row r="25" spans="1:6" x14ac:dyDescent="0.35">
      <c r="A25" s="11"/>
      <c r="B25" s="29" t="s">
        <v>26</v>
      </c>
      <c r="C25" s="26">
        <f>IF(LEFT(D25,1)="H",1,IF(LEFT(D25,1)="C",-1,0))</f>
        <v>-1</v>
      </c>
      <c r="D25" s="28" t="s">
        <v>25</v>
      </c>
      <c r="E25" s="26">
        <f>IF(LEFT(F25,1)="H",1,IF(LEFT(F25,1)="C",-1,0))</f>
        <v>0</v>
      </c>
      <c r="F25" s="28" t="s">
        <v>20</v>
      </c>
    </row>
    <row r="26" spans="1:6" x14ac:dyDescent="0.35">
      <c r="A26" s="11"/>
      <c r="B26" s="29" t="s">
        <v>24</v>
      </c>
      <c r="C26" s="26">
        <f>IF(LEFT(D26,1)="H",1,IF(LEFT(D26,1)="C",-1,0))</f>
        <v>0</v>
      </c>
      <c r="D26" s="28" t="s">
        <v>20</v>
      </c>
      <c r="E26" s="26">
        <f>IF(LEFT(F26,1)="H",1,IF(LEFT(F26,1)="C",-1,0))</f>
        <v>1</v>
      </c>
      <c r="F26" s="28" t="s">
        <v>23</v>
      </c>
    </row>
    <row r="27" spans="1:6" x14ac:dyDescent="0.35">
      <c r="A27" s="11"/>
      <c r="B27" s="29" t="s">
        <v>22</v>
      </c>
      <c r="C27" s="26">
        <f>IF(LEFT(D27,1)="H",1,IF(LEFT(D27,1)="C",-1,0))</f>
        <v>-1</v>
      </c>
      <c r="D27" s="28" t="s">
        <v>21</v>
      </c>
      <c r="E27" s="26">
        <f>IF(LEFT(F27,1)="H",1,IF(LEFT(F27,1)="C",-1,0))</f>
        <v>0</v>
      </c>
      <c r="F27" s="28" t="s">
        <v>20</v>
      </c>
    </row>
    <row r="28" spans="1:6" x14ac:dyDescent="0.35">
      <c r="A28" s="11"/>
      <c r="B28" s="27" t="s">
        <v>19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18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17</v>
      </c>
      <c r="C31" s="11"/>
      <c r="D31" s="21" t="s">
        <v>2</v>
      </c>
      <c r="E31" s="11"/>
      <c r="F31" s="21" t="s">
        <v>1</v>
      </c>
    </row>
    <row r="32" spans="1:6" x14ac:dyDescent="0.35">
      <c r="A32" s="11"/>
      <c r="B32" s="11" t="s">
        <v>16</v>
      </c>
      <c r="C32" s="19">
        <f>IF(LEFT(D32,1)="H",2,IF(LEFT(D32,1)="C",0,1))</f>
        <v>0</v>
      </c>
      <c r="D32" s="20" t="s">
        <v>15</v>
      </c>
      <c r="E32" s="19">
        <f>IF(LEFT(F32,1)="H",2,IF(LEFT(F32,1)="C",0,1))</f>
        <v>2</v>
      </c>
      <c r="F32" s="20" t="s">
        <v>14</v>
      </c>
    </row>
    <row r="33" spans="2:6" x14ac:dyDescent="0.35">
      <c r="B33" s="11" t="s">
        <v>13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12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11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10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9</v>
      </c>
      <c r="C37" s="16">
        <f>SUM(C32:C36)/10</f>
        <v>0.1</v>
      </c>
      <c r="D37" s="14">
        <f>Macro!D7*(1+C37)</f>
        <v>2.5190000000000001E-2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8</v>
      </c>
    </row>
    <row r="40" spans="2:6" x14ac:dyDescent="0.35">
      <c r="B40" t="s">
        <v>7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2023-03-16T01:57:27Z</dcterms:modified>
</cp:coreProperties>
</file>