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Jerry.chen\PycharmProjects\Invest_Proc\financial_models\Opportunities\Monitor\"/>
    </mc:Choice>
  </mc:AlternateContent>
  <xr:revisionPtr revIDLastSave="0" documentId="8_{5844A882-4A87-4BB6-B0FC-6B3BA8B57B50}" xr6:coauthVersionLast="47" xr6:coauthVersionMax="47" xr10:uidLastSave="{00000000-0000-0000-0000-000000000000}"/>
  <bookViews>
    <workbookView xWindow="34620" yWindow="7635" windowWidth="14400" windowHeight="7515" xr2:uid="{00000000-000D-0000-FFFF-FFFF00000000}"/>
  </bookViews>
  <sheets>
    <sheet name="Macro" sheetId="2" r:id="rId1"/>
    <sheet name="Analysis" sheetId="4" r:id="rId2"/>
  </sheets>
  <calcPr calcId="181029" concurrentManualCount="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F7" i="4"/>
  <c r="D7" i="4"/>
  <c r="F33" i="4"/>
  <c r="E33" i="4" s="1"/>
  <c r="D33" i="4"/>
  <c r="C33" i="4" s="1"/>
  <c r="F3" i="4"/>
  <c r="D3" i="4"/>
  <c r="C9" i="4"/>
  <c r="E9" i="4"/>
  <c r="C10" i="4"/>
  <c r="E10" i="4"/>
  <c r="C11" i="4"/>
  <c r="E11" i="4"/>
  <c r="C12" i="4"/>
  <c r="E12" i="4"/>
  <c r="C14" i="4"/>
  <c r="E14" i="4"/>
  <c r="C15" i="4"/>
  <c r="E15" i="4"/>
  <c r="C16" i="4"/>
  <c r="E16" i="4"/>
  <c r="C17" i="4"/>
  <c r="E17" i="4"/>
  <c r="C19" i="4"/>
  <c r="E19" i="4"/>
  <c r="C20" i="4"/>
  <c r="E20" i="4"/>
  <c r="C21" i="4"/>
  <c r="E21" i="4"/>
  <c r="C22" i="4"/>
  <c r="E22" i="4"/>
  <c r="C24" i="4"/>
  <c r="E24" i="4"/>
  <c r="C25" i="4"/>
  <c r="E25" i="4"/>
  <c r="C26" i="4"/>
  <c r="E26" i="4"/>
  <c r="C27" i="4"/>
  <c r="E27" i="4"/>
  <c r="C32" i="4"/>
  <c r="E32" i="4"/>
  <c r="D34" i="4"/>
  <c r="C34" i="4" s="1"/>
  <c r="F34" i="4"/>
  <c r="E34" i="4" s="1"/>
  <c r="D35" i="4"/>
  <c r="C35" i="4" s="1"/>
  <c r="F35" i="4"/>
  <c r="E35" i="4" s="1"/>
  <c r="D36" i="4"/>
  <c r="C36" i="4" s="1"/>
  <c r="F36" i="4"/>
  <c r="E36" i="4" s="1"/>
  <c r="C37" i="4" l="1"/>
  <c r="F23" i="4"/>
  <c r="E23" i="4" s="1"/>
  <c r="F28" i="4"/>
  <c r="E28" i="4" s="1"/>
  <c r="F18" i="4"/>
  <c r="E18" i="4" s="1"/>
  <c r="F13" i="4"/>
  <c r="E13" i="4" s="1"/>
  <c r="E37" i="4"/>
  <c r="D28" i="4"/>
  <c r="C28" i="4" s="1"/>
  <c r="D18" i="4"/>
  <c r="C18" i="4" s="1"/>
  <c r="D23" i="4"/>
  <c r="C23" i="4" s="1"/>
  <c r="D13" i="4"/>
  <c r="C13" i="4" s="1"/>
  <c r="H3" i="2"/>
  <c r="H5" i="2"/>
  <c r="H9" i="2" s="1"/>
  <c r="D37" i="4" l="1"/>
  <c r="D4" i="4" s="1"/>
  <c r="D5" i="4" s="1"/>
  <c r="F37" i="4"/>
  <c r="F4" i="4" s="1"/>
  <c r="F5" i="4" s="1"/>
  <c r="E29" i="4"/>
  <c r="F29" i="4" s="1"/>
  <c r="C29" i="4"/>
  <c r="D29" i="4" s="1"/>
  <c r="E5" i="4" l="1"/>
  <c r="C5" i="4"/>
</calcChain>
</file>

<file path=xl/sharedStrings.xml><?xml version="1.0" encoding="utf-8"?>
<sst xmlns="http://schemas.openxmlformats.org/spreadsheetml/2006/main" count="96" uniqueCount="75">
  <si>
    <t>China</t>
  </si>
  <si>
    <t>US</t>
  </si>
  <si>
    <t xml:space="preserve">MOS = </t>
  </si>
  <si>
    <t>HK</t>
  </si>
  <si>
    <t>Required Margin of Safety:</t>
  </si>
  <si>
    <t># To-do with insights from "Big Debt Cycle"</t>
  </si>
  <si>
    <t>PART III: Country Risk Assessment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</si>
  <si>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</si>
  <si>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5. Yield spreads</t>
  </si>
  <si>
    <t>4. Interest rates</t>
  </si>
  <si>
    <t>3. Economic outlook</t>
  </si>
  <si>
    <t>2. Inflation</t>
  </si>
  <si>
    <t>Hot - Stimulative</t>
  </si>
  <si>
    <t>Cold - Tightening</t>
  </si>
  <si>
    <t>1. Central bank behavior</t>
  </si>
  <si>
    <t>PART II: Interest Rate Risk Assessment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</si>
  <si>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</si>
  <si>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Capital market Sentiment</t>
  </si>
  <si>
    <t>Mixed</t>
  </si>
  <si>
    <t>Cold - Caution and discipline</t>
  </si>
  <si>
    <t>16. Popular qualities:</t>
  </si>
  <si>
    <t>Hot - Strong</t>
  </si>
  <si>
    <t>14. Recent performance/Prospective returns:</t>
  </si>
  <si>
    <t>Cold - Only the best can raise money</t>
  </si>
  <si>
    <t>13. Funds:</t>
  </si>
  <si>
    <t>Mixed - "Market has bottomed"</t>
  </si>
  <si>
    <t>Cold - "Worse is yet to come"</t>
  </si>
  <si>
    <t>12. Markets:</t>
  </si>
  <si>
    <t>Investment Sentiment</t>
  </si>
  <si>
    <t>Cold - Many</t>
  </si>
  <si>
    <t>11. Sellers:</t>
  </si>
  <si>
    <t>Cold - Pessimistic</t>
  </si>
  <si>
    <t>9. Investors:</t>
  </si>
  <si>
    <t>Cold - Low</t>
  </si>
  <si>
    <t>15. Asset prices:</t>
  </si>
  <si>
    <t>Hot - Happy to hold</t>
  </si>
  <si>
    <t>Cold - Rushing for the exits</t>
  </si>
  <si>
    <t>10. Asset owners:</t>
  </si>
  <si>
    <t>Avalibility of Money</t>
  </si>
  <si>
    <t>Cold - Wide</t>
  </si>
  <si>
    <t>8. Yield Spreads:</t>
  </si>
  <si>
    <t>Cold - High</t>
  </si>
  <si>
    <t>7. Interest rates:</t>
  </si>
  <si>
    <t>Cold - Restrictive</t>
  </si>
  <si>
    <t>6. Terms:</t>
  </si>
  <si>
    <t>Cold - Scarce</t>
  </si>
  <si>
    <t>5. Financing:</t>
  </si>
  <si>
    <t>Macro Sentiment</t>
  </si>
  <si>
    <t>Cold - Rising</t>
  </si>
  <si>
    <t>4. Likelihood of distress</t>
  </si>
  <si>
    <t>Cold - Reticent</t>
  </si>
  <si>
    <t>3. Lenders:</t>
  </si>
  <si>
    <t>Hot - Positive</t>
  </si>
  <si>
    <t>Cold - Negative</t>
  </si>
  <si>
    <t>2. Outlook:</t>
  </si>
  <si>
    <t>Cold - Sluggish</t>
  </si>
  <si>
    <t>1. Economy:</t>
  </si>
  <si>
    <t>PART I: Market Sentiment Assessment</t>
  </si>
  <si>
    <t>Current Environment Assessment</t>
  </si>
  <si>
    <r>
      <t xml:space="preserve">⇒ </t>
    </r>
    <r>
      <rPr>
        <b/>
        <u/>
        <sz val="11"/>
        <color rgb="FF000000"/>
        <rFont val="Times New Roman"/>
        <family val="1"/>
      </rPr>
      <t>Adj. Rf</t>
    </r>
  </si>
  <si>
    <t>+ Interest Rate Risk Premium</t>
  </si>
  <si>
    <t>⇒ Real risk-free rate +</t>
  </si>
  <si>
    <t>Discount rate:</t>
  </si>
  <si>
    <t>https://fred.stlouisfed.org/series/CORESTICKM159SFRBATL</t>
  </si>
  <si>
    <t>US CPI</t>
  </si>
  <si>
    <t>China CPI</t>
  </si>
  <si>
    <t>HK CPI</t>
  </si>
  <si>
    <t>https://fred.stlouisfed.org/series/FPCPITOTLZGHKG</t>
  </si>
  <si>
    <t>https://fred.stlouisfed.org/series/CPALTT01CNM659N</t>
  </si>
  <si>
    <t>Inflation rate (use 10Y breakeven rate if too volatile) =</t>
  </si>
  <si>
    <t>Economic Drivers:</t>
  </si>
  <si>
    <t>Nominal Risk-free rate  (use 10Y Treasury yield if available) =</t>
  </si>
  <si>
    <t>Requires Manual Input</t>
  </si>
  <si>
    <t>Target Portfolio Performance:</t>
  </si>
  <si>
    <t>Target Performance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</si>
</sst>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Times New Roman"/>
      <family val="1"/>
    </font>
    <font>
      <b/>
      <sz val="12"/>
      <color rgb="FF002060"/>
      <name val="Times New Roman"/>
      <family val="1"/>
    </font>
    <font>
      <sz val="11"/>
      <color rgb="FF000000"/>
      <name val="Times New Roman"/>
      <family val="1"/>
    </font>
    <font>
      <sz val="12"/>
      <color rgb="FF002060"/>
      <name val="Times New Roman"/>
      <family val="1"/>
    </font>
    <font>
      <b/>
      <i/>
      <u/>
      <sz val="11"/>
      <color rgb="FF000000"/>
      <name val="Times New Roman"/>
      <family val="1"/>
    </font>
    <font>
      <sz val="11"/>
      <name val="Times New Roman"/>
      <family val="1"/>
    </font>
    <font>
      <b/>
      <i/>
      <sz val="11"/>
      <color rgb="FF000000"/>
      <name val="Times New Roman"/>
      <family val="1"/>
    </font>
    <font>
      <sz val="11"/>
      <color theme="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Calibri"/>
      <family val="2"/>
      <scheme val="minor"/>
    </font>
    <font>
      <b/>
      <u/>
      <sz val="11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E599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</fills>
  <borders count="14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2">
    <xf numFmtId="0" fontId="0" fillId="0" borderId="0" xfId="0"/>
    <xf numFmtId="10" fontId="2" fillId="2" borderId="1" xfId="0" applyNumberFormat="1" applyFont="1" applyFill="1" applyBorder="1" applyAlignment="1">
      <alignment horizontal="center"/>
    </xf>
    <xf numFmtId="10" fontId="0" fillId="0" borderId="0" xfId="0" applyNumberFormat="1"/>
    <xf numFmtId="0" fontId="1" fillId="0" borderId="0" xfId="0" applyFont="1" applyAlignment="1">
      <alignment horizontal="center"/>
    </xf>
    <xf numFmtId="0" fontId="0" fillId="0" borderId="2" xfId="0" applyBorder="1"/>
    <xf numFmtId="0" fontId="3" fillId="0" borderId="2" xfId="0" applyFont="1" applyBorder="1"/>
    <xf numFmtId="0" fontId="4" fillId="3" borderId="0" xfId="0" applyFont="1" applyFill="1"/>
    <xf numFmtId="10" fontId="2" fillId="4" borderId="3" xfId="0" applyNumberFormat="1" applyFont="1" applyFill="1" applyBorder="1" applyAlignment="1">
      <alignment horizontal="center"/>
    </xf>
    <xf numFmtId="10" fontId="2" fillId="5" borderId="3" xfId="0" applyNumberFormat="1" applyFont="1" applyFill="1" applyBorder="1" applyAlignment="1">
      <alignment horizontal="center"/>
    </xf>
    <xf numFmtId="10" fontId="2" fillId="5" borderId="3" xfId="0" applyNumberFormat="1" applyFont="1" applyFill="1" applyBorder="1"/>
    <xf numFmtId="0" fontId="5" fillId="0" borderId="0" xfId="0" applyFont="1"/>
    <xf numFmtId="0" fontId="4" fillId="0" borderId="0" xfId="0" applyFont="1"/>
    <xf numFmtId="0" fontId="1" fillId="0" borderId="2" xfId="0" applyFont="1" applyBorder="1" applyAlignment="1">
      <alignment horizontal="center"/>
    </xf>
    <xf numFmtId="0" fontId="6" fillId="0" borderId="0" xfId="0" applyFont="1"/>
    <xf numFmtId="10" fontId="4" fillId="6" borderId="4" xfId="0" applyNumberFormat="1" applyFont="1" applyFill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7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4" fillId="0" borderId="5" xfId="0" applyFont="1" applyBorder="1" applyAlignment="1">
      <alignment horizontal="center"/>
    </xf>
    <xf numFmtId="0" fontId="9" fillId="0" borderId="0" xfId="0" applyFont="1"/>
    <xf numFmtId="0" fontId="2" fillId="5" borderId="5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0" fontId="4" fillId="6" borderId="5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1" fillId="0" borderId="5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2" fillId="0" borderId="0" xfId="0" applyFont="1"/>
    <xf numFmtId="0" fontId="2" fillId="2" borderId="5" xfId="0" applyFont="1" applyFill="1" applyBorder="1" applyAlignment="1">
      <alignment horizontal="center"/>
    </xf>
    <xf numFmtId="0" fontId="11" fillId="0" borderId="0" xfId="0" applyFont="1"/>
    <xf numFmtId="0" fontId="11" fillId="0" borderId="6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2" fillId="0" borderId="8" xfId="0" applyFont="1" applyBorder="1" applyAlignment="1">
      <alignment horizontal="center"/>
    </xf>
    <xf numFmtId="0" fontId="11" fillId="0" borderId="8" xfId="0" applyFont="1" applyBorder="1"/>
    <xf numFmtId="0" fontId="3" fillId="0" borderId="8" xfId="0" applyFont="1" applyBorder="1"/>
    <xf numFmtId="0" fontId="13" fillId="0" borderId="2" xfId="0" applyFont="1" applyBorder="1"/>
    <xf numFmtId="0" fontId="13" fillId="0" borderId="0" xfId="0" applyFont="1"/>
    <xf numFmtId="0" fontId="10" fillId="0" borderId="0" xfId="0" applyFont="1" applyAlignment="1">
      <alignment horizontal="left"/>
    </xf>
    <xf numFmtId="10" fontId="7" fillId="0" borderId="9" xfId="0" applyNumberFormat="1" applyFont="1" applyBorder="1" applyAlignment="1">
      <alignment horizontal="center"/>
    </xf>
    <xf numFmtId="0" fontId="0" fillId="0" borderId="10" xfId="0" applyBorder="1"/>
    <xf numFmtId="10" fontId="7" fillId="0" borderId="11" xfId="0" applyNumberFormat="1" applyFont="1" applyBorder="1" applyAlignment="1">
      <alignment horizontal="center"/>
    </xf>
    <xf numFmtId="0" fontId="0" fillId="0" borderId="0" xfId="0" quotePrefix="1"/>
    <xf numFmtId="10" fontId="0" fillId="0" borderId="12" xfId="0" applyNumberFormat="1" applyBorder="1" applyAlignment="1">
      <alignment horizontal="center"/>
    </xf>
    <xf numFmtId="10" fontId="2" fillId="2" borderId="13" xfId="0" applyNumberFormat="1" applyFont="1" applyFill="1" applyBorder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15" fillId="0" borderId="0" xfId="1" applyAlignment="1"/>
    <xf numFmtId="10" fontId="15" fillId="0" borderId="0" xfId="1" applyNumberFormat="1" applyFill="1" applyBorder="1" applyAlignment="1"/>
    <xf numFmtId="0" fontId="1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CPALTT01CNM659N" TargetMode="External"/><Relationship Id="rId2" Type="http://schemas.openxmlformats.org/officeDocument/2006/relationships/hyperlink" Target="https://fred.stlouisfed.org/series/FPCPITOTLZGHKG" TargetMode="External"/><Relationship Id="rId1" Type="http://schemas.openxmlformats.org/officeDocument/2006/relationships/hyperlink" Target="https://fred.stlouisfed.org/series/CORESTICKM159SFRBATL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C73F-1F33-4614-90A5-D5D9D7C58056}">
  <dimension ref="A2:H14"/>
  <sheetViews>
    <sheetView showGridLines="0" tabSelected="1" zoomScaleNormal="100" workbookViewId="0">
      <selection activeCell="H10" sqref="H10"/>
    </sheetView>
  </sheetViews>
  <sheetFormatPr defaultColWidth="8.81640625" defaultRowHeight="14.5" x14ac:dyDescent="0.35"/>
  <cols>
    <col min="1" max="1" width="2.453125" customWidth="1"/>
    <col min="2" max="2" width="62.453125" customWidth="1"/>
    <col min="3" max="3" width="10.453125" hidden="1" customWidth="1"/>
    <col min="4" max="4" width="32.6328125" customWidth="1"/>
    <col min="5" max="5" width="10.453125" hidden="1" customWidth="1"/>
    <col min="6" max="6" width="32.6328125" customWidth="1"/>
    <col min="7" max="7" width="10.453125" hidden="1" customWidth="1"/>
    <col min="8" max="8" width="32.6328125" customWidth="1"/>
  </cols>
  <sheetData>
    <row r="2" spans="1:8" ht="15.5" x14ac:dyDescent="0.35">
      <c r="A2" s="6"/>
      <c r="B2" s="5" t="s">
        <v>4</v>
      </c>
      <c r="C2" s="4"/>
      <c r="D2" s="12" t="s">
        <v>1</v>
      </c>
      <c r="E2" s="4"/>
      <c r="F2" s="12" t="s">
        <v>0</v>
      </c>
      <c r="H2" s="12" t="s">
        <v>3</v>
      </c>
    </row>
    <row r="3" spans="1:8" ht="15.5" x14ac:dyDescent="0.35">
      <c r="A3" s="11"/>
      <c r="B3" s="10" t="s">
        <v>2</v>
      </c>
      <c r="D3" s="7">
        <f>F3</f>
        <v>0.25</v>
      </c>
      <c r="E3" s="9"/>
      <c r="F3" s="8">
        <v>0.25</v>
      </c>
      <c r="H3" s="7">
        <f>F3</f>
        <v>0.25</v>
      </c>
    </row>
    <row r="5" spans="1:8" ht="15.5" x14ac:dyDescent="0.35">
      <c r="A5" s="6"/>
      <c r="B5" s="5" t="s">
        <v>70</v>
      </c>
      <c r="D5" s="3" t="s">
        <v>1</v>
      </c>
      <c r="E5" s="4"/>
      <c r="F5" s="3" t="s">
        <v>0</v>
      </c>
      <c r="H5" s="3" t="str">
        <f>H2</f>
        <v>HK</v>
      </c>
    </row>
    <row r="6" spans="1:8" x14ac:dyDescent="0.35">
      <c r="B6" t="s">
        <v>71</v>
      </c>
      <c r="D6" s="1">
        <v>4.2900000000000001E-2</v>
      </c>
      <c r="E6" s="2"/>
      <c r="F6" s="1">
        <v>2.8999999999999998E-2</v>
      </c>
      <c r="G6" s="2"/>
      <c r="H6" s="1">
        <v>3.8149999999999996E-2</v>
      </c>
    </row>
    <row r="7" spans="1:8" x14ac:dyDescent="0.35">
      <c r="B7" s="44" t="s">
        <v>69</v>
      </c>
      <c r="D7" s="46">
        <v>2.35E-2</v>
      </c>
      <c r="E7" s="4"/>
      <c r="F7" s="46">
        <v>2.1000000000000001E-2</v>
      </c>
      <c r="G7" s="46"/>
      <c r="H7" s="46">
        <v>1.5679999999999999E-2</v>
      </c>
    </row>
    <row r="9" spans="1:8" ht="15.5" x14ac:dyDescent="0.35">
      <c r="A9" s="6"/>
      <c r="B9" s="5" t="s">
        <v>73</v>
      </c>
      <c r="D9" s="3" t="s">
        <v>1</v>
      </c>
      <c r="E9" s="4"/>
      <c r="F9" s="3" t="s">
        <v>0</v>
      </c>
      <c r="H9" s="3" t="str">
        <f>H5</f>
        <v>HK</v>
      </c>
    </row>
    <row r="10" spans="1:8" x14ac:dyDescent="0.35">
      <c r="B10" t="s">
        <v>74</v>
      </c>
      <c r="D10" s="1">
        <v>0.2</v>
      </c>
      <c r="E10" s="2"/>
      <c r="F10" s="1">
        <v>0.2</v>
      </c>
      <c r="G10" s="2"/>
      <c r="H10" s="1">
        <v>0.2</v>
      </c>
    </row>
    <row r="12" spans="1:8" x14ac:dyDescent="0.35">
      <c r="B12" s="48" t="s">
        <v>64</v>
      </c>
      <c r="C12" s="39"/>
      <c r="D12" s="49" t="s">
        <v>63</v>
      </c>
      <c r="E12" s="39"/>
      <c r="F12" s="47"/>
    </row>
    <row r="13" spans="1:8" x14ac:dyDescent="0.35">
      <c r="B13" s="48" t="s">
        <v>65</v>
      </c>
      <c r="C13" s="39"/>
      <c r="D13" s="50" t="s">
        <v>68</v>
      </c>
      <c r="E13" s="39"/>
      <c r="F13" s="47"/>
      <c r="H13" s="51" t="s">
        <v>72</v>
      </c>
    </row>
    <row r="14" spans="1:8" x14ac:dyDescent="0.35">
      <c r="B14" s="48" t="s">
        <v>66</v>
      </c>
      <c r="C14" s="39"/>
      <c r="D14" s="50" t="s">
        <v>67</v>
      </c>
      <c r="E14" s="39"/>
      <c r="F14" s="47"/>
      <c r="H14" s="51" t="s">
        <v>72</v>
      </c>
    </row>
  </sheetData>
  <dataValidations count="1">
    <dataValidation allowBlank="1" sqref="D3" xr:uid="{EA6F9DE9-1D2B-41CE-B86F-59C772E5B0CA}"/>
  </dataValidations>
  <hyperlinks>
    <hyperlink ref="D12" r:id="rId1" xr:uid="{05C6860A-F093-492E-A0AF-7D2134D3C356}"/>
    <hyperlink ref="D14" r:id="rId2" xr:uid="{286AD228-59EC-4FB0-A64C-3CB536B18819}"/>
    <hyperlink ref="D13" r:id="rId3" xr:uid="{44FDAB98-97BD-4C87-B095-E2260A9245A6}"/>
  </hyperlinks>
  <pageMargins left="0.7" right="0.7" top="0.75" bottom="0.75" header="0.3" footer="0.3"/>
  <pageSetup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3275-BEC1-4DF6-B56D-B5F180583A40}">
  <dimension ref="A2:F40"/>
  <sheetViews>
    <sheetView showGridLines="0" zoomScaleNormal="100" workbookViewId="0">
      <selection activeCell="D11" sqref="D11"/>
    </sheetView>
  </sheetViews>
  <sheetFormatPr defaultColWidth="8.81640625" defaultRowHeight="14.5" x14ac:dyDescent="0.35"/>
  <cols>
    <col min="1" max="1" width="2.453125" customWidth="1"/>
    <col min="2" max="2" width="62.453125" customWidth="1"/>
    <col min="3" max="3" width="10.453125" hidden="1" customWidth="1"/>
    <col min="4" max="4" width="32.6328125" customWidth="1"/>
    <col min="5" max="5" width="10.453125" hidden="1" customWidth="1"/>
    <col min="6" max="6" width="32.6328125" customWidth="1"/>
  </cols>
  <sheetData>
    <row r="2" spans="1:6" ht="15.5" x14ac:dyDescent="0.35">
      <c r="A2" s="6"/>
      <c r="B2" s="5" t="s">
        <v>62</v>
      </c>
      <c r="C2" s="4"/>
      <c r="D2" s="12" t="s">
        <v>1</v>
      </c>
      <c r="E2" s="4"/>
      <c r="F2" s="12" t="s">
        <v>0</v>
      </c>
    </row>
    <row r="3" spans="1:6" x14ac:dyDescent="0.35">
      <c r="B3" t="s">
        <v>61</v>
      </c>
      <c r="D3" s="45">
        <f>Macro!D6-Macro!D7</f>
        <v>1.9400000000000001E-2</v>
      </c>
      <c r="F3" s="45">
        <f>Macro!F6-Macro!F7</f>
        <v>7.9999999999999967E-3</v>
      </c>
    </row>
    <row r="4" spans="1:6" x14ac:dyDescent="0.35">
      <c r="B4" s="44" t="s">
        <v>60</v>
      </c>
      <c r="D4" s="43">
        <f>D37</f>
        <v>2.5850000000000001E-2</v>
      </c>
      <c r="E4" s="42"/>
      <c r="F4" s="41">
        <f>F37</f>
        <v>3.3600000000000005E-2</v>
      </c>
    </row>
    <row r="5" spans="1:6" x14ac:dyDescent="0.35">
      <c r="B5" s="40" t="s">
        <v>59</v>
      </c>
      <c r="C5" s="39">
        <f>IF(C29=4,1.2, IF(C29=-4,1.1,1))</f>
        <v>1.1000000000000001</v>
      </c>
      <c r="D5" s="14">
        <f>SUM(D3:D4)</f>
        <v>4.5249999999999999E-2</v>
      </c>
      <c r="E5" s="38">
        <f>IF(E29=4,1.2, IF(E29=-4,1.1,1))</f>
        <v>1</v>
      </c>
      <c r="F5" s="14">
        <f>SUM(F3:F4)</f>
        <v>4.1599999999999998E-2</v>
      </c>
    </row>
    <row r="7" spans="1:6" ht="15.5" x14ac:dyDescent="0.35">
      <c r="A7" s="6"/>
      <c r="B7" s="37" t="s">
        <v>58</v>
      </c>
      <c r="C7" s="36"/>
      <c r="D7" s="35" t="str">
        <f>D2</f>
        <v>US</v>
      </c>
      <c r="E7" s="35"/>
      <c r="F7" s="12" t="str">
        <f>F2</f>
        <v>China</v>
      </c>
    </row>
    <row r="8" spans="1:6" x14ac:dyDescent="0.35">
      <c r="A8" s="11"/>
      <c r="B8" s="13" t="s">
        <v>57</v>
      </c>
      <c r="C8" s="29"/>
      <c r="D8" s="34"/>
      <c r="E8" s="29"/>
      <c r="F8" s="33"/>
    </row>
    <row r="9" spans="1:6" x14ac:dyDescent="0.35">
      <c r="A9" s="11"/>
      <c r="B9" s="29" t="s">
        <v>56</v>
      </c>
      <c r="C9" s="26">
        <f>IF(LEFT(D9,1)="H",1,IF(LEFT(D9,1)="C",-1,0))</f>
        <v>-1</v>
      </c>
      <c r="D9" s="28" t="s">
        <v>55</v>
      </c>
      <c r="E9" s="26">
        <f>IF(LEFT(F9,1)="H",1,IF(LEFT(F9,1)="C",-1,0))</f>
        <v>-1</v>
      </c>
      <c r="F9" s="28" t="s">
        <v>55</v>
      </c>
    </row>
    <row r="10" spans="1:6" x14ac:dyDescent="0.35">
      <c r="A10" s="11"/>
      <c r="B10" s="29" t="s">
        <v>54</v>
      </c>
      <c r="C10" s="26">
        <f>IF(LEFT(D10,1)="H",1,IF(LEFT(D10,1)="C",-1,0))</f>
        <v>-1</v>
      </c>
      <c r="D10" s="32" t="s">
        <v>53</v>
      </c>
      <c r="E10" s="26">
        <f>IF(LEFT(F10,1)="H",1,IF(LEFT(F10,1)="C",-1,0))</f>
        <v>1</v>
      </c>
      <c r="F10" s="32" t="s">
        <v>52</v>
      </c>
    </row>
    <row r="11" spans="1:6" x14ac:dyDescent="0.35">
      <c r="A11" s="11"/>
      <c r="B11" s="29" t="s">
        <v>51</v>
      </c>
      <c r="C11" s="26">
        <f>IF(LEFT(D11,1)="H",1,IF(LEFT(D11,1)="C",-1,0))</f>
        <v>-1</v>
      </c>
      <c r="D11" s="31" t="s">
        <v>50</v>
      </c>
      <c r="E11" s="26">
        <f>IF(LEFT(F11,1)="H",1,IF(LEFT(F11,1)="C",-1,0))</f>
        <v>-1</v>
      </c>
      <c r="F11" s="31" t="s">
        <v>50</v>
      </c>
    </row>
    <row r="12" spans="1:6" x14ac:dyDescent="0.35">
      <c r="A12" s="11"/>
      <c r="B12" s="11" t="s">
        <v>49</v>
      </c>
      <c r="C12" s="26">
        <f>IF(LEFT(D12,1)="H",1,IF(LEFT(D12,1)="C",-1,0))</f>
        <v>-1</v>
      </c>
      <c r="D12" s="20" t="s">
        <v>48</v>
      </c>
      <c r="E12" s="26">
        <f>IF(LEFT(F12,1)="H",1,IF(LEFT(F12,1)="C",-1,0))</f>
        <v>0</v>
      </c>
      <c r="F12" s="20" t="s">
        <v>18</v>
      </c>
    </row>
    <row r="13" spans="1:6" x14ac:dyDescent="0.35">
      <c r="A13" s="11"/>
      <c r="B13" s="27" t="s">
        <v>47</v>
      </c>
      <c r="C13" s="26">
        <f>IF(LEFT(D13,1)="H",2,IF(LEFT(D13,1)="C",-1,0))</f>
        <v>-1</v>
      </c>
      <c r="D13" s="30" t="str">
        <f>IF(SUM(C9:C12)&gt;=3, "Hot", IF(SUM(C9:C12)&lt;=-3,"Cold", "Mixed"))</f>
        <v>Cold</v>
      </c>
      <c r="E13" s="26">
        <f>IF(LEFT(F13,1)="H",2,IF(LEFT(F13,1)="C",-1,0))</f>
        <v>0</v>
      </c>
      <c r="F13" s="30" t="str">
        <f>IF(SUM(E9:E12)&gt;=3, "Hot", IF(SUM(E9:E12)&lt;=-3,"Cold", "Mixed"))</f>
        <v>Mixed</v>
      </c>
    </row>
    <row r="14" spans="1:6" x14ac:dyDescent="0.35">
      <c r="A14" s="11"/>
      <c r="B14" s="29" t="s">
        <v>46</v>
      </c>
      <c r="C14" s="26">
        <f>IF(LEFT(D14,1)="H",1,IF(LEFT(D14,1)="C",-1,0))</f>
        <v>-1</v>
      </c>
      <c r="D14" s="28" t="s">
        <v>45</v>
      </c>
      <c r="E14" s="26">
        <f>IF(LEFT(F14,1)="H",1,IF(LEFT(F14,1)="C",-1,0))</f>
        <v>-1</v>
      </c>
      <c r="F14" s="28" t="s">
        <v>45</v>
      </c>
    </row>
    <row r="15" spans="1:6" x14ac:dyDescent="0.35">
      <c r="A15" s="11"/>
      <c r="B15" s="29" t="s">
        <v>44</v>
      </c>
      <c r="C15" s="26">
        <f>IF(LEFT(D15,1)="H",1,IF(LEFT(D15,1)="C",-1,0))</f>
        <v>-1</v>
      </c>
      <c r="D15" s="28" t="s">
        <v>43</v>
      </c>
      <c r="E15" s="26">
        <f>IF(LEFT(F15,1)="H",1,IF(LEFT(F15,1)="C",-1,0))</f>
        <v>-1</v>
      </c>
      <c r="F15" s="28" t="s">
        <v>43</v>
      </c>
    </row>
    <row r="16" spans="1:6" x14ac:dyDescent="0.35">
      <c r="A16" s="11"/>
      <c r="B16" s="29" t="s">
        <v>42</v>
      </c>
      <c r="C16" s="26">
        <f>IF(LEFT(D16,1)="H",1,IF(LEFT(D16,1)="C",-1,0))</f>
        <v>-1</v>
      </c>
      <c r="D16" s="20" t="s">
        <v>41</v>
      </c>
      <c r="E16" s="26">
        <f>IF(LEFT(F16,1)="H",1,IF(LEFT(F16,1)="C",-1,0))</f>
        <v>0</v>
      </c>
      <c r="F16" s="20" t="s">
        <v>18</v>
      </c>
    </row>
    <row r="17" spans="1:6" x14ac:dyDescent="0.35">
      <c r="A17" s="11"/>
      <c r="B17" s="29" t="s">
        <v>40</v>
      </c>
      <c r="C17" s="26">
        <f>IF(LEFT(D17,1)="H",1,IF(LEFT(D17,1)="C",-1,0))</f>
        <v>-1</v>
      </c>
      <c r="D17" s="20" t="s">
        <v>39</v>
      </c>
      <c r="E17" s="26">
        <f>IF(LEFT(F17,1)="H",1,IF(LEFT(F17,1)="C",-1,0))</f>
        <v>-1</v>
      </c>
      <c r="F17" s="20" t="s">
        <v>39</v>
      </c>
    </row>
    <row r="18" spans="1:6" x14ac:dyDescent="0.35">
      <c r="A18" s="11"/>
      <c r="B18" s="27" t="s">
        <v>38</v>
      </c>
      <c r="C18" s="26">
        <f>IF(LEFT(D18,1)="H",2,IF(LEFT(D18,1)="C",-1,0))</f>
        <v>-1</v>
      </c>
      <c r="D18" s="25" t="str">
        <f>IF(SUM(C14:C17)&gt;=3, "Hot", IF(SUM(C14:C17)&lt;=-3,"Cold", "Mixed"))</f>
        <v>Cold</v>
      </c>
      <c r="E18" s="26">
        <f>IF(LEFT(F18,1)="H",2,IF(LEFT(F18,1)="C",-1,0))</f>
        <v>-1</v>
      </c>
      <c r="F18" s="25" t="str">
        <f>IF(SUM(E14:E17)&gt;=3, "Hot", IF(SUM(E14:E17)&lt;=-3,"Cold", "Mixed"))</f>
        <v>Cold</v>
      </c>
    </row>
    <row r="19" spans="1:6" x14ac:dyDescent="0.35">
      <c r="A19" s="11"/>
      <c r="B19" s="29" t="s">
        <v>37</v>
      </c>
      <c r="C19" s="26">
        <f>IF(LEFT(D19,1)="H",1,IF(LEFT(D19,1)="C",-1,0))</f>
        <v>-1</v>
      </c>
      <c r="D19" s="28" t="s">
        <v>36</v>
      </c>
      <c r="E19" s="26">
        <f>IF(LEFT(F19,1)="H",1,IF(LEFT(F19,1)="C",-1,0))</f>
        <v>1</v>
      </c>
      <c r="F19" s="28" t="s">
        <v>35</v>
      </c>
    </row>
    <row r="20" spans="1:6" x14ac:dyDescent="0.35">
      <c r="A20" s="11"/>
      <c r="B20" s="29" t="s">
        <v>34</v>
      </c>
      <c r="C20" s="26">
        <f>IF(LEFT(D20,1)="H",1,IF(LEFT(D20,1)="C",-1,0))</f>
        <v>-1</v>
      </c>
      <c r="D20" s="28" t="s">
        <v>33</v>
      </c>
      <c r="E20" s="26">
        <f>IF(LEFT(F20,1)="H",1,IF(LEFT(F20,1)="C",-1,0))</f>
        <v>0</v>
      </c>
      <c r="F20" s="28" t="s">
        <v>18</v>
      </c>
    </row>
    <row r="21" spans="1:6" x14ac:dyDescent="0.35">
      <c r="A21" s="11"/>
      <c r="B21" s="29" t="s">
        <v>32</v>
      </c>
      <c r="C21" s="26">
        <f>IF(LEFT(D21,1)="H",1,IF(LEFT(D21,1)="C",-1,0))</f>
        <v>-1</v>
      </c>
      <c r="D21" s="28" t="s">
        <v>31</v>
      </c>
      <c r="E21" s="26">
        <f>IF(LEFT(F21,1)="H",1,IF(LEFT(F21,1)="C",-1,0))</f>
        <v>0</v>
      </c>
      <c r="F21" s="28" t="s">
        <v>18</v>
      </c>
    </row>
    <row r="22" spans="1:6" x14ac:dyDescent="0.35">
      <c r="A22" s="11"/>
      <c r="B22" s="29" t="s">
        <v>30</v>
      </c>
      <c r="C22" s="26">
        <f>IF(LEFT(D22,1)="H",1,IF(LEFT(D22,1)="C",-1,0))</f>
        <v>-1</v>
      </c>
      <c r="D22" s="28" t="s">
        <v>29</v>
      </c>
      <c r="E22" s="26">
        <f>IF(LEFT(F22,1)="H",1,IF(LEFT(F22,1)="C",-1,0))</f>
        <v>0</v>
      </c>
      <c r="F22" s="28" t="s">
        <v>18</v>
      </c>
    </row>
    <row r="23" spans="1:6" x14ac:dyDescent="0.35">
      <c r="A23" s="11"/>
      <c r="B23" s="27" t="s">
        <v>28</v>
      </c>
      <c r="C23" s="26">
        <f>IF(LEFT(D23,1)="H",2,IF(LEFT(D23,1)="C",-1,0))</f>
        <v>-1</v>
      </c>
      <c r="D23" s="25" t="str">
        <f>IF(SUM(C19:C22)&gt;=3, "Hot", IF(SUM(C19:C22)&lt;=-3,"Cold", "Mixed"))</f>
        <v>Cold</v>
      </c>
      <c r="E23" s="26">
        <f>IF(LEFT(F23,1)="H",2,IF(LEFT(F23,1)="C",-1,0))</f>
        <v>0</v>
      </c>
      <c r="F23" s="25" t="str">
        <f>IF(SUM(E19:E22)&gt;=3, "Hot", IF(SUM(E19:E22)&lt;=-3,"Cold", "Mixed"))</f>
        <v>Mixed</v>
      </c>
    </row>
    <row r="24" spans="1:6" x14ac:dyDescent="0.35">
      <c r="A24" s="11"/>
      <c r="B24" s="29" t="s">
        <v>27</v>
      </c>
      <c r="C24" s="26">
        <f>IF(LEFT(D24,1)="H",1,IF(LEFT(D24,1)="C",-1,0))</f>
        <v>-1</v>
      </c>
      <c r="D24" s="28" t="s">
        <v>26</v>
      </c>
      <c r="E24" s="26">
        <f>IF(LEFT(F24,1)="H",1,IF(LEFT(F24,1)="C",-1,0))</f>
        <v>0</v>
      </c>
      <c r="F24" s="28" t="s">
        <v>25</v>
      </c>
    </row>
    <row r="25" spans="1:6" x14ac:dyDescent="0.35">
      <c r="A25" s="11"/>
      <c r="B25" s="29" t="s">
        <v>24</v>
      </c>
      <c r="C25" s="26">
        <f>IF(LEFT(D25,1)="H",1,IF(LEFT(D25,1)="C",-1,0))</f>
        <v>-1</v>
      </c>
      <c r="D25" s="28" t="s">
        <v>23</v>
      </c>
      <c r="E25" s="26">
        <f>IF(LEFT(F25,1)="H",1,IF(LEFT(F25,1)="C",-1,0))</f>
        <v>0</v>
      </c>
      <c r="F25" s="28" t="s">
        <v>18</v>
      </c>
    </row>
    <row r="26" spans="1:6" x14ac:dyDescent="0.35">
      <c r="A26" s="11"/>
      <c r="B26" s="29" t="s">
        <v>22</v>
      </c>
      <c r="C26" s="26">
        <f>IF(LEFT(D26,1)="H",1,IF(LEFT(D26,1)="C",-1,0))</f>
        <v>0</v>
      </c>
      <c r="D26" s="28" t="s">
        <v>18</v>
      </c>
      <c r="E26" s="26">
        <f>IF(LEFT(F26,1)="H",1,IF(LEFT(F26,1)="C",-1,0))</f>
        <v>1</v>
      </c>
      <c r="F26" s="28" t="s">
        <v>21</v>
      </c>
    </row>
    <row r="27" spans="1:6" x14ac:dyDescent="0.35">
      <c r="A27" s="11"/>
      <c r="B27" s="29" t="s">
        <v>20</v>
      </c>
      <c r="C27" s="26">
        <f>IF(LEFT(D27,1)="H",1,IF(LEFT(D27,1)="C",-1,0))</f>
        <v>-1</v>
      </c>
      <c r="D27" s="28" t="s">
        <v>19</v>
      </c>
      <c r="E27" s="26">
        <f>IF(LEFT(F27,1)="H",1,IF(LEFT(F27,1)="C",-1,0))</f>
        <v>0</v>
      </c>
      <c r="F27" s="28" t="s">
        <v>18</v>
      </c>
    </row>
    <row r="28" spans="1:6" x14ac:dyDescent="0.35">
      <c r="A28" s="11"/>
      <c r="B28" s="27" t="s">
        <v>17</v>
      </c>
      <c r="C28" s="26">
        <f>IF(LEFT(D28,1)="H",2,IF(LEFT(D28,1)="C",-1,0))</f>
        <v>-1</v>
      </c>
      <c r="D28" s="25" t="str">
        <f>IF(SUM(C24:C27)&gt;=3, "Hot", IF(SUM(C24:C27)&lt;=-3,"Cold", "Mixed"))</f>
        <v>Cold</v>
      </c>
      <c r="E28" s="26">
        <f>IF(LEFT(F28,1)="H",2,IF(LEFT(F28,1)="C",-1,0))</f>
        <v>0</v>
      </c>
      <c r="F28" s="25" t="str">
        <f>IF(SUM(E24:E27)&gt;=3, "Hot", IF(SUM(E24:E27)&lt;=-3,"Cold", "Mixed"))</f>
        <v>Mixed</v>
      </c>
    </row>
    <row r="29" spans="1:6" x14ac:dyDescent="0.35">
      <c r="A29" s="11"/>
      <c r="B29" s="24" t="s">
        <v>16</v>
      </c>
      <c r="C29" s="23">
        <f>SUM(C13,C18,C23,C28)</f>
        <v>-4</v>
      </c>
      <c r="D29" s="22" t="str">
        <f>IF(OR(C29=4,C29=-4),"In extreme",IF(C29=0,"In equilibrium",IF(OR(C29&gt;0),"Relatively optimistic","Relatively pessimistic")))</f>
        <v>In extreme</v>
      </c>
      <c r="E29" s="23">
        <f>SUM(E13,E18,E23,E28)</f>
        <v>-1</v>
      </c>
      <c r="F29" s="22" t="str">
        <f>IF(OR(E29=4,E29=-4),"In extreme",IF(E29=0,"In equilibrium",IF(OR(E29&gt;0),"Relatively optimistic","Relatively pessimistic")))</f>
        <v>Relatively pessimistic</v>
      </c>
    </row>
    <row r="30" spans="1:6" x14ac:dyDescent="0.35">
      <c r="A30" s="11"/>
    </row>
    <row r="31" spans="1:6" x14ac:dyDescent="0.35">
      <c r="A31" s="11"/>
      <c r="B31" s="13" t="s">
        <v>15</v>
      </c>
      <c r="C31" s="11"/>
      <c r="D31" s="21" t="s">
        <v>1</v>
      </c>
      <c r="E31" s="11"/>
      <c r="F31" s="21" t="s">
        <v>0</v>
      </c>
    </row>
    <row r="32" spans="1:6" x14ac:dyDescent="0.35">
      <c r="A32" s="11"/>
      <c r="B32" s="11" t="s">
        <v>14</v>
      </c>
      <c r="C32" s="19">
        <f>IF(LEFT(D32,1)="H",2,IF(LEFT(D32,1)="C",0,1))</f>
        <v>0</v>
      </c>
      <c r="D32" s="20" t="s">
        <v>13</v>
      </c>
      <c r="E32" s="19">
        <f>IF(LEFT(F32,1)="H",2,IF(LEFT(F32,1)="C",0,1))</f>
        <v>2</v>
      </c>
      <c r="F32" s="20" t="s">
        <v>12</v>
      </c>
    </row>
    <row r="33" spans="2:6" x14ac:dyDescent="0.35">
      <c r="B33" s="11" t="s">
        <v>11</v>
      </c>
      <c r="C33" s="19">
        <f>IF(LEFT(D33,1)="H",2,IF(LEFT(D33,1)="C",0,1))</f>
        <v>1</v>
      </c>
      <c r="D33" s="18" t="str">
        <f>IF(Macro!D7&gt;=3%, "Hot - High", IF(Macro!D7&lt;=1.5%, "Cold - Low", "Mixed - Dormant"))</f>
        <v>Mixed - Dormant</v>
      </c>
      <c r="E33" s="19">
        <f>IF(LEFT(F33,1)="H",2,IF(LEFT(F33,1)="C",0,1))</f>
        <v>1</v>
      </c>
      <c r="F33" s="18" t="str">
        <f>IF(Macro!F7&gt;=3%, "Hot - High", IF(Macro!F7&lt;=1.5%, "Cold - Low", "Mixed - Dormant"))</f>
        <v>Mixed - Dormant</v>
      </c>
    </row>
    <row r="34" spans="2:6" x14ac:dyDescent="0.35">
      <c r="B34" s="11" t="s">
        <v>10</v>
      </c>
      <c r="C34" s="19">
        <f>IF(LEFT(D34,1)="H",2,IF(LEFT(D34,1)="C",0,1))</f>
        <v>0</v>
      </c>
      <c r="D34" s="18" t="str">
        <f>D10</f>
        <v>Cold - Negative</v>
      </c>
      <c r="E34" s="19">
        <f>IF(LEFT(F34,1)="H",2,IF(LEFT(F34,1)="C",0,1))</f>
        <v>2</v>
      </c>
      <c r="F34" s="18" t="str">
        <f>F10</f>
        <v>Hot - Positive</v>
      </c>
    </row>
    <row r="35" spans="2:6" x14ac:dyDescent="0.35">
      <c r="B35" s="11" t="s">
        <v>9</v>
      </c>
      <c r="C35" s="19">
        <f>IF(LEFT(D35,1)="H",2,IF(LEFT(D35,1)="C",0,1))</f>
        <v>0</v>
      </c>
      <c r="D35" s="18" t="str">
        <f>D16</f>
        <v>Cold - High</v>
      </c>
      <c r="E35" s="19">
        <f>IF(LEFT(F35,1)="H",2,IF(LEFT(F35,1)="C",0,1))</f>
        <v>1</v>
      </c>
      <c r="F35" s="18" t="str">
        <f>F16</f>
        <v>Mixed</v>
      </c>
    </row>
    <row r="36" spans="2:6" x14ac:dyDescent="0.35">
      <c r="B36" s="11" t="s">
        <v>8</v>
      </c>
      <c r="C36" s="19">
        <f>IF(LEFT(D36,1)="H",2,IF(LEFT(D36,1)="C",0,1))</f>
        <v>0</v>
      </c>
      <c r="D36" s="18" t="str">
        <f>D17</f>
        <v>Cold - Wide</v>
      </c>
      <c r="E36" s="19">
        <f>IF(LEFT(F36,1)="H",2,IF(LEFT(F36,1)="C",0,1))</f>
        <v>0</v>
      </c>
      <c r="F36" s="18" t="str">
        <f>F17</f>
        <v>Cold - Wide</v>
      </c>
    </row>
    <row r="37" spans="2:6" x14ac:dyDescent="0.35">
      <c r="B37" s="17" t="s">
        <v>7</v>
      </c>
      <c r="C37" s="16">
        <f>SUM(C32:C36)/10</f>
        <v>0.1</v>
      </c>
      <c r="D37" s="14">
        <f>Macro!D7*(1+C37)</f>
        <v>2.5850000000000001E-2</v>
      </c>
      <c r="E37" s="15">
        <f>SUM(E32:E36)/10</f>
        <v>0.6</v>
      </c>
      <c r="F37" s="14">
        <f>Macro!F7*(1+E37)</f>
        <v>3.3600000000000005E-2</v>
      </c>
    </row>
    <row r="39" spans="2:6" x14ac:dyDescent="0.35">
      <c r="B39" s="13" t="s">
        <v>6</v>
      </c>
    </row>
    <row r="40" spans="2:6" x14ac:dyDescent="0.35">
      <c r="B40" t="s">
        <v>5</v>
      </c>
    </row>
  </sheetData>
  <dataValidations count="19">
    <dataValidation allowBlank="1" sqref="F29 D29" xr:uid="{EA6F9DE9-1D2B-41CE-B86F-59C772E5B0CA}"/>
    <dataValidation type="list" allowBlank="1" sqref="D16 F16" xr:uid="{CB91B3B3-F107-40CA-9A38-987E11E74D07}">
      <formula1>"Hot - Low,Cold - High,Mixed"</formula1>
    </dataValidation>
    <dataValidation type="list" allowBlank="1" sqref="D15 F15" xr:uid="{AF2B28BD-3B2E-4C4F-9341-2D3DF85E4B51}">
      <formula1>"Hot - Easy,Cold - Restrictive,Mixed"</formula1>
    </dataValidation>
    <dataValidation type="list" allowBlank="1" sqref="D10 F10" xr:uid="{80AB7CF9-33FA-49A2-857A-A16511DD9778}">
      <formula1>"Hot - Positive,Cold - Negative,Mixed"</formula1>
    </dataValidation>
    <dataValidation type="list" allowBlank="1" sqref="D26 F26" xr:uid="{CE58FBAB-05BA-429E-979A-A80495C7634A}">
      <formula1>"Hot - Strong,Cold - Weak,Mixed"</formula1>
    </dataValidation>
    <dataValidation type="list" allowBlank="1" sqref="D24 F24" xr:uid="{2E90ABF5-27B6-45EA-924A-726A450132AD}">
      <formula1>"Hot - Average person joins the market,Cold - ""Worse is yet to come"",Mixed - ""Market has bottomed"""</formula1>
    </dataValidation>
    <dataValidation type="list" allowBlank="1" sqref="D19 F19" xr:uid="{50DA1868-046D-4965-A766-6872EAF3DAE7}">
      <formula1>"Hot - Happy to hold,Cold - Rushing for the exits,Mixed"</formula1>
    </dataValidation>
    <dataValidation type="list" allowBlank="1" sqref="D27 F27" xr:uid="{4182A36E-CA23-4874-A9A3-7EBFE34FF04E}">
      <formula1>"Hot - Aggressiveness,Cold - Caution and discipline,Hot - Broad reach,Cold - ""It's uninvestable"",Mixed"</formula1>
    </dataValidation>
    <dataValidation type="list" allowBlank="1" sqref="D22 F22" xr:uid="{EDC56A00-C31B-4484-B8FC-6A57C3B6D758}">
      <formula1>"Hot - Few,Cold - Many,Mixed"</formula1>
    </dataValidation>
    <dataValidation type="list" allowBlank="1" sqref="D20 F20" xr:uid="{01BCA93F-C7F4-4445-82F8-F61AC8C6BEF8}">
      <formula1>"Hot - High,Cold - Low,Mixed"</formula1>
    </dataValidation>
    <dataValidation type="list" allowBlank="1" sqref="D21 F21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D11 F11" xr:uid="{8B23EEE0-8D29-45A7-BABD-272B21016758}">
      <formula1>"Hot - Eager,Cold - Reticent,Mixed"</formula1>
    </dataValidation>
    <dataValidation type="list" allowBlank="1" sqref="D9 F9" xr:uid="{D399A8E6-6D95-4A97-94AE-BF73E0CF82C3}">
      <formula1>"Hot - Vibrant,Cold - Sluggish,Mixed"</formula1>
    </dataValidation>
    <dataValidation type="list" allowBlank="1" sqref="D25 F25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D14 F14" xr:uid="{E29A466E-8A51-4B09-81F0-9E467356D8D5}">
      <formula1>"Hot - Plentiful,Cold - Scarce,Mixed"</formula1>
    </dataValidation>
    <dataValidation type="list" allowBlank="1" sqref="D17 F17" xr:uid="{05972E92-5CCB-4538-80C0-0E3C4DAA650C}">
      <formula1>"Hot - Narrow,Cold - Wide,Mixed"</formula1>
    </dataValidation>
    <dataValidation type="list" allowBlank="1" showInputMessage="1" showErrorMessage="1" sqref="D32 F32" xr:uid="{1E460FDF-FE88-44E4-A4A8-C40EF242A498}">
      <formula1>"Hot - Stimulative, Cold - Tightening, Mixed"</formula1>
    </dataValidation>
    <dataValidation type="list" allowBlank="1" showInputMessage="1" showErrorMessage="1" sqref="D12 F12" xr:uid="{DCF9736D-3C9B-4279-B56F-4C2003DB4929}">
      <formula1>"Hot - Minimal, Cold - Rising, Mixed"</formula1>
    </dataValidation>
    <dataValidation allowBlank="1" showInputMessage="1" showErrorMessage="1" sqref="D34:D36 F34:F36" xr:uid="{1162B5FC-A49C-4643-AD1D-C21129BF3948}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Macro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Jerry.chen</dc:creator>
  <cp:lastModifiedBy>Jerry Chen</cp:lastModifiedBy>
  <dcterms:created xsi:type="dcterms:W3CDTF">2015-06-05T18:17:20Z</dcterms:created>
  <dcterms:modified xsi:type="dcterms:W3CDTF">2023-09-14T02:17:59Z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e0d68f17</vt:lpwstr>
  </property>
</Properties>
</file>